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xl/persons/person.xml" ContentType="application/vnd.ms-excel.person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RA/Nemo/"/>
    </mc:Choice>
  </mc:AlternateContent>
  <xr:revisionPtr revIDLastSave="2029" documentId="8_{272558D0-09FA-485C-958D-1DEFC181E04C}" xr6:coauthVersionLast="47" xr6:coauthVersionMax="47" xr10:uidLastSave="{5A7FC5EA-D324-4A8E-BDAE-EF8568B1F34A}"/>
  <bookViews>
    <workbookView xWindow="-108" yWindow="-108" windowWidth="23256" windowHeight="12456" tabRatio="697" firstSheet="1" activeTab="2" xr2:uid="{50262192-D3DA-426F-827F-6E5829EF4E0B}"/>
  </bookViews>
  <sheets>
    <sheet name="Summary" sheetId="1" r:id="rId1"/>
    <sheet name="Sheet5" sheetId="19" r:id="rId2"/>
    <sheet name="Use cases" sheetId="2" r:id="rId3"/>
    <sheet name="Use cases (2)" sheetId="18" r:id="rId4"/>
    <sheet name="Tests" sheetId="3" r:id="rId5"/>
    <sheet name="UL" sheetId="5" r:id="rId6"/>
    <sheet name="DL" sheetId="4" r:id="rId7"/>
    <sheet name="comparison" sheetId="8" r:id="rId8"/>
    <sheet name="Youtube" sheetId="7" r:id="rId9"/>
    <sheet name="Ping test" sheetId="6" r:id="rId10"/>
    <sheet name="Analysis-DL UL" sheetId="9" r:id="rId11"/>
    <sheet name="Sheet3" sheetId="17" r:id="rId12"/>
    <sheet name="Sheet1" sheetId="15" r:id="rId13"/>
    <sheet name="Ping and youtube" sheetId="10" r:id="rId14"/>
    <sheet name="Signaling" sheetId="11" r:id="rId15"/>
    <sheet name="Sheet2" sheetId="16" r:id="rId16"/>
    <sheet name="HO" sheetId="12" r:id="rId17"/>
    <sheet name="Throughput" sheetId="13" r:id="rId18"/>
    <sheet name="Ping results" sheetId="14" r:id="rId19"/>
  </sheets>
  <definedNames>
    <definedName name="_xlnm._FilterDatabase" localSheetId="6" hidden="1">DL!$A$1:$C$62</definedName>
    <definedName name="_xlnm._FilterDatabase" localSheetId="5" hidden="1">UL!$A$1:$E$62</definedName>
    <definedName name="_xlnm._FilterDatabase" localSheetId="8" hidden="1">Youtube!$A$1:$C$49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2" l="1"/>
  <c r="K88" i="2"/>
  <c r="K89" i="2"/>
  <c r="K86" i="2"/>
  <c r="I42" i="18"/>
  <c r="I43" i="18"/>
  <c r="I44" i="18"/>
  <c r="I45" i="18"/>
  <c r="I46" i="18"/>
  <c r="I47" i="18"/>
  <c r="I48" i="18"/>
  <c r="I49" i="18"/>
  <c r="I50" i="18"/>
  <c r="I51" i="18"/>
  <c r="I52" i="18"/>
  <c r="D86" i="17"/>
  <c r="C95" i="18"/>
  <c r="C94" i="18"/>
  <c r="M70" i="18"/>
  <c r="L70" i="18"/>
  <c r="F34" i="18"/>
  <c r="F33" i="18"/>
  <c r="F32" i="18"/>
  <c r="F31" i="18"/>
  <c r="F29" i="18"/>
  <c r="F28" i="18"/>
  <c r="F27" i="18"/>
  <c r="F26" i="18"/>
  <c r="F25" i="18"/>
  <c r="F24" i="18"/>
  <c r="F23" i="18"/>
  <c r="F22" i="18"/>
  <c r="F21" i="18"/>
  <c r="F20" i="18"/>
  <c r="V5" i="16"/>
  <c r="U5" i="16"/>
  <c r="T5" i="16"/>
  <c r="S5" i="16"/>
  <c r="O5" i="16"/>
  <c r="N5" i="16"/>
  <c r="M5" i="16"/>
  <c r="L5" i="16"/>
  <c r="K5" i="16"/>
  <c r="J5" i="16"/>
  <c r="I5" i="16"/>
  <c r="E15" i="16"/>
  <c r="E14" i="16"/>
  <c r="E13" i="16"/>
  <c r="E12" i="16"/>
  <c r="E8" i="16"/>
  <c r="E7" i="16"/>
  <c r="E6" i="16"/>
  <c r="E5" i="16"/>
  <c r="E4" i="16"/>
  <c r="E3" i="16"/>
  <c r="E2" i="16"/>
  <c r="C100" i="2"/>
  <c r="C101" i="2"/>
  <c r="E108" i="17"/>
  <c r="E107" i="17"/>
  <c r="E106" i="17"/>
  <c r="E102" i="17"/>
  <c r="E101" i="17"/>
  <c r="E100" i="17"/>
  <c r="E99" i="17"/>
  <c r="E98" i="17"/>
  <c r="E97" i="17"/>
  <c r="E86" i="17"/>
  <c r="C86" i="17"/>
  <c r="M76" i="2"/>
  <c r="L76" i="2"/>
  <c r="F38" i="2"/>
  <c r="F37" i="2"/>
  <c r="F29" i="2"/>
  <c r="F30" i="2"/>
  <c r="F31" i="2"/>
  <c r="F32" i="2"/>
  <c r="F33" i="2"/>
  <c r="F35" i="2"/>
  <c r="F36" i="2"/>
  <c r="F28" i="2"/>
  <c r="F27" i="2"/>
  <c r="F25" i="2"/>
  <c r="F26" i="2"/>
  <c r="F24" i="2"/>
  <c r="C19" i="13"/>
  <c r="D19" i="13"/>
  <c r="C16" i="13"/>
  <c r="D16" i="13"/>
  <c r="C17" i="13"/>
  <c r="D17" i="13"/>
  <c r="D18" i="13"/>
  <c r="B19" i="13"/>
  <c r="B16" i="13"/>
  <c r="B17" i="13"/>
  <c r="C18" i="13"/>
  <c r="B18" i="13"/>
  <c r="L2" i="12"/>
  <c r="L3" i="12"/>
  <c r="L4" i="12"/>
  <c r="K3" i="12"/>
  <c r="K4" i="12"/>
  <c r="K2" i="12"/>
  <c r="E5" i="12"/>
  <c r="E15" i="12"/>
  <c r="E14" i="12"/>
  <c r="L8" i="1"/>
  <c r="M8" i="1" s="1"/>
  <c r="L7" i="1"/>
  <c r="M7" i="1" s="1"/>
  <c r="L6" i="1"/>
  <c r="M6" i="1" s="1"/>
  <c r="L5" i="12"/>
  <c r="K5" i="12"/>
  <c r="N10" i="11"/>
  <c r="N9" i="11"/>
  <c r="N8" i="11"/>
  <c r="N7" i="11"/>
  <c r="N6" i="11"/>
  <c r="N5" i="11"/>
  <c r="N4" i="11"/>
  <c r="N3" i="11"/>
  <c r="N2" i="11"/>
  <c r="M2" i="11"/>
  <c r="M3" i="11"/>
  <c r="M4" i="11"/>
  <c r="M5" i="11"/>
  <c r="M6" i="11"/>
  <c r="M7" i="11"/>
  <c r="M8" i="11"/>
  <c r="M9" i="11"/>
  <c r="M10" i="11"/>
  <c r="L3" i="11"/>
  <c r="L4" i="11"/>
  <c r="L5" i="11"/>
  <c r="L6" i="11"/>
  <c r="L7" i="11"/>
  <c r="L8" i="11"/>
  <c r="L9" i="11"/>
  <c r="L10" i="11"/>
  <c r="L2" i="11"/>
  <c r="E11" i="14"/>
  <c r="E12" i="14"/>
  <c r="E10" i="14"/>
  <c r="E30" i="11"/>
  <c r="E31" i="11"/>
  <c r="E32" i="11"/>
  <c r="E33" i="11"/>
  <c r="E34" i="11"/>
  <c r="E35" i="11"/>
  <c r="E36" i="11"/>
  <c r="E37" i="11"/>
  <c r="E29" i="11"/>
  <c r="I60" i="10"/>
  <c r="F60" i="10"/>
  <c r="I59" i="10"/>
  <c r="I58" i="10"/>
  <c r="F59" i="10"/>
  <c r="F58" i="10"/>
  <c r="I35" i="10"/>
  <c r="I34" i="10"/>
  <c r="I33" i="10"/>
  <c r="I32" i="10"/>
  <c r="I31" i="10"/>
  <c r="I30" i="10"/>
  <c r="F35" i="10"/>
  <c r="F34" i="10"/>
  <c r="F33" i="10"/>
  <c r="F32" i="10"/>
  <c r="F31" i="10"/>
  <c r="F30" i="10"/>
  <c r="D9" i="14"/>
  <c r="D8" i="14"/>
  <c r="D7" i="14"/>
  <c r="D12" i="14"/>
  <c r="D11" i="14"/>
  <c r="D10" i="14"/>
  <c r="D6" i="14"/>
  <c r="I12" i="10"/>
  <c r="I11" i="10"/>
  <c r="I10" i="10"/>
  <c r="F11" i="10"/>
  <c r="F12" i="10"/>
  <c r="F10" i="10"/>
  <c r="I9" i="10"/>
  <c r="I8" i="10"/>
  <c r="I7" i="10"/>
  <c r="I27" i="10"/>
  <c r="I28" i="10"/>
  <c r="I26" i="10"/>
  <c r="F29" i="10"/>
  <c r="F28" i="10"/>
  <c r="F27" i="10"/>
  <c r="F26" i="10"/>
  <c r="F7" i="10"/>
  <c r="F8" i="10"/>
  <c r="F9" i="10"/>
  <c r="F6" i="10"/>
  <c r="V60" i="10"/>
  <c r="V59" i="10"/>
  <c r="V58" i="10"/>
  <c r="V33" i="10"/>
  <c r="V34" i="10"/>
  <c r="V35" i="10"/>
  <c r="V31" i="10"/>
  <c r="V32" i="10"/>
  <c r="V30" i="10"/>
  <c r="V27" i="10"/>
  <c r="V28" i="10"/>
  <c r="V26" i="10"/>
  <c r="D6" i="13"/>
  <c r="D5" i="13"/>
  <c r="D4" i="13"/>
  <c r="D3" i="13"/>
  <c r="E10" i="11"/>
  <c r="E9" i="11"/>
  <c r="E8" i="11"/>
  <c r="E19" i="11"/>
  <c r="E18" i="11"/>
  <c r="E17" i="11"/>
  <c r="E16" i="11"/>
  <c r="E15" i="11"/>
  <c r="E14" i="11"/>
  <c r="E13" i="11"/>
  <c r="E12" i="11"/>
  <c r="E11" i="11"/>
  <c r="E7" i="11"/>
  <c r="E6" i="11"/>
  <c r="E5" i="11"/>
  <c r="E4" i="11"/>
  <c r="E3" i="11"/>
  <c r="E2" i="11"/>
  <c r="E8" i="12"/>
  <c r="E7" i="12"/>
  <c r="E6" i="12"/>
  <c r="E4" i="12"/>
  <c r="E3" i="12"/>
  <c r="E2" i="12"/>
  <c r="N68" i="9"/>
  <c r="N67" i="9"/>
  <c r="N66" i="9"/>
  <c r="N65" i="9"/>
  <c r="N64" i="9"/>
  <c r="N63" i="9"/>
  <c r="N62" i="9"/>
  <c r="N61" i="9"/>
  <c r="N60" i="9"/>
  <c r="N57" i="9"/>
  <c r="N56" i="9"/>
  <c r="V59" i="9"/>
  <c r="V60" i="9"/>
  <c r="V68" i="9"/>
  <c r="V67" i="9"/>
  <c r="V66" i="9"/>
  <c r="V65" i="9"/>
  <c r="V64" i="9"/>
  <c r="V63" i="9"/>
  <c r="V62" i="9"/>
  <c r="V61" i="9"/>
  <c r="V58" i="9"/>
  <c r="H56" i="9"/>
  <c r="H68" i="9"/>
  <c r="H67" i="9"/>
  <c r="H66" i="9"/>
  <c r="H65" i="9"/>
  <c r="H64" i="9"/>
  <c r="H63" i="9"/>
  <c r="H62" i="9"/>
  <c r="H61" i="9"/>
  <c r="H60" i="9"/>
  <c r="H57" i="9"/>
  <c r="V36" i="9"/>
  <c r="V35" i="9"/>
  <c r="V34" i="9"/>
  <c r="V33" i="9"/>
  <c r="V32" i="9"/>
  <c r="V31" i="9"/>
  <c r="V29" i="9"/>
  <c r="V28" i="9"/>
  <c r="V27" i="9"/>
  <c r="V18" i="9"/>
  <c r="V17" i="9"/>
  <c r="V16" i="9"/>
  <c r="V15" i="9"/>
  <c r="V14" i="9"/>
  <c r="V13" i="9"/>
  <c r="V11" i="9"/>
  <c r="V10" i="9"/>
  <c r="V9" i="9"/>
  <c r="V8" i="9"/>
  <c r="V7" i="9"/>
  <c r="N32" i="9"/>
  <c r="N33" i="9"/>
  <c r="N34" i="9"/>
  <c r="N35" i="9"/>
  <c r="N36" i="9"/>
  <c r="N31" i="9"/>
  <c r="N29" i="9"/>
  <c r="N28" i="9"/>
  <c r="N27" i="9"/>
  <c r="D68" i="9"/>
  <c r="D67" i="9"/>
  <c r="D66" i="9"/>
  <c r="D65" i="9"/>
  <c r="D64" i="9"/>
  <c r="D63" i="9"/>
  <c r="D62" i="9"/>
  <c r="D61" i="9"/>
  <c r="D60" i="9"/>
  <c r="D57" i="9"/>
  <c r="D56" i="9"/>
  <c r="H42" i="9"/>
  <c r="H41" i="9"/>
  <c r="H40" i="9"/>
  <c r="H39" i="9"/>
  <c r="H38" i="9"/>
  <c r="H37" i="9"/>
  <c r="H36" i="9"/>
  <c r="H35" i="9"/>
  <c r="H34" i="9"/>
  <c r="H33" i="9"/>
  <c r="H32" i="9"/>
  <c r="H31" i="9"/>
  <c r="H29" i="9"/>
  <c r="H28" i="9"/>
  <c r="H27" i="9"/>
  <c r="D32" i="9"/>
  <c r="D33" i="9"/>
  <c r="D34" i="9"/>
  <c r="D35" i="9"/>
  <c r="D36" i="9"/>
  <c r="D31" i="9"/>
  <c r="D28" i="9"/>
  <c r="D29" i="9"/>
  <c r="D27" i="9"/>
  <c r="N18" i="9"/>
  <c r="N17" i="9"/>
  <c r="N16" i="9"/>
  <c r="N15" i="9"/>
  <c r="N14" i="9"/>
  <c r="N13" i="9"/>
  <c r="N11" i="9"/>
  <c r="N10" i="9"/>
  <c r="N9" i="9"/>
  <c r="N8" i="9"/>
  <c r="N7" i="9"/>
  <c r="H18" i="9"/>
  <c r="H17" i="9"/>
  <c r="H16" i="9"/>
  <c r="H15" i="9"/>
  <c r="H14" i="9"/>
  <c r="H13" i="9"/>
  <c r="H11" i="9"/>
  <c r="H10" i="9"/>
  <c r="H9" i="9"/>
  <c r="H8" i="9"/>
  <c r="H7" i="9"/>
  <c r="D18" i="9"/>
  <c r="D7" i="9"/>
  <c r="D8" i="9"/>
  <c r="D9" i="9"/>
  <c r="D10" i="9"/>
  <c r="D11" i="9"/>
  <c r="D13" i="9"/>
  <c r="D14" i="9"/>
  <c r="D15" i="9"/>
  <c r="D16" i="9"/>
  <c r="D17" i="9"/>
  <c r="M2" i="12" l="1"/>
  <c r="M4" i="12"/>
  <c r="M3" i="12"/>
  <c r="M5" i="12"/>
</calcChain>
</file>

<file path=xl/sharedStrings.xml><?xml version="1.0" encoding="utf-8"?>
<sst xmlns="http://schemas.openxmlformats.org/spreadsheetml/2006/main" count="3124" uniqueCount="503">
  <si>
    <t>Parameter</t>
  </si>
  <si>
    <t>Value</t>
  </si>
  <si>
    <t>Periodic Broadcast Messages</t>
  </si>
  <si>
    <t>Minimum: 0.004 Mbps , Maximum: 0.024 Mbps</t>
  </si>
  <si>
    <t>Event-Triggered Messages</t>
  </si>
  <si>
    <t>Maximum: 0.096 Mbps</t>
  </si>
  <si>
    <t>Range Requirements</t>
  </si>
  <si>
    <t>The E-UTRAN shall be capable of supporting a communication range sufficient to give the driver(s) ample response time (e.g., 4 seconds).</t>
  </si>
  <si>
    <t>Speed Requirements</t>
  </si>
  <si>
    <t>maximum relative velocity of 500 km/h</t>
  </si>
  <si>
    <t>Latency/ Reliability</t>
  </si>
  <si>
    <t>V2V/P-100ms,V2V-20ms,V2I-100ms,V2N max 1000ms</t>
  </si>
  <si>
    <t>Communication scenario</t>
  </si>
  <si>
    <t>Description</t>
  </si>
  <si>
    <t>Max end-to-end latency (ms)</t>
  </si>
  <si>
    <t>Data rate (Mbps)</t>
  </si>
  <si>
    <t>vehicle platooning</t>
  </si>
  <si>
    <t>Cooperative driving</t>
  </si>
  <si>
    <t>-</t>
  </si>
  <si>
    <t>Advanced Driving</t>
  </si>
  <si>
    <t>Cooperative lane change</t>
  </si>
  <si>
    <t>Extended Sensors</t>
  </si>
  <si>
    <t>Sensor information sharing</t>
  </si>
  <si>
    <t>Remote Driving</t>
  </si>
  <si>
    <t xml:space="preserve">Information sharing </t>
  </si>
  <si>
    <t>Lower-degree automation</t>
  </si>
  <si>
    <t>Higher-degree automation</t>
  </si>
  <si>
    <t>Highest degree: 10
High degree: 20</t>
  </si>
  <si>
    <t xml:space="preserve">Reporting </t>
  </si>
  <si>
    <t>Highest degree: 65</t>
  </si>
  <si>
    <t>Higher degree: 20</t>
  </si>
  <si>
    <t xml:space="preserve">Cooperative collision avoidance  </t>
  </si>
  <si>
    <t xml:space="preserve">Emergency trajectory alignment </t>
  </si>
  <si>
    <t>Lowest degree:25
Low degree: 20</t>
  </si>
  <si>
    <t>Highest degree: 3
High degree: 10</t>
  </si>
  <si>
    <t xml:space="preserve">Video sharing </t>
  </si>
  <si>
    <t>Highest degree: 10
High degree: 10</t>
  </si>
  <si>
    <t>Highest degree: 700
High degree: 90</t>
  </si>
  <si>
    <t>UL: 25
DL: 1</t>
  </si>
  <si>
    <t>latency</t>
  </si>
  <si>
    <t>Data rates</t>
  </si>
  <si>
    <t>TEST</t>
  </si>
  <si>
    <t>Operator A</t>
  </si>
  <si>
    <t>Operator B</t>
  </si>
  <si>
    <t>Content</t>
  </si>
  <si>
    <t>No</t>
  </si>
  <si>
    <t>DT HTTP  Download Speed Test</t>
  </si>
  <si>
    <t>DT HTTP  Upload Speed Test</t>
  </si>
  <si>
    <t>File size 10 GB</t>
  </si>
  <si>
    <t>Confirm Ping test to the local sever succee</t>
  </si>
  <si>
    <t>✓</t>
  </si>
  <si>
    <t>4c3166f6-ee02-4956-be83-c20e553b971d</t>
  </si>
  <si>
    <t>Device ID</t>
  </si>
  <si>
    <t>Device Label</t>
  </si>
  <si>
    <t>Nemo Handy</t>
  </si>
  <si>
    <t>Measurement start</t>
  </si>
  <si>
    <t>2024 Aug 17 09:16</t>
  </si>
  <si>
    <t>Measurement end</t>
  </si>
  <si>
    <t>2024 Aug 17 09:51</t>
  </si>
  <si>
    <t>Measurement duration</t>
  </si>
  <si>
    <t>34min 49s</t>
  </si>
  <si>
    <t>Device Name</t>
  </si>
  <si>
    <t>OnePlus/LE2123</t>
  </si>
  <si>
    <t>N.A.</t>
  </si>
  <si>
    <t>HTTP transfer success rate</t>
  </si>
  <si>
    <t>Ping success rate</t>
  </si>
  <si>
    <t>HTTP connection attempt</t>
  </si>
  <si>
    <t>HTTP connection success</t>
  </si>
  <si>
    <t>HTTP connection failed</t>
  </si>
  <si>
    <t>HTTP connection disconnected</t>
  </si>
  <si>
    <t>HTTP connection dropped</t>
  </si>
  <si>
    <t>HTTP connection success rate</t>
  </si>
  <si>
    <t>HTTP previous connection time</t>
  </si>
  <si>
    <t>HTTP average connection time</t>
  </si>
  <si>
    <t>HTTP transfer attempt</t>
  </si>
  <si>
    <t>HTTP transfer success</t>
  </si>
  <si>
    <t>HTTP transfer failed</t>
  </si>
  <si>
    <t>HTTP transfer downlink tput avg(all)</t>
  </si>
  <si>
    <t>HTTP transfer uplink tput avg(all)</t>
  </si>
  <si>
    <t>Ping attempt</t>
  </si>
  <si>
    <t>Ping success</t>
  </si>
  <si>
    <t>Ping failed</t>
  </si>
  <si>
    <t>Ping RTT min</t>
  </si>
  <si>
    <t>Ping RTT max</t>
  </si>
  <si>
    <t>Ping RTT avg</t>
  </si>
  <si>
    <t>Handover attempts</t>
  </si>
  <si>
    <t>Handover success</t>
  </si>
  <si>
    <t>Handover failures</t>
  </si>
  <si>
    <t>Handover success rate</t>
  </si>
  <si>
    <t>Handover success GSM/GSM</t>
  </si>
  <si>
    <t>RSRP max</t>
  </si>
  <si>
    <t>-59.400002</t>
  </si>
  <si>
    <t>RSRP min</t>
  </si>
  <si>
    <t>-114.699997</t>
  </si>
  <si>
    <t>RSRP avg</t>
  </si>
  <si>
    <t>-77.494377</t>
  </si>
  <si>
    <t>RSRQ max</t>
  </si>
  <si>
    <t>-5.600000</t>
  </si>
  <si>
    <t>RSRQ min</t>
  </si>
  <si>
    <t>-27.400000</t>
  </si>
  <si>
    <t>RSRQ avg</t>
  </si>
  <si>
    <t>-15.335961</t>
  </si>
  <si>
    <t>NR RSRP max</t>
  </si>
  <si>
    <t>-75.699997</t>
  </si>
  <si>
    <t>NR RSRP min</t>
  </si>
  <si>
    <t>-107.099998</t>
  </si>
  <si>
    <t>NR RSRP avg</t>
  </si>
  <si>
    <t>-86.227989</t>
  </si>
  <si>
    <t>NR RSRQ max</t>
  </si>
  <si>
    <t>-10.200000</t>
  </si>
  <si>
    <t>NR RSRQ min</t>
  </si>
  <si>
    <t>-20.000000</t>
  </si>
  <si>
    <t>NR RSRQ avg</t>
  </si>
  <si>
    <t>-11.743532</t>
  </si>
  <si>
    <t>NR SINR max</t>
  </si>
  <si>
    <t>22.200001</t>
  </si>
  <si>
    <t>NR SINR min</t>
  </si>
  <si>
    <t>3.000000</t>
  </si>
  <si>
    <t>NR SINR avg</t>
  </si>
  <si>
    <t>12.039372</t>
  </si>
  <si>
    <t>RX Level max</t>
  </si>
  <si>
    <t>RX Level min</t>
  </si>
  <si>
    <t>RX Level avg</t>
  </si>
  <si>
    <t>RX Quality max</t>
  </si>
  <si>
    <t>RX Quality min</t>
  </si>
  <si>
    <t>RX Quality avg</t>
  </si>
  <si>
    <t>C/I max</t>
  </si>
  <si>
    <t>C/I min</t>
  </si>
  <si>
    <t>C/I avg</t>
  </si>
  <si>
    <t>App Tput UL max</t>
  </si>
  <si>
    <t>App Tput UL avg</t>
  </si>
  <si>
    <t>App Tput DL max</t>
  </si>
  <si>
    <t>App Tput DL avg</t>
  </si>
  <si>
    <t>78002192.000000</t>
  </si>
  <si>
    <t>SNR max</t>
  </si>
  <si>
    <t>29.500000</t>
  </si>
  <si>
    <t>SNR min</t>
  </si>
  <si>
    <t>SNR avg</t>
  </si>
  <si>
    <t>16.140867</t>
  </si>
  <si>
    <t>LTE RSRP max</t>
  </si>
  <si>
    <t>LTE RSRP min</t>
  </si>
  <si>
    <t>LTE RSRP avg</t>
  </si>
  <si>
    <t>LTE RSRQ max</t>
  </si>
  <si>
    <t>LTE RSRQ min</t>
  </si>
  <si>
    <t>LTE RSRQ avg</t>
  </si>
  <si>
    <t>WhatsApp transfer downlink tput (average)</t>
  </si>
  <si>
    <t>DNA</t>
  </si>
  <si>
    <t>09800b23-c6ab-4959-95e0-02aebe5334c8</t>
  </si>
  <si>
    <t>2024 Aug 17 09:52</t>
  </si>
  <si>
    <t>2024 Aug 17 10:08</t>
  </si>
  <si>
    <t>15min 47s</t>
  </si>
  <si>
    <t>-55.700001</t>
  </si>
  <si>
    <t>-112.199997</t>
  </si>
  <si>
    <t>-68.368279</t>
  </si>
  <si>
    <t>-4.400000</t>
  </si>
  <si>
    <t>-29.600000</t>
  </si>
  <si>
    <t>-11.138817</t>
  </si>
  <si>
    <t>35627372.000000</t>
  </si>
  <si>
    <t>28.000000</t>
  </si>
  <si>
    <t>-10.300000</t>
  </si>
  <si>
    <t>16.589138</t>
  </si>
  <si>
    <t>2024 Aug 17 10:16</t>
  </si>
  <si>
    <t>8min 19s</t>
  </si>
  <si>
    <t>-55.599998</t>
  </si>
  <si>
    <t>-104.300003</t>
  </si>
  <si>
    <t>-71.969208</t>
  </si>
  <si>
    <t>-1.100000</t>
  </si>
  <si>
    <t>-29.100000</t>
  </si>
  <si>
    <t>-10.642386</t>
  </si>
  <si>
    <t>46635980.000000</t>
  </si>
  <si>
    <t>29.700001</t>
  </si>
  <si>
    <t>-8.300000</t>
  </si>
  <si>
    <t>17.309336</t>
  </si>
  <si>
    <t>a2e689c2-4865-4db5-82d5-5d744a1b859d</t>
  </si>
  <si>
    <t>2024 Aug 17 10:17</t>
  </si>
  <si>
    <t>2024 Aug 17 10:26</t>
  </si>
  <si>
    <t>8min 51s</t>
  </si>
  <si>
    <t>-77.800003</t>
  </si>
  <si>
    <t>-115.599998</t>
  </si>
  <si>
    <t>-91.953148</t>
  </si>
  <si>
    <t>-6.000000</t>
  </si>
  <si>
    <t>-24.600000</t>
  </si>
  <si>
    <t>-11.384625</t>
  </si>
  <si>
    <t>20.900000</t>
  </si>
  <si>
    <t>-12.900000</t>
  </si>
  <si>
    <t>10.019320</t>
  </si>
  <si>
    <t>Live Stream test</t>
  </si>
  <si>
    <t>Ping Test</t>
  </si>
  <si>
    <t>4K Youtube Live Streaming</t>
  </si>
  <si>
    <t>2024 Aug 17 10:45</t>
  </si>
  <si>
    <t>19min 23s</t>
  </si>
  <si>
    <t>-55.400002</t>
  </si>
  <si>
    <t>-117.000000</t>
  </si>
  <si>
    <t>-76.060387</t>
  </si>
  <si>
    <t>0.000000</t>
  </si>
  <si>
    <t>-28.600000</t>
  </si>
  <si>
    <t>-10.555631</t>
  </si>
  <si>
    <t>28.100000</t>
  </si>
  <si>
    <t>-12.500000</t>
  </si>
  <si>
    <t>14.675823</t>
  </si>
  <si>
    <t>2024 Aug 17 10:46</t>
  </si>
  <si>
    <t>45s</t>
  </si>
  <si>
    <t>27.000000</t>
  </si>
  <si>
    <t>174.000000</t>
  </si>
  <si>
    <t>45.348839</t>
  </si>
  <si>
    <t>-94.599998</t>
  </si>
  <si>
    <t>-104.400002</t>
  </si>
  <si>
    <t>-99.574501</t>
  </si>
  <si>
    <t>-10.100000</t>
  </si>
  <si>
    <t>-16.799999</t>
  </si>
  <si>
    <t>-12.272706</t>
  </si>
  <si>
    <t>5.900000</t>
  </si>
  <si>
    <t>-1.600000</t>
  </si>
  <si>
    <t>3.177795</t>
  </si>
  <si>
    <t>2024 Aug 17 10:49</t>
  </si>
  <si>
    <t>2024 Aug 17 10:54</t>
  </si>
  <si>
    <t>4min 42s</t>
  </si>
  <si>
    <t>23.000000</t>
  </si>
  <si>
    <t>175.000000</t>
  </si>
  <si>
    <t>45.254547</t>
  </si>
  <si>
    <t>-75.300003</t>
  </si>
  <si>
    <t>-113.000000</t>
  </si>
  <si>
    <t>-92.265472</t>
  </si>
  <si>
    <t>-23.400000</t>
  </si>
  <si>
    <t>-10.799919</t>
  </si>
  <si>
    <t>20.299999</t>
  </si>
  <si>
    <t>-9.000000</t>
  </si>
  <si>
    <t>10.336737</t>
  </si>
  <si>
    <t>2024 Aug 17 11:11</t>
  </si>
  <si>
    <t>16min 38s</t>
  </si>
  <si>
    <t>24.000000</t>
  </si>
  <si>
    <t>469.000000</t>
  </si>
  <si>
    <t>47.002010</t>
  </si>
  <si>
    <t>-55.099998</t>
  </si>
  <si>
    <t>-98.900002</t>
  </si>
  <si>
    <t>-71.543846</t>
  </si>
  <si>
    <t>-3.600000</t>
  </si>
  <si>
    <t>-28.799999</t>
  </si>
  <si>
    <t>-10.350775</t>
  </si>
  <si>
    <t>29.200001</t>
  </si>
  <si>
    <t>-8.800000</t>
  </si>
  <si>
    <t>14.831845</t>
  </si>
  <si>
    <t>DNA-ping 2</t>
  </si>
  <si>
    <t>DNA ping 3-use this</t>
  </si>
  <si>
    <t>2024 Aug 17 11:14</t>
  </si>
  <si>
    <t>2min 43s</t>
  </si>
  <si>
    <t>26.000000</t>
  </si>
  <si>
    <t>101.000000</t>
  </si>
  <si>
    <t>45.130436</t>
  </si>
  <si>
    <t>-70.500000</t>
  </si>
  <si>
    <t>-104.000000</t>
  </si>
  <si>
    <t>-81.197052</t>
  </si>
  <si>
    <t>-5.300000</t>
  </si>
  <si>
    <t>-22.100000</t>
  </si>
  <si>
    <t>-11.365717</t>
  </si>
  <si>
    <t>18.200001</t>
  </si>
  <si>
    <t>-5.700000</t>
  </si>
  <si>
    <t>9.452106</t>
  </si>
  <si>
    <t>DNA-4G and 5g ping both</t>
  </si>
  <si>
    <t>2024 Aug 17 11:16</t>
  </si>
  <si>
    <t>2024 Aug 17 11:42</t>
  </si>
  <si>
    <t>26min 7s</t>
  </si>
  <si>
    <t>-47.200001</t>
  </si>
  <si>
    <t>-100.900002</t>
  </si>
  <si>
    <t>-66.344582</t>
  </si>
  <si>
    <t>-4.000000</t>
  </si>
  <si>
    <t>-26.799999</t>
  </si>
  <si>
    <t>-12.723990</t>
  </si>
  <si>
    <t>-70.599998</t>
  </si>
  <si>
    <t>-129.100006</t>
  </si>
  <si>
    <t>-90.779976</t>
  </si>
  <si>
    <t>-34.799999</t>
  </si>
  <si>
    <t>-12.197229</t>
  </si>
  <si>
    <t>25.299999</t>
  </si>
  <si>
    <t>-5.900000</t>
  </si>
  <si>
    <t>15.630791</t>
  </si>
  <si>
    <t>147763168.000000</t>
  </si>
  <si>
    <t>25.200001</t>
  </si>
  <si>
    <t>-9.800000</t>
  </si>
  <si>
    <t>11.889452</t>
  </si>
  <si>
    <t>Elisa</t>
  </si>
  <si>
    <t>2024 Aug 17 11:44</t>
  </si>
  <si>
    <t>2024 Aug 17 12:11</t>
  </si>
  <si>
    <t>26min 37s</t>
  </si>
  <si>
    <t>1392.000000</t>
  </si>
  <si>
    <t>53.964737</t>
  </si>
  <si>
    <t>-107.400002</t>
  </si>
  <si>
    <t>-76.623367</t>
  </si>
  <si>
    <t>-1.200000</t>
  </si>
  <si>
    <t>-24.400000</t>
  </si>
  <si>
    <t>-9.671546</t>
  </si>
  <si>
    <t>-52.500000</t>
  </si>
  <si>
    <t>-131.100006</t>
  </si>
  <si>
    <t>-81.814316</t>
  </si>
  <si>
    <t>-35.500000</t>
  </si>
  <si>
    <t>-11.767432</t>
  </si>
  <si>
    <t>44.400002</t>
  </si>
  <si>
    <t>-6.300000</t>
  </si>
  <si>
    <t>25.377363</t>
  </si>
  <si>
    <t>-5.400000</t>
  </si>
  <si>
    <t>13.630979</t>
  </si>
  <si>
    <t>2024 Aug 17 12:12</t>
  </si>
  <si>
    <t>2024 Aug 17 12:32</t>
  </si>
  <si>
    <t>20min 49s</t>
  </si>
  <si>
    <t>-59.900002</t>
  </si>
  <si>
    <t>-108.599998</t>
  </si>
  <si>
    <t>-72.373978</t>
  </si>
  <si>
    <t>-2.500000</t>
  </si>
  <si>
    <t>-23.299999</t>
  </si>
  <si>
    <t>-9.964314</t>
  </si>
  <si>
    <t>-55.900002</t>
  </si>
  <si>
    <t>-134.300003</t>
  </si>
  <si>
    <t>-77.728104</t>
  </si>
  <si>
    <t>-39.799999</t>
  </si>
  <si>
    <t>-12.124802</t>
  </si>
  <si>
    <t>45.200001</t>
  </si>
  <si>
    <t>-9.400000</t>
  </si>
  <si>
    <t>30.822557</t>
  </si>
  <si>
    <t>45789080.000000</t>
  </si>
  <si>
    <t>26.200001</t>
  </si>
  <si>
    <t>-8.600000</t>
  </si>
  <si>
    <t>13.854073</t>
  </si>
  <si>
    <t>2024 Aug 17 14:04</t>
  </si>
  <si>
    <t>2024 Aug 17 14:18</t>
  </si>
  <si>
    <t>14min 10s</t>
  </si>
  <si>
    <t>-58.400002</t>
  </si>
  <si>
    <t>-103.900002</t>
  </si>
  <si>
    <t>-74.475624</t>
  </si>
  <si>
    <t>-2.100000</t>
  </si>
  <si>
    <t>-25.000000</t>
  </si>
  <si>
    <t>-11.237137</t>
  </si>
  <si>
    <t>-60.200001</t>
  </si>
  <si>
    <t>-134.199997</t>
  </si>
  <si>
    <t>-84.383575</t>
  </si>
  <si>
    <t>-37.099998</t>
  </si>
  <si>
    <t>-11.828353</t>
  </si>
  <si>
    <t>-8.400000</t>
  </si>
  <si>
    <t>29.980455</t>
  </si>
  <si>
    <t>37387272.000000</t>
  </si>
  <si>
    <t>-6.900000</t>
  </si>
  <si>
    <t>11.720765</t>
  </si>
  <si>
    <t>DNA-DL</t>
  </si>
  <si>
    <t>Elisa-DL</t>
  </si>
  <si>
    <t>DNA-UL</t>
  </si>
  <si>
    <t>Elisa-UL</t>
  </si>
  <si>
    <t>Youtube</t>
  </si>
  <si>
    <t>Ping</t>
  </si>
  <si>
    <t>DNA ALL</t>
  </si>
  <si>
    <t>ELISA ALL</t>
  </si>
  <si>
    <t>AVERAGE UL</t>
  </si>
  <si>
    <t>DNA ALL-UL</t>
  </si>
  <si>
    <t>ELISA ALL-UL</t>
  </si>
  <si>
    <t>DL</t>
  </si>
  <si>
    <t>UL</t>
  </si>
  <si>
    <t>Summary</t>
  </si>
  <si>
    <t>App Tput UL max(Mbps)</t>
  </si>
  <si>
    <t>App Tput UL avg(Mbps)</t>
  </si>
  <si>
    <t>App Tput DL max(Mbps)</t>
  </si>
  <si>
    <t>App Tput DL avg(Mbps)</t>
  </si>
  <si>
    <t>Live Streaming</t>
  </si>
  <si>
    <t>DNA-ping 2(dont use</t>
  </si>
  <si>
    <t>RTT includes processing delay at the echoing endpoint.</t>
  </si>
  <si>
    <t>Assumed Latency</t>
  </si>
  <si>
    <t>Test Case</t>
  </si>
  <si>
    <t xml:space="preserve">Summary all the Test cases </t>
  </si>
  <si>
    <t xml:space="preserve">Operator A  all the Test cases </t>
  </si>
  <si>
    <t xml:space="preserve">Operator B  all the Test cases </t>
  </si>
  <si>
    <t>Use case Group</t>
  </si>
  <si>
    <t>50-600</t>
  </si>
  <si>
    <t>SL : 300-12000
UL : 450</t>
  </si>
  <si>
    <t>Payload(Bytes)</t>
  </si>
  <si>
    <t>16000-41700</t>
  </si>
  <si>
    <t>Max end to end Delay</t>
  </si>
  <si>
    <t>10 to 25</t>
  </si>
  <si>
    <t>10 to 100</t>
  </si>
  <si>
    <t>3 to 100</t>
  </si>
  <si>
    <t>&lt;=65</t>
  </si>
  <si>
    <t>SL:10-50
UL:0.25-10
DL :50</t>
  </si>
  <si>
    <t>10-1000</t>
  </si>
  <si>
    <t>UL:25
DL:1</t>
  </si>
  <si>
    <t>Required Communication range(meters)</t>
  </si>
  <si>
    <t>80-350</t>
  </si>
  <si>
    <t>360-700</t>
  </si>
  <si>
    <t>50-1000</t>
  </si>
  <si>
    <t>1000+</t>
  </si>
  <si>
    <t>Latency</t>
  </si>
  <si>
    <t>Ping RTT min : 12.63
Ping RTT max : 267.00
Ping RTT avg :23.93</t>
  </si>
  <si>
    <t>Possible</t>
  </si>
  <si>
    <t>Not Possible</t>
  </si>
  <si>
    <t>Test  Results by Oulu 5G NSA Network</t>
  </si>
  <si>
    <t>Test Parameter</t>
  </si>
  <si>
    <t>Highest degree: 50
High degree: 1000</t>
  </si>
  <si>
    <t>Operator 1</t>
  </si>
  <si>
    <t>Operator 2</t>
  </si>
  <si>
    <t xml:space="preserve">DL: 1 </t>
  </si>
  <si>
    <t>UL: 25</t>
  </si>
  <si>
    <t>Automation</t>
  </si>
  <si>
    <t>Minumum Reqirement</t>
  </si>
  <si>
    <t xml:space="preserve">vehicle platooning : </t>
  </si>
  <si>
    <t>Information sharing :  Higher-degree automation</t>
  </si>
  <si>
    <t>Cooperative driving : High-degree automation</t>
  </si>
  <si>
    <t>High degree: 65</t>
  </si>
  <si>
    <t>Higher degree: 50</t>
  </si>
  <si>
    <t>Average</t>
  </si>
  <si>
    <t>Information sharing  :  Higher-degree automation</t>
  </si>
  <si>
    <t>DL:10</t>
  </si>
  <si>
    <t xml:space="preserve">Minimum DL 0.004 </t>
  </si>
  <si>
    <t>Throughput Require (Mbps )</t>
  </si>
  <si>
    <t xml:space="preserve">Maximum DL: 0.024 </t>
  </si>
  <si>
    <t>Maximum DL: 0.096</t>
  </si>
  <si>
    <t>High degree: 53</t>
  </si>
  <si>
    <t>Video sharing</t>
  </si>
  <si>
    <t>UL: 10</t>
  </si>
  <si>
    <t>Sensor information sharing: Higher degree automation</t>
  </si>
  <si>
    <t>Lower degree : 10</t>
  </si>
  <si>
    <t>Higher degree: 700</t>
  </si>
  <si>
    <t>DL: 30</t>
  </si>
  <si>
    <t xml:space="preserve"> latenmscy (3ms): DL: 50</t>
  </si>
  <si>
    <t>latency (50ms) : DL : 1000</t>
  </si>
  <si>
    <t>Throughput Percentage from the whole journey above the Threshold</t>
  </si>
  <si>
    <t xml:space="preserve">
Low degree: 20</t>
  </si>
  <si>
    <t>Lowest degree:25</t>
  </si>
  <si>
    <t xml:space="preserve">
High degree: 20</t>
  </si>
  <si>
    <t>Highest degree: 10</t>
  </si>
  <si>
    <t>High degree: 10</t>
  </si>
  <si>
    <t>Highest degree: 3</t>
  </si>
  <si>
    <t>The global requirement for V2X network latency for Advanced Driving is 30 ms.</t>
  </si>
  <si>
    <t>Speed (Mbps)</t>
  </si>
  <si>
    <t>DNA Min RSRP</t>
  </si>
  <si>
    <t>DNA Max RSRP</t>
  </si>
  <si>
    <t>DNA Avg RSRP</t>
  </si>
  <si>
    <t>DNA Min Requirement</t>
  </si>
  <si>
    <t>Elisa Min RSRP</t>
  </si>
  <si>
    <t>Elisa Max RSRP</t>
  </si>
  <si>
    <t>Elisa Avg RSRP</t>
  </si>
  <si>
    <t>Elisa Min Requirement</t>
  </si>
  <si>
    <t>Average Min RSRP</t>
  </si>
  <si>
    <t>Average Max RSRP</t>
  </si>
  <si>
    <t>Average Avg RSRP</t>
  </si>
  <si>
    <t>Average Min Requirement</t>
  </si>
  <si>
    <t>Overall Low Threshold = -114.7</t>
  </si>
  <si>
    <t>Overall Good Threshold = -77.97</t>
  </si>
  <si>
    <t>Overall Average Threshold = -100.92</t>
  </si>
  <si>
    <t>Vehicle Speed (km/h)</t>
  </si>
  <si>
    <t>Mean RSRP (dBm)</t>
  </si>
  <si>
    <t>V2N Communication scenario</t>
  </si>
  <si>
    <t xml:space="preserve">Information sharing  </t>
  </si>
  <si>
    <t>Degree of Automation</t>
  </si>
  <si>
    <t>latency (3ms): DL: 50</t>
  </si>
  <si>
    <t xml:space="preserve"> Higher-degree</t>
  </si>
  <si>
    <t>Lower-degree</t>
  </si>
  <si>
    <t>Overall Low Threshold(Minum requerment for the lower degree automation = -114.7</t>
  </si>
  <si>
    <t>Overall Average Threshold (Average RSRP value for lower degree automation) = -100.92</t>
  </si>
  <si>
    <t>Threshold for the Higher degree automation Overall Good Threshold = -77.97</t>
  </si>
  <si>
    <t>Recorded Min RSRP satisfing the Througput</t>
  </si>
  <si>
    <t>Requirement</t>
  </si>
  <si>
    <t>NaN</t>
  </si>
  <si>
    <t>Latency (ms)</t>
  </si>
  <si>
    <t>ELISA Min RSRP</t>
  </si>
  <si>
    <t>ELISA Max RSRP</t>
  </si>
  <si>
    <t>ELISA Avg RSRP</t>
  </si>
  <si>
    <t>ELISA Min Requirement</t>
  </si>
  <si>
    <t xml:space="preserve">Average Min RSRP </t>
  </si>
  <si>
    <t xml:space="preserve"> Average Avg RSRP</t>
  </si>
  <si>
    <t>`</t>
  </si>
  <si>
    <t>Based on Throughput</t>
  </si>
  <si>
    <t>Based on Ping</t>
  </si>
  <si>
    <t>Average of Avg RSRP</t>
  </si>
  <si>
    <t xml:space="preserve"> Lowest RSRP Recorded</t>
  </si>
  <si>
    <t xml:space="preserve">RSRP Threshold for Lower Degree Automation </t>
  </si>
  <si>
    <t xml:space="preserve">AVG RSRP for Lower Degree Automation </t>
  </si>
  <si>
    <t xml:space="preserve">RSRP Threshold for Higher Degree Automation </t>
  </si>
  <si>
    <t xml:space="preserve">AVG RSRP for Higher Degree Automation </t>
  </si>
  <si>
    <t>Download Speed (Mbps)</t>
  </si>
  <si>
    <t>Model Type</t>
  </si>
  <si>
    <t>Equation</t>
  </si>
  <si>
    <t>Intercept (β₀)</t>
  </si>
  <si>
    <t>Slope (β₁)</t>
  </si>
  <si>
    <t>Quadratic Term (β₂)</t>
  </si>
  <si>
    <t>Predicted RSRP at 120 km/h (dBm)</t>
  </si>
  <si>
    <t>Predicted RSRP at 175 km/h (dBm)</t>
  </si>
  <si>
    <t>Predicted RSRP at 225 km/h (dBm)</t>
  </si>
  <si>
    <t>Predicted RSRP at 250 km/h (dBm)</t>
  </si>
  <si>
    <t>Linear Regression</t>
  </si>
  <si>
    <t>RSRP=β0+β1×VelocityRSRP = \beta_0 + \beta_1 \times \text{Velocity}RSRP=β0​+β1​×Velocity</t>
  </si>
  <si>
    <t>N/A</t>
  </si>
  <si>
    <t>Polynomial Regression</t>
  </si>
  <si>
    <t>RSRP=−77.54+(−0.20×Velocity)+(0.00×Velocity2)RSRP = -77.54 + (-0.20 \times \text{Velocity}) + (0.00 \times \text{Velocity}^2)RSRP=−77.54+(−0.20×Velocity)+(0.00×Velocity2)</t>
  </si>
  <si>
    <t xml:space="preserve">99.37%
54.84%
</t>
  </si>
  <si>
    <t xml:space="preserve">DL: 99.37%
UL:54.84%
</t>
  </si>
  <si>
    <t>% values</t>
  </si>
  <si>
    <t>Vehicle Platooning</t>
  </si>
  <si>
    <t>Scenario</t>
  </si>
  <si>
    <t>V2X Mode</t>
  </si>
  <si>
    <t>Automation Degree Low</t>
  </si>
  <si>
    <t>Automation Degree High</t>
  </si>
  <si>
    <t>E2E Latency max (ms)</t>
  </si>
  <si>
    <t>V2V/V2I</t>
  </si>
  <si>
    <t>Throughput min (Mbps)</t>
  </si>
  <si>
    <t>DL: 53 &amp; UL: 10</t>
  </si>
  <si>
    <t>V2V</t>
  </si>
  <si>
    <t>V2I/V2N</t>
  </si>
  <si>
    <t>DL: 1 &amp; UL: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</si>
</sst>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"/>
    <numFmt numFmtId="166" formatCode="0.000"/>
    <numFmt numFmtId="167" formatCode="0.0000"/>
    <numFmt numFmtId="168" formatCode="0.00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212529"/>
      <name val="Arial"/>
      <family val="2"/>
    </font>
    <font>
      <sz val="12"/>
      <color rgb="FF111111"/>
      <name val="Arial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8"/>
      <name val="Arial"/>
      <family val="2"/>
    </font>
    <font>
      <b/>
      <sz val="13"/>
      <color rgb="FF000000"/>
      <name val="Aptos Narrow"/>
      <family val="2"/>
    </font>
    <font>
      <sz val="13"/>
      <color rgb="FF000000"/>
      <name val="Aptos Narrow"/>
      <family val="2"/>
    </font>
    <font>
      <sz val="13"/>
      <color rgb="FFFF0000"/>
      <name val="Aptos Narrow"/>
      <family val="2"/>
    </font>
    <font>
      <sz val="11"/>
      <color rgb="FF000000"/>
      <name val="Aptos"/>
      <family val="2"/>
    </font>
    <font>
      <sz val="11"/>
      <color rgb="FFFF00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E97132"/>
      </left>
      <right style="medium">
        <color rgb="FFE97132"/>
      </right>
      <top style="medium">
        <color rgb="FFE97132"/>
      </top>
      <bottom style="medium">
        <color rgb="FFE97132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" fillId="8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2" fontId="0" fillId="10" borderId="0" xfId="0" applyNumberFormat="1" applyFill="1"/>
    <xf numFmtId="0" fontId="4" fillId="0" borderId="1" xfId="0" applyFont="1" applyBorder="1"/>
    <xf numFmtId="0" fontId="0" fillId="0" borderId="0" xfId="0" applyAlignment="1">
      <alignment wrapText="1"/>
    </xf>
    <xf numFmtId="0" fontId="1" fillId="8" borderId="0" xfId="0" applyFont="1" applyFill="1"/>
    <xf numFmtId="0" fontId="0" fillId="9" borderId="0" xfId="0" applyFill="1" applyAlignment="1">
      <alignment horizontal="left" vertical="center" wrapText="1"/>
    </xf>
    <xf numFmtId="0" fontId="0" fillId="10" borderId="1" xfId="0" applyFill="1" applyBorder="1"/>
    <xf numFmtId="17" fontId="0" fillId="0" borderId="1" xfId="0" applyNumberFormat="1" applyBorder="1"/>
    <xf numFmtId="0" fontId="0" fillId="0" borderId="1" xfId="0" applyBorder="1" applyAlignment="1">
      <alignment wrapText="1"/>
    </xf>
    <xf numFmtId="0" fontId="0" fillId="10" borderId="3" xfId="0" applyFill="1" applyBorder="1"/>
    <xf numFmtId="0" fontId="0" fillId="10" borderId="1" xfId="0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8" borderId="5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43" fontId="0" fillId="9" borderId="1" xfId="1" applyFont="1" applyFill="1" applyBorder="1" applyAlignment="1">
      <alignment horizontal="right" vertical="center" wrapText="1"/>
    </xf>
    <xf numFmtId="43" fontId="0" fillId="0" borderId="1" xfId="1" applyFont="1" applyBorder="1"/>
    <xf numFmtId="43" fontId="0" fillId="0" borderId="1" xfId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1" applyNumberFormat="1" applyFont="1" applyBorder="1"/>
    <xf numFmtId="0" fontId="0" fillId="0" borderId="1" xfId="0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/>
    <xf numFmtId="0" fontId="0" fillId="11" borderId="1" xfId="0" applyFill="1" applyBorder="1" applyAlignment="1">
      <alignment vertical="center" wrapText="1"/>
    </xf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right"/>
    </xf>
    <xf numFmtId="10" fontId="0" fillId="0" borderId="0" xfId="2" applyNumberFormat="1" applyFont="1"/>
    <xf numFmtId="0" fontId="10" fillId="0" borderId="13" xfId="0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right" vertical="center" wrapText="1" readingOrder="1"/>
    </xf>
    <xf numFmtId="0" fontId="11" fillId="10" borderId="13" xfId="0" applyFont="1" applyFill="1" applyBorder="1" applyAlignment="1">
      <alignment horizontal="right" vertical="center" wrapText="1" readingOrder="1"/>
    </xf>
    <xf numFmtId="0" fontId="12" fillId="13" borderId="13" xfId="0" applyFont="1" applyFill="1" applyBorder="1" applyAlignment="1">
      <alignment horizontal="right" vertical="center" wrapText="1" readingOrder="1"/>
    </xf>
    <xf numFmtId="0" fontId="12" fillId="11" borderId="13" xfId="0" applyFont="1" applyFill="1" applyBorder="1" applyAlignment="1">
      <alignment horizontal="right" vertical="center" wrapText="1" readingOrder="1"/>
    </xf>
    <xf numFmtId="0" fontId="11" fillId="13" borderId="13" xfId="0" applyFont="1" applyFill="1" applyBorder="1" applyAlignment="1">
      <alignment horizontal="right" vertical="center" wrapText="1" readingOrder="1"/>
    </xf>
    <xf numFmtId="0" fontId="11" fillId="11" borderId="13" xfId="0" applyFont="1" applyFill="1" applyBorder="1" applyAlignment="1">
      <alignment horizontal="right" vertical="center" wrapText="1" readingOrder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11" fillId="13" borderId="13" xfId="0" applyFont="1" applyFill="1" applyBorder="1" applyAlignment="1">
      <alignment horizontal="right" wrapText="1" readingOrder="1"/>
    </xf>
    <xf numFmtId="0" fontId="13" fillId="0" borderId="16" xfId="0" applyFont="1" applyBorder="1" applyAlignment="1">
      <alignment horizontal="left" wrapText="1" readingOrder="1"/>
    </xf>
    <xf numFmtId="0" fontId="1" fillId="14" borderId="1" xfId="0" applyFont="1" applyFill="1" applyBorder="1"/>
    <xf numFmtId="0" fontId="0" fillId="11" borderId="1" xfId="0" applyFill="1" applyBorder="1"/>
    <xf numFmtId="2" fontId="0" fillId="0" borderId="1" xfId="0" applyNumberFormat="1" applyBorder="1"/>
    <xf numFmtId="165" fontId="0" fillId="0" borderId="1" xfId="0" applyNumberFormat="1" applyBorder="1"/>
    <xf numFmtId="0" fontId="0" fillId="15" borderId="1" xfId="0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1" xfId="0" applyFont="1" applyBorder="1"/>
    <xf numFmtId="0" fontId="12" fillId="0" borderId="13" xfId="0" applyFont="1" applyBorder="1" applyAlignment="1">
      <alignment horizontal="right" vertical="center" wrapText="1" readingOrder="1"/>
    </xf>
    <xf numFmtId="10" fontId="0" fillId="0" borderId="0" xfId="0" applyNumberFormat="1"/>
    <xf numFmtId="9" fontId="0" fillId="0" borderId="0" xfId="2" applyFont="1"/>
    <xf numFmtId="10" fontId="0" fillId="4" borderId="4" xfId="2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/>
    </xf>
    <xf numFmtId="10" fontId="0" fillId="10" borderId="1" xfId="2" applyNumberFormat="1" applyFont="1" applyFill="1" applyBorder="1"/>
    <xf numFmtId="10" fontId="0" fillId="4" borderId="4" xfId="2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 vertical="center"/>
    </xf>
    <xf numFmtId="10" fontId="0" fillId="0" borderId="4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downlink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cases'!$B$107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cases'!$A$108:$A$112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cases'!$B$108:$B$112</c:f>
              <c:numCache>
                <c:formatCode>General</c:formatCode>
                <c:ptCount val="5"/>
                <c:pt idx="0">
                  <c:v>-114.7</c:v>
                </c:pt>
                <c:pt idx="1">
                  <c:v>-112.5</c:v>
                </c:pt>
                <c:pt idx="2">
                  <c:v>-104.9</c:v>
                </c:pt>
                <c:pt idx="3">
                  <c:v>-104</c:v>
                </c:pt>
                <c:pt idx="4">
                  <c:v>-101.6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4814-BD4D-68D5AB814759}"/>
            </c:ext>
          </c:extLst>
        </c:ser>
        <c:ser>
          <c:idx val="1"/>
          <c:order val="1"/>
          <c:tx>
            <c:strRef>
              <c:f>'Use cases'!$C$107</c:f>
              <c:strCache>
                <c:ptCount val="1"/>
                <c:pt idx="0">
                  <c:v>Average of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cases'!$A$108:$A$112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cases'!$C$108:$C$112</c:f>
              <c:numCache>
                <c:formatCode>General</c:formatCode>
                <c:ptCount val="5"/>
                <c:pt idx="0">
                  <c:v>-79.900000000000006</c:v>
                </c:pt>
                <c:pt idx="1">
                  <c:v>-79.349999999999994</c:v>
                </c:pt>
                <c:pt idx="2">
                  <c:v>-78.61</c:v>
                </c:pt>
                <c:pt idx="3">
                  <c:v>-77.790000000000006</c:v>
                </c:pt>
                <c:pt idx="4">
                  <c:v>-77.05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9-4814-BD4D-68D5AB814759}"/>
            </c:ext>
          </c:extLst>
        </c:ser>
        <c:ser>
          <c:idx val="2"/>
          <c:order val="2"/>
          <c:tx>
            <c:strRef>
              <c:f>'Use cases'!$D$107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cases'!$A$108:$A$112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cases'!$D$108:$D$112</c:f>
              <c:numCache>
                <c:formatCode>General</c:formatCode>
                <c:ptCount val="5"/>
                <c:pt idx="0">
                  <c:v>-106.8</c:v>
                </c:pt>
                <c:pt idx="1">
                  <c:v>-105.7</c:v>
                </c:pt>
                <c:pt idx="2">
                  <c:v>-101.9</c:v>
                </c:pt>
                <c:pt idx="3">
                  <c:v>-101.45</c:v>
                </c:pt>
                <c:pt idx="4">
                  <c:v>-98.45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9-4814-BD4D-68D5AB814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4422400"/>
        <c:axId val="1564423360"/>
      </c:barChart>
      <c:catAx>
        <c:axId val="15644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3360"/>
        <c:crosses val="autoZero"/>
        <c:auto val="1"/>
        <c:lblAlgn val="ctr"/>
        <c:lblOffset val="100"/>
        <c:noMultiLvlLbl val="0"/>
      </c:catAx>
      <c:valAx>
        <c:axId val="15644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cases'!$B$115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cases'!$A$116:$A$119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cases'!$B$116:$B$119</c:f>
              <c:numCache>
                <c:formatCode>General</c:formatCode>
                <c:ptCount val="4"/>
                <c:pt idx="0">
                  <c:v>-101.9</c:v>
                </c:pt>
                <c:pt idx="1">
                  <c:v>-106.9</c:v>
                </c:pt>
                <c:pt idx="2">
                  <c:v>-106.9</c:v>
                </c:pt>
                <c:pt idx="3">
                  <c:v>-106.9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5-4088-9EC7-2F47827A9C36}"/>
            </c:ext>
          </c:extLst>
        </c:ser>
        <c:ser>
          <c:idx val="1"/>
          <c:order val="1"/>
          <c:tx>
            <c:strRef>
              <c:f>'Use cases'!$C$115</c:f>
              <c:strCache>
                <c:ptCount val="1"/>
                <c:pt idx="0">
                  <c:v> Average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cases'!$A$116:$A$119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cases'!$C$116:$C$119</c:f>
              <c:numCache>
                <c:formatCode>0.00</c:formatCode>
                <c:ptCount val="4"/>
                <c:pt idx="0">
                  <c:v>-82.083183000000005</c:v>
                </c:pt>
                <c:pt idx="1">
                  <c:v>-82.070312999999999</c:v>
                </c:pt>
                <c:pt idx="2">
                  <c:v>-82.340290999999993</c:v>
                </c:pt>
                <c:pt idx="3">
                  <c:v>-82.402137999999994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5-4088-9EC7-2F47827A9C36}"/>
            </c:ext>
          </c:extLst>
        </c:ser>
        <c:ser>
          <c:idx val="2"/>
          <c:order val="2"/>
          <c:tx>
            <c:strRef>
              <c:f>'Use cases'!$D$115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cases'!$A$116:$A$119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cases'!$D$116:$D$119</c:f>
              <c:numCache>
                <c:formatCode>General</c:formatCode>
                <c:ptCount val="4"/>
                <c:pt idx="0">
                  <c:v>-99.95</c:v>
                </c:pt>
                <c:pt idx="1">
                  <c:v>-105.45</c:v>
                </c:pt>
                <c:pt idx="2">
                  <c:v>-105.45</c:v>
                </c:pt>
                <c:pt idx="3">
                  <c:v>-105.45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5-4088-9EC7-2F47827A9C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4732272"/>
        <c:axId val="1554748112"/>
      </c:barChart>
      <c:catAx>
        <c:axId val="15547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48112"/>
        <c:crosses val="autoZero"/>
        <c:auto val="1"/>
        <c:lblAlgn val="ctr"/>
        <c:lblOffset val="100"/>
        <c:noMultiLvlLbl val="0"/>
      </c:catAx>
      <c:valAx>
        <c:axId val="1554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downlink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 (2)'!$B$101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(2)'!$A$102:$A$106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 (2)'!$B$102:$B$106</c:f>
              <c:numCache>
                <c:formatCode>General</c:formatCode>
                <c:ptCount val="5"/>
                <c:pt idx="0">
                  <c:v>-114.7</c:v>
                </c:pt>
                <c:pt idx="1">
                  <c:v>-112.5</c:v>
                </c:pt>
                <c:pt idx="2">
                  <c:v>-104.9</c:v>
                </c:pt>
                <c:pt idx="3">
                  <c:v>-104</c:v>
                </c:pt>
                <c:pt idx="4">
                  <c:v>-101.6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8-41BF-BA20-126A665D1F16}"/>
            </c:ext>
          </c:extLst>
        </c:ser>
        <c:ser>
          <c:idx val="1"/>
          <c:order val="1"/>
          <c:tx>
            <c:strRef>
              <c:f>'Use cases (2)'!$C$101</c:f>
              <c:strCache>
                <c:ptCount val="1"/>
                <c:pt idx="0">
                  <c:v>Average of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(2)'!$A$102:$A$106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 (2)'!$C$102:$C$106</c:f>
              <c:numCache>
                <c:formatCode>General</c:formatCode>
                <c:ptCount val="5"/>
                <c:pt idx="0">
                  <c:v>-79.900000000000006</c:v>
                </c:pt>
                <c:pt idx="1">
                  <c:v>-79.349999999999994</c:v>
                </c:pt>
                <c:pt idx="2">
                  <c:v>-78.61</c:v>
                </c:pt>
                <c:pt idx="3">
                  <c:v>-77.790000000000006</c:v>
                </c:pt>
                <c:pt idx="4">
                  <c:v>-77.05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8-41BF-BA20-126A665D1F16}"/>
            </c:ext>
          </c:extLst>
        </c:ser>
        <c:ser>
          <c:idx val="2"/>
          <c:order val="2"/>
          <c:tx>
            <c:strRef>
              <c:f>'Use cases (2)'!$D$101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(2)'!$A$102:$A$106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 (2)'!$D$102:$D$106</c:f>
              <c:numCache>
                <c:formatCode>General</c:formatCode>
                <c:ptCount val="5"/>
                <c:pt idx="0">
                  <c:v>-106.8</c:v>
                </c:pt>
                <c:pt idx="1">
                  <c:v>-105.7</c:v>
                </c:pt>
                <c:pt idx="2">
                  <c:v>-101.9</c:v>
                </c:pt>
                <c:pt idx="3">
                  <c:v>-101.45</c:v>
                </c:pt>
                <c:pt idx="4">
                  <c:v>-98.45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8-41BF-BA20-126A665D1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4422400"/>
        <c:axId val="1564423360"/>
      </c:barChart>
      <c:catAx>
        <c:axId val="15644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3360"/>
        <c:crosses val="autoZero"/>
        <c:auto val="1"/>
        <c:lblAlgn val="ctr"/>
        <c:lblOffset val="100"/>
        <c:noMultiLvlLbl val="0"/>
      </c:catAx>
      <c:valAx>
        <c:axId val="15644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 (2)'!$B$109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(2)'!$A$110:$A$113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 (2)'!$B$110:$B$113</c:f>
              <c:numCache>
                <c:formatCode>General</c:formatCode>
                <c:ptCount val="4"/>
                <c:pt idx="0">
                  <c:v>-101.9</c:v>
                </c:pt>
                <c:pt idx="1">
                  <c:v>-106.9</c:v>
                </c:pt>
                <c:pt idx="2">
                  <c:v>-106.9</c:v>
                </c:pt>
                <c:pt idx="3">
                  <c:v>-106.9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F-4DD3-A33F-96A0D648EEEC}"/>
            </c:ext>
          </c:extLst>
        </c:ser>
        <c:ser>
          <c:idx val="1"/>
          <c:order val="1"/>
          <c:tx>
            <c:strRef>
              <c:f>'Use cases (2)'!$C$109</c:f>
              <c:strCache>
                <c:ptCount val="1"/>
                <c:pt idx="0">
                  <c:v> Average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(2)'!$A$110:$A$113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 (2)'!$C$110:$C$113</c:f>
              <c:numCache>
                <c:formatCode>0.00</c:formatCode>
                <c:ptCount val="4"/>
                <c:pt idx="0">
                  <c:v>-82.083183000000005</c:v>
                </c:pt>
                <c:pt idx="1">
                  <c:v>-82.070312999999999</c:v>
                </c:pt>
                <c:pt idx="2">
                  <c:v>-82.340290999999993</c:v>
                </c:pt>
                <c:pt idx="3">
                  <c:v>-82.402137999999994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F-4DD3-A33F-96A0D648EEEC}"/>
            </c:ext>
          </c:extLst>
        </c:ser>
        <c:ser>
          <c:idx val="2"/>
          <c:order val="2"/>
          <c:tx>
            <c:strRef>
              <c:f>'Use cases (2)'!$D$109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(2)'!$A$110:$A$113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 (2)'!$D$110:$D$113</c:f>
              <c:numCache>
                <c:formatCode>General</c:formatCode>
                <c:ptCount val="4"/>
                <c:pt idx="0">
                  <c:v>-99.95</c:v>
                </c:pt>
                <c:pt idx="1">
                  <c:v>-105.45</c:v>
                </c:pt>
                <c:pt idx="2">
                  <c:v>-105.45</c:v>
                </c:pt>
                <c:pt idx="3">
                  <c:v>-105.45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F-4DD3-A33F-96A0D648E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4732272"/>
        <c:axId val="1554748112"/>
      </c:barChart>
      <c:catAx>
        <c:axId val="15547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48112"/>
        <c:crosses val="autoZero"/>
        <c:auto val="1"/>
        <c:lblAlgn val="ctr"/>
        <c:lblOffset val="100"/>
        <c:noMultiLvlLbl val="0"/>
      </c:catAx>
      <c:valAx>
        <c:axId val="1554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102</xdr:row>
      <xdr:rowOff>106680</xdr:rowOff>
    </xdr:from>
    <xdr:to>
      <xdr:col>9</xdr:col>
      <xdr:colOff>807720</xdr:colOff>
      <xdr:row>118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94EA1-27B8-4932-2A3B-78F7F5A8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1158240</xdr:colOff>
      <xdr:row>112</xdr:row>
      <xdr:rowOff>83820</xdr:rowOff>
    </xdr:from>
    <xdr:to>
      <xdr:col>4</xdr:col>
      <xdr:colOff>670560</xdr:colOff>
      <xdr:row>129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0EF90-C393-F9FD-CBB9-930E280CF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96</xdr:row>
      <xdr:rowOff>106680</xdr:rowOff>
    </xdr:from>
    <xdr:to>
      <xdr:col>9</xdr:col>
      <xdr:colOff>807720</xdr:colOff>
      <xdr:row>112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41375-9E9A-4C48-BEF5-FE799A706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1158240</xdr:colOff>
      <xdr:row>106</xdr:row>
      <xdr:rowOff>83820</xdr:rowOff>
    </xdr:from>
    <xdr:to>
      <xdr:col>4</xdr:col>
      <xdr:colOff>670560</xdr:colOff>
      <xdr:row>123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1B91B-E101-4B19-8FAA-911B6A8D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335280</xdr:colOff>
      <xdr:row>9</xdr:row>
      <xdr:rowOff>133350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29709A-20CB-13CA-901A-F87C26EAB580}"/>
            </a:ext>
          </a:extLst>
        </xdr:cNvPr>
        <xdr:cNvSpPr txBox="1"/>
      </xdr:nvSpPr>
      <xdr:spPr>
        <a:xfrm>
          <a:off x="6629400" y="1840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FI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341C-30FF-4DE9-9E49-074A32620D48}">
  <dimension ref="A1:M45"/>
  <sheetViews>
    <sheetView zoomScaleNormal="100" workbookViewId="0">
      <selection activeCell="B2" sqref="B2"/>
    </sheetView>
  </sheetViews>
  <sheetFormatPr defaultRowHeight="14.4" x14ac:dyDescent="0.3"/>
  <cols>
    <col min="1" max="1" width="35.109375" customWidth="1"/>
    <col min="2" max="3" width="45.33203125" customWidth="1"/>
    <col min="4" max="4" width="19.109375" bestFit="1" customWidth="1"/>
    <col min="5" max="5" width="15.44140625" bestFit="1" customWidth="1"/>
    <col min="6" max="6" width="19.5546875" customWidth="1"/>
    <col min="9" max="9" width="12.21875" bestFit="1" customWidth="1"/>
  </cols>
  <sheetData>
    <row r="1" spans="1:13" x14ac:dyDescent="0.3">
      <c r="A1" s="19" t="s">
        <v>0</v>
      </c>
      <c r="B1" s="19" t="s">
        <v>1</v>
      </c>
      <c r="C1" s="35"/>
    </row>
    <row r="2" spans="1:13" x14ac:dyDescent="0.3">
      <c r="A2" s="20" t="s">
        <v>2</v>
      </c>
      <c r="B2" s="21" t="s">
        <v>3</v>
      </c>
      <c r="C2" s="36"/>
    </row>
    <row r="3" spans="1:13" x14ac:dyDescent="0.3">
      <c r="A3" s="20" t="s">
        <v>4</v>
      </c>
      <c r="B3" s="21" t="s">
        <v>5</v>
      </c>
      <c r="C3" s="36"/>
    </row>
    <row r="4" spans="1:13" ht="43.2" x14ac:dyDescent="0.3">
      <c r="A4" s="20" t="s">
        <v>6</v>
      </c>
      <c r="B4" s="21" t="s">
        <v>7</v>
      </c>
      <c r="C4" s="36"/>
    </row>
    <row r="5" spans="1:13" x14ac:dyDescent="0.3">
      <c r="A5" s="20" t="s">
        <v>8</v>
      </c>
      <c r="B5" s="21" t="s">
        <v>9</v>
      </c>
      <c r="C5" s="36"/>
    </row>
    <row r="6" spans="1:13" ht="86.4" x14ac:dyDescent="0.3">
      <c r="A6" s="20" t="s">
        <v>10</v>
      </c>
      <c r="B6" s="21" t="s">
        <v>11</v>
      </c>
      <c r="C6" s="36"/>
      <c r="I6" s="34" t="s">
        <v>386</v>
      </c>
      <c r="J6">
        <v>25.5</v>
      </c>
      <c r="K6">
        <v>25</v>
      </c>
      <c r="L6">
        <f t="shared" ref="L6:L8" si="0">AVERAGE(J6:K6)</f>
        <v>25.25</v>
      </c>
      <c r="M6" s="22">
        <f>L6/2</f>
        <v>12.625</v>
      </c>
    </row>
    <row r="7" spans="1:13" x14ac:dyDescent="0.3">
      <c r="I7" t="s">
        <v>83</v>
      </c>
      <c r="J7">
        <v>321.5</v>
      </c>
      <c r="K7">
        <v>746.5</v>
      </c>
      <c r="L7">
        <f t="shared" si="0"/>
        <v>534</v>
      </c>
      <c r="M7" s="22">
        <f t="shared" ref="M7:M8" si="1">L7/2</f>
        <v>267</v>
      </c>
    </row>
    <row r="8" spans="1:13" x14ac:dyDescent="0.3">
      <c r="I8" t="s">
        <v>84</v>
      </c>
      <c r="J8">
        <v>46.175424499999998</v>
      </c>
      <c r="K8">
        <v>49.547586500000001</v>
      </c>
      <c r="L8">
        <f t="shared" si="0"/>
        <v>47.8615055</v>
      </c>
      <c r="M8" s="22">
        <f t="shared" si="1"/>
        <v>23.93075275</v>
      </c>
    </row>
    <row r="13" spans="1:13" x14ac:dyDescent="0.3">
      <c r="A13" s="37" t="s">
        <v>367</v>
      </c>
      <c r="B13" s="37" t="s">
        <v>370</v>
      </c>
      <c r="C13" s="37" t="s">
        <v>380</v>
      </c>
      <c r="D13" s="37" t="s">
        <v>372</v>
      </c>
      <c r="E13" s="37" t="s">
        <v>15</v>
      </c>
      <c r="F13" s="40" t="s">
        <v>385</v>
      </c>
    </row>
    <row r="14" spans="1:13" ht="44.4" customHeight="1" x14ac:dyDescent="0.3">
      <c r="A14" s="2" t="s">
        <v>16</v>
      </c>
      <c r="B14" s="2" t="s">
        <v>368</v>
      </c>
      <c r="C14" s="2" t="s">
        <v>381</v>
      </c>
      <c r="D14" s="38" t="s">
        <v>373</v>
      </c>
      <c r="E14" s="2" t="s">
        <v>376</v>
      </c>
      <c r="F14" s="34" t="s">
        <v>386</v>
      </c>
    </row>
    <row r="15" spans="1:13" ht="43.2" x14ac:dyDescent="0.3">
      <c r="A15" s="2" t="s">
        <v>19</v>
      </c>
      <c r="B15" s="39" t="s">
        <v>369</v>
      </c>
      <c r="C15" s="39" t="s">
        <v>382</v>
      </c>
      <c r="D15" s="2" t="s">
        <v>374</v>
      </c>
      <c r="E15" s="39" t="s">
        <v>377</v>
      </c>
      <c r="F15" s="34" t="s">
        <v>386</v>
      </c>
    </row>
    <row r="16" spans="1:13" ht="43.2" x14ac:dyDescent="0.3">
      <c r="A16" s="2" t="s">
        <v>21</v>
      </c>
      <c r="B16" s="2">
        <v>1600</v>
      </c>
      <c r="C16" s="2" t="s">
        <v>383</v>
      </c>
      <c r="D16" s="2" t="s">
        <v>375</v>
      </c>
      <c r="E16" s="2" t="s">
        <v>378</v>
      </c>
      <c r="F16" s="34" t="s">
        <v>386</v>
      </c>
    </row>
    <row r="17" spans="1:6" ht="43.2" x14ac:dyDescent="0.3">
      <c r="A17" s="2" t="s">
        <v>23</v>
      </c>
      <c r="B17" s="2" t="s">
        <v>371</v>
      </c>
      <c r="C17" s="2" t="s">
        <v>384</v>
      </c>
      <c r="D17" s="2">
        <v>5</v>
      </c>
      <c r="E17" s="39" t="s">
        <v>379</v>
      </c>
      <c r="F17" s="34" t="s">
        <v>386</v>
      </c>
    </row>
    <row r="22" spans="1:6" x14ac:dyDescent="0.3">
      <c r="A22" s="37" t="s">
        <v>367</v>
      </c>
      <c r="B22" s="41" t="s">
        <v>372</v>
      </c>
    </row>
    <row r="23" spans="1:6" x14ac:dyDescent="0.3">
      <c r="A23" s="2" t="s">
        <v>16</v>
      </c>
      <c r="B23" s="42" t="s">
        <v>373</v>
      </c>
    </row>
    <row r="24" spans="1:6" x14ac:dyDescent="0.3">
      <c r="A24" s="2" t="s">
        <v>19</v>
      </c>
      <c r="B24" s="43" t="s">
        <v>374</v>
      </c>
    </row>
    <row r="25" spans="1:6" x14ac:dyDescent="0.3">
      <c r="A25" s="2" t="s">
        <v>21</v>
      </c>
      <c r="B25" s="43" t="s">
        <v>375</v>
      </c>
    </row>
    <row r="26" spans="1:6" x14ac:dyDescent="0.3">
      <c r="A26" s="2" t="s">
        <v>23</v>
      </c>
      <c r="B26" s="43">
        <v>5</v>
      </c>
    </row>
    <row r="32" spans="1:6" x14ac:dyDescent="0.3">
      <c r="A32" s="110" t="s">
        <v>12</v>
      </c>
      <c r="B32" s="110" t="s">
        <v>13</v>
      </c>
      <c r="C32" s="106" t="s">
        <v>389</v>
      </c>
      <c r="D32" s="106"/>
      <c r="E32" s="106"/>
      <c r="F32" s="106"/>
    </row>
    <row r="33" spans="1:6" ht="14.4" customHeight="1" x14ac:dyDescent="0.3">
      <c r="A33" s="111"/>
      <c r="B33" s="111"/>
      <c r="C33" s="106" t="s">
        <v>25</v>
      </c>
      <c r="D33" s="106"/>
      <c r="E33" s="106" t="s">
        <v>26</v>
      </c>
      <c r="F33" s="106"/>
    </row>
    <row r="34" spans="1:6" x14ac:dyDescent="0.3">
      <c r="A34" s="112"/>
      <c r="B34" s="112"/>
      <c r="C34" s="47" t="s">
        <v>39</v>
      </c>
      <c r="D34" s="47" t="s">
        <v>40</v>
      </c>
      <c r="E34" s="47" t="s">
        <v>39</v>
      </c>
      <c r="F34" s="47" t="s">
        <v>40</v>
      </c>
    </row>
    <row r="35" spans="1:6" x14ac:dyDescent="0.3">
      <c r="A35" s="107" t="s">
        <v>16</v>
      </c>
      <c r="B35" s="49" t="s">
        <v>17</v>
      </c>
      <c r="C35" s="4" t="s">
        <v>387</v>
      </c>
      <c r="D35" s="46" t="s">
        <v>18</v>
      </c>
      <c r="E35" s="37" t="s">
        <v>388</v>
      </c>
      <c r="F35" s="4" t="s">
        <v>387</v>
      </c>
    </row>
    <row r="36" spans="1:6" x14ac:dyDescent="0.3">
      <c r="A36" s="108"/>
      <c r="B36" s="49" t="s">
        <v>24</v>
      </c>
      <c r="C36" s="37" t="s">
        <v>388</v>
      </c>
      <c r="D36" s="46" t="s">
        <v>18</v>
      </c>
      <c r="E36" s="37" t="s">
        <v>388</v>
      </c>
      <c r="F36" s="4" t="s">
        <v>387</v>
      </c>
    </row>
    <row r="37" spans="1:6" x14ac:dyDescent="0.3">
      <c r="A37" s="109"/>
      <c r="B37" s="50" t="s">
        <v>28</v>
      </c>
      <c r="C37" s="4" t="s">
        <v>387</v>
      </c>
      <c r="D37" s="46" t="s">
        <v>18</v>
      </c>
      <c r="E37" s="46" t="s">
        <v>18</v>
      </c>
      <c r="F37" s="46" t="s">
        <v>18</v>
      </c>
    </row>
    <row r="38" spans="1:6" x14ac:dyDescent="0.3">
      <c r="A38" s="101" t="s">
        <v>19</v>
      </c>
      <c r="B38" s="50" t="s">
        <v>31</v>
      </c>
      <c r="C38" s="46" t="s">
        <v>18</v>
      </c>
      <c r="D38" s="46" t="s">
        <v>18</v>
      </c>
      <c r="E38" s="37" t="s">
        <v>388</v>
      </c>
      <c r="F38" s="46" t="s">
        <v>18</v>
      </c>
    </row>
    <row r="39" spans="1:6" x14ac:dyDescent="0.3">
      <c r="A39" s="102"/>
      <c r="B39" s="49" t="s">
        <v>24</v>
      </c>
      <c r="C39" s="4" t="s">
        <v>387</v>
      </c>
      <c r="D39" s="46" t="s">
        <v>18</v>
      </c>
      <c r="E39" s="37" t="s">
        <v>388</v>
      </c>
      <c r="F39" s="4" t="s">
        <v>387</v>
      </c>
    </row>
    <row r="40" spans="1:6" x14ac:dyDescent="0.3">
      <c r="A40" s="102"/>
      <c r="B40" s="50" t="s">
        <v>32</v>
      </c>
      <c r="C40" s="46" t="s">
        <v>18</v>
      </c>
      <c r="D40" s="46" t="s">
        <v>18</v>
      </c>
      <c r="E40" s="37" t="s">
        <v>388</v>
      </c>
      <c r="F40" s="4" t="s">
        <v>387</v>
      </c>
    </row>
    <row r="41" spans="1:6" x14ac:dyDescent="0.3">
      <c r="A41" s="102"/>
      <c r="B41" s="49" t="s">
        <v>20</v>
      </c>
      <c r="C41" s="4" t="s">
        <v>387</v>
      </c>
      <c r="D41" s="46" t="s">
        <v>18</v>
      </c>
      <c r="E41" s="37" t="s">
        <v>388</v>
      </c>
      <c r="F41" s="46" t="s">
        <v>18</v>
      </c>
    </row>
    <row r="42" spans="1:6" x14ac:dyDescent="0.3">
      <c r="A42" s="103"/>
      <c r="B42" s="49" t="s">
        <v>411</v>
      </c>
      <c r="C42" s="46" t="s">
        <v>18</v>
      </c>
      <c r="D42" s="46" t="s">
        <v>18</v>
      </c>
      <c r="E42" s="46" t="s">
        <v>18</v>
      </c>
      <c r="F42" s="4" t="s">
        <v>387</v>
      </c>
    </row>
    <row r="43" spans="1:6" x14ac:dyDescent="0.3">
      <c r="A43" s="104" t="s">
        <v>21</v>
      </c>
      <c r="B43" s="49" t="s">
        <v>22</v>
      </c>
      <c r="C43" s="4" t="s">
        <v>387</v>
      </c>
      <c r="D43" s="46" t="s">
        <v>18</v>
      </c>
      <c r="E43" s="37" t="s">
        <v>388</v>
      </c>
      <c r="F43" s="4" t="s">
        <v>387</v>
      </c>
    </row>
    <row r="44" spans="1:6" x14ac:dyDescent="0.3">
      <c r="A44" s="105"/>
      <c r="B44" s="50" t="s">
        <v>35</v>
      </c>
      <c r="C44" s="4" t="s">
        <v>387</v>
      </c>
      <c r="D44" s="4" t="s">
        <v>387</v>
      </c>
      <c r="E44" s="37" t="s">
        <v>388</v>
      </c>
      <c r="F44" s="4" t="s">
        <v>387</v>
      </c>
    </row>
    <row r="45" spans="1:6" x14ac:dyDescent="0.3">
      <c r="A45" s="52" t="s">
        <v>23</v>
      </c>
      <c r="B45" s="49"/>
      <c r="C45" s="46" t="s">
        <v>18</v>
      </c>
      <c r="D45" s="46" t="s">
        <v>18</v>
      </c>
      <c r="E45" s="37" t="s">
        <v>388</v>
      </c>
      <c r="F45" s="4" t="s">
        <v>387</v>
      </c>
    </row>
  </sheetData>
  <mergeCells count="8">
    <mergeCell ref="A38:A42"/>
    <mergeCell ref="A43:A44"/>
    <mergeCell ref="C32:F32"/>
    <mergeCell ref="C33:D33"/>
    <mergeCell ref="E33:F33"/>
    <mergeCell ref="A35:A37"/>
    <mergeCell ref="A32:A34"/>
    <mergeCell ref="B32:B34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EB5E-8B5F-4BBB-910B-6ED2315F0659}">
  <dimension ref="A1:F55"/>
  <sheetViews>
    <sheetView topLeftCell="A22" workbookViewId="0">
      <selection activeCell="F25" sqref="F25:F33"/>
    </sheetView>
  </sheetViews>
  <sheetFormatPr defaultRowHeight="14.4" x14ac:dyDescent="0.3"/>
  <cols>
    <col min="1" max="1" width="41.5546875" bestFit="1" customWidth="1"/>
    <col min="2" max="3" width="15.6640625" bestFit="1" customWidth="1"/>
    <col min="4" max="4" width="30.88671875" customWidth="1"/>
    <col min="5" max="5" width="21" bestFit="1" customWidth="1"/>
    <col min="6" max="6" width="17.88671875" customWidth="1"/>
  </cols>
  <sheetData>
    <row r="1" spans="1:6" x14ac:dyDescent="0.3">
      <c r="A1" t="s">
        <v>346</v>
      </c>
      <c r="B1" s="1" t="s">
        <v>146</v>
      </c>
      <c r="C1" s="1" t="s">
        <v>242</v>
      </c>
      <c r="D1" s="1" t="s">
        <v>243</v>
      </c>
      <c r="E1" s="1" t="s">
        <v>258</v>
      </c>
      <c r="F1" s="1" t="s">
        <v>280</v>
      </c>
    </row>
    <row r="2" spans="1:6" x14ac:dyDescent="0.3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53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</row>
    <row r="4" spans="1:6" x14ac:dyDescent="0.3">
      <c r="A4" t="s">
        <v>55</v>
      </c>
      <c r="B4" t="s">
        <v>200</v>
      </c>
      <c r="C4" t="s">
        <v>214</v>
      </c>
      <c r="D4" t="s">
        <v>215</v>
      </c>
      <c r="E4" t="s">
        <v>228</v>
      </c>
      <c r="F4" t="s">
        <v>281</v>
      </c>
    </row>
    <row r="5" spans="1:6" x14ac:dyDescent="0.3">
      <c r="A5" t="s">
        <v>57</v>
      </c>
      <c r="B5" t="s">
        <v>200</v>
      </c>
      <c r="C5" t="s">
        <v>215</v>
      </c>
      <c r="D5" t="s">
        <v>228</v>
      </c>
      <c r="E5" t="s">
        <v>244</v>
      </c>
      <c r="F5" t="s">
        <v>282</v>
      </c>
    </row>
    <row r="6" spans="1:6" x14ac:dyDescent="0.3">
      <c r="A6" t="s">
        <v>59</v>
      </c>
      <c r="B6" t="s">
        <v>201</v>
      </c>
      <c r="C6" t="s">
        <v>216</v>
      </c>
      <c r="D6" t="s">
        <v>229</v>
      </c>
      <c r="E6" t="s">
        <v>245</v>
      </c>
      <c r="F6" t="s">
        <v>283</v>
      </c>
    </row>
    <row r="7" spans="1:6" x14ac:dyDescent="0.3">
      <c r="A7" t="s">
        <v>61</v>
      </c>
      <c r="B7" t="s">
        <v>62</v>
      </c>
      <c r="C7" t="s">
        <v>62</v>
      </c>
      <c r="D7" t="s">
        <v>62</v>
      </c>
      <c r="E7" t="s">
        <v>62</v>
      </c>
      <c r="F7" t="s">
        <v>62</v>
      </c>
    </row>
    <row r="8" spans="1:6" x14ac:dyDescent="0.3">
      <c r="A8" t="s">
        <v>65</v>
      </c>
      <c r="B8">
        <v>100</v>
      </c>
      <c r="C8">
        <v>98</v>
      </c>
      <c r="D8">
        <v>100</v>
      </c>
      <c r="E8">
        <v>100</v>
      </c>
      <c r="F8">
        <v>100</v>
      </c>
    </row>
    <row r="9" spans="1:6" x14ac:dyDescent="0.3">
      <c r="A9" t="s">
        <v>79</v>
      </c>
      <c r="B9">
        <v>43</v>
      </c>
      <c r="C9">
        <v>279</v>
      </c>
      <c r="D9">
        <v>995</v>
      </c>
      <c r="E9">
        <v>161</v>
      </c>
      <c r="F9">
        <v>1588</v>
      </c>
    </row>
    <row r="10" spans="1:6" x14ac:dyDescent="0.3">
      <c r="A10" t="s">
        <v>80</v>
      </c>
      <c r="B10">
        <v>43</v>
      </c>
      <c r="C10">
        <v>275</v>
      </c>
      <c r="D10">
        <v>995</v>
      </c>
      <c r="E10">
        <v>161</v>
      </c>
      <c r="F10">
        <v>1588</v>
      </c>
    </row>
    <row r="11" spans="1:6" x14ac:dyDescent="0.3">
      <c r="A11" t="s">
        <v>81</v>
      </c>
      <c r="B11">
        <v>0</v>
      </c>
      <c r="C11">
        <v>4</v>
      </c>
      <c r="D11">
        <v>0</v>
      </c>
      <c r="E11">
        <v>0</v>
      </c>
      <c r="F11">
        <v>0</v>
      </c>
    </row>
    <row r="12" spans="1:6" x14ac:dyDescent="0.3">
      <c r="A12" t="s">
        <v>82</v>
      </c>
      <c r="B12" t="s">
        <v>202</v>
      </c>
      <c r="C12" t="s">
        <v>217</v>
      </c>
      <c r="D12" t="s">
        <v>230</v>
      </c>
      <c r="E12" t="s">
        <v>246</v>
      </c>
      <c r="F12" t="s">
        <v>230</v>
      </c>
    </row>
    <row r="13" spans="1:6" x14ac:dyDescent="0.3">
      <c r="A13" t="s">
        <v>83</v>
      </c>
      <c r="B13" t="s">
        <v>203</v>
      </c>
      <c r="C13" t="s">
        <v>218</v>
      </c>
      <c r="D13" t="s">
        <v>231</v>
      </c>
      <c r="E13" t="s">
        <v>247</v>
      </c>
      <c r="F13" t="s">
        <v>284</v>
      </c>
    </row>
    <row r="14" spans="1:6" x14ac:dyDescent="0.3">
      <c r="A14" t="s">
        <v>84</v>
      </c>
      <c r="B14" t="s">
        <v>204</v>
      </c>
      <c r="C14" t="s">
        <v>219</v>
      </c>
      <c r="D14" t="s">
        <v>232</v>
      </c>
      <c r="E14" t="s">
        <v>248</v>
      </c>
      <c r="F14" t="s">
        <v>285</v>
      </c>
    </row>
    <row r="15" spans="1:6" x14ac:dyDescent="0.3">
      <c r="A15" t="s">
        <v>85</v>
      </c>
      <c r="B15">
        <v>0</v>
      </c>
      <c r="C15">
        <v>17</v>
      </c>
      <c r="D15">
        <v>52</v>
      </c>
      <c r="E15">
        <v>9</v>
      </c>
      <c r="F15">
        <v>57</v>
      </c>
    </row>
    <row r="16" spans="1:6" x14ac:dyDescent="0.3">
      <c r="A16" t="s">
        <v>86</v>
      </c>
      <c r="B16">
        <v>0</v>
      </c>
      <c r="C16">
        <v>17</v>
      </c>
      <c r="D16">
        <v>52</v>
      </c>
      <c r="E16">
        <v>9</v>
      </c>
      <c r="F16">
        <v>57</v>
      </c>
    </row>
    <row r="17" spans="1:6" x14ac:dyDescent="0.3">
      <c r="A17" t="s">
        <v>87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88</v>
      </c>
      <c r="B18" t="s">
        <v>63</v>
      </c>
      <c r="C18">
        <v>100</v>
      </c>
      <c r="D18">
        <v>100</v>
      </c>
      <c r="E18">
        <v>100</v>
      </c>
      <c r="F18">
        <v>100</v>
      </c>
    </row>
    <row r="19" spans="1:6" x14ac:dyDescent="0.3">
      <c r="A19" t="s">
        <v>90</v>
      </c>
      <c r="B19" t="s">
        <v>205</v>
      </c>
      <c r="C19" t="s">
        <v>220</v>
      </c>
      <c r="D19" t="s">
        <v>233</v>
      </c>
      <c r="E19" t="s">
        <v>249</v>
      </c>
      <c r="F19" t="s">
        <v>191</v>
      </c>
    </row>
    <row r="20" spans="1:6" x14ac:dyDescent="0.3">
      <c r="A20" t="s">
        <v>92</v>
      </c>
      <c r="B20" t="s">
        <v>206</v>
      </c>
      <c r="C20" t="s">
        <v>221</v>
      </c>
      <c r="D20" t="s">
        <v>234</v>
      </c>
      <c r="E20" t="s">
        <v>250</v>
      </c>
      <c r="F20" t="s">
        <v>286</v>
      </c>
    </row>
    <row r="21" spans="1:6" x14ac:dyDescent="0.3">
      <c r="A21" t="s">
        <v>94</v>
      </c>
      <c r="B21" t="s">
        <v>207</v>
      </c>
      <c r="C21" t="s">
        <v>222</v>
      </c>
      <c r="D21" t="s">
        <v>235</v>
      </c>
      <c r="E21" t="s">
        <v>251</v>
      </c>
      <c r="F21" t="s">
        <v>287</v>
      </c>
    </row>
    <row r="22" spans="1:6" x14ac:dyDescent="0.3">
      <c r="A22" t="s">
        <v>96</v>
      </c>
      <c r="B22" t="s">
        <v>208</v>
      </c>
      <c r="C22" t="s">
        <v>194</v>
      </c>
      <c r="D22" t="s">
        <v>236</v>
      </c>
      <c r="E22" t="s">
        <v>252</v>
      </c>
      <c r="F22" t="s">
        <v>288</v>
      </c>
    </row>
    <row r="23" spans="1:6" x14ac:dyDescent="0.3">
      <c r="A23" t="s">
        <v>98</v>
      </c>
      <c r="B23" t="s">
        <v>209</v>
      </c>
      <c r="C23" t="s">
        <v>223</v>
      </c>
      <c r="D23" t="s">
        <v>237</v>
      </c>
      <c r="E23" t="s">
        <v>253</v>
      </c>
      <c r="F23" t="s">
        <v>289</v>
      </c>
    </row>
    <row r="24" spans="1:6" x14ac:dyDescent="0.3">
      <c r="A24" t="s">
        <v>100</v>
      </c>
      <c r="B24" t="s">
        <v>210</v>
      </c>
      <c r="C24" t="s">
        <v>224</v>
      </c>
      <c r="D24" t="s">
        <v>238</v>
      </c>
      <c r="E24" t="s">
        <v>254</v>
      </c>
      <c r="F24" t="s">
        <v>290</v>
      </c>
    </row>
    <row r="25" spans="1:6" x14ac:dyDescent="0.3">
      <c r="A25" t="s">
        <v>102</v>
      </c>
      <c r="B25" t="s">
        <v>63</v>
      </c>
      <c r="C25" t="s">
        <v>63</v>
      </c>
      <c r="D25" t="s">
        <v>63</v>
      </c>
      <c r="E25" t="s">
        <v>63</v>
      </c>
      <c r="F25" t="s">
        <v>291</v>
      </c>
    </row>
    <row r="26" spans="1:6" x14ac:dyDescent="0.3">
      <c r="A26" t="s">
        <v>104</v>
      </c>
      <c r="B26" t="s">
        <v>63</v>
      </c>
      <c r="C26" t="s">
        <v>63</v>
      </c>
      <c r="D26" t="s">
        <v>63</v>
      </c>
      <c r="E26" t="s">
        <v>63</v>
      </c>
      <c r="F26" t="s">
        <v>292</v>
      </c>
    </row>
    <row r="27" spans="1:6" x14ac:dyDescent="0.3">
      <c r="A27" t="s">
        <v>106</v>
      </c>
      <c r="B27" t="s">
        <v>63</v>
      </c>
      <c r="C27" t="s">
        <v>63</v>
      </c>
      <c r="D27" t="s">
        <v>63</v>
      </c>
      <c r="E27" t="s">
        <v>63</v>
      </c>
      <c r="F27" t="s">
        <v>293</v>
      </c>
    </row>
    <row r="28" spans="1:6" x14ac:dyDescent="0.3">
      <c r="A28" t="s">
        <v>108</v>
      </c>
      <c r="B28" t="s">
        <v>63</v>
      </c>
      <c r="C28" t="s">
        <v>63</v>
      </c>
      <c r="D28" t="s">
        <v>63</v>
      </c>
      <c r="E28" t="s">
        <v>63</v>
      </c>
      <c r="F28" t="s">
        <v>109</v>
      </c>
    </row>
    <row r="29" spans="1:6" x14ac:dyDescent="0.3">
      <c r="A29" t="s">
        <v>110</v>
      </c>
      <c r="B29" t="s">
        <v>63</v>
      </c>
      <c r="C29" t="s">
        <v>63</v>
      </c>
      <c r="D29" t="s">
        <v>63</v>
      </c>
      <c r="E29" t="s">
        <v>63</v>
      </c>
      <c r="F29" t="s">
        <v>294</v>
      </c>
    </row>
    <row r="30" spans="1:6" x14ac:dyDescent="0.3">
      <c r="A30" t="s">
        <v>112</v>
      </c>
      <c r="B30" t="s">
        <v>63</v>
      </c>
      <c r="C30" t="s">
        <v>63</v>
      </c>
      <c r="D30" t="s">
        <v>63</v>
      </c>
      <c r="E30" t="s">
        <v>63</v>
      </c>
      <c r="F30" t="s">
        <v>295</v>
      </c>
    </row>
    <row r="31" spans="1:6" x14ac:dyDescent="0.3">
      <c r="A31" t="s">
        <v>114</v>
      </c>
      <c r="B31" t="s">
        <v>63</v>
      </c>
      <c r="C31" t="s">
        <v>63</v>
      </c>
      <c r="D31" t="s">
        <v>63</v>
      </c>
      <c r="E31" t="s">
        <v>63</v>
      </c>
      <c r="F31" t="s">
        <v>296</v>
      </c>
    </row>
    <row r="32" spans="1:6" x14ac:dyDescent="0.3">
      <c r="A32" t="s">
        <v>116</v>
      </c>
      <c r="B32" t="s">
        <v>63</v>
      </c>
      <c r="C32" t="s">
        <v>63</v>
      </c>
      <c r="D32" t="s">
        <v>63</v>
      </c>
      <c r="E32" t="s">
        <v>63</v>
      </c>
      <c r="F32" t="s">
        <v>297</v>
      </c>
    </row>
    <row r="33" spans="1:6" x14ac:dyDescent="0.3">
      <c r="A33" t="s">
        <v>118</v>
      </c>
      <c r="B33" t="s">
        <v>63</v>
      </c>
      <c r="C33" t="s">
        <v>63</v>
      </c>
      <c r="D33" t="s">
        <v>63</v>
      </c>
      <c r="E33" t="s">
        <v>63</v>
      </c>
      <c r="F33" t="s">
        <v>298</v>
      </c>
    </row>
    <row r="34" spans="1:6" x14ac:dyDescent="0.3">
      <c r="A34" t="s">
        <v>120</v>
      </c>
      <c r="B34" t="s">
        <v>63</v>
      </c>
      <c r="C34" t="s">
        <v>63</v>
      </c>
      <c r="D34" t="s">
        <v>63</v>
      </c>
      <c r="E34" t="s">
        <v>63</v>
      </c>
      <c r="F34" t="s">
        <v>63</v>
      </c>
    </row>
    <row r="35" spans="1:6" x14ac:dyDescent="0.3">
      <c r="A35" t="s">
        <v>121</v>
      </c>
      <c r="B35" t="s">
        <v>63</v>
      </c>
      <c r="C35" t="s">
        <v>63</v>
      </c>
      <c r="D35" t="s">
        <v>63</v>
      </c>
      <c r="E35" t="s">
        <v>63</v>
      </c>
      <c r="F35" t="s">
        <v>63</v>
      </c>
    </row>
    <row r="36" spans="1:6" x14ac:dyDescent="0.3">
      <c r="A36" t="s">
        <v>122</v>
      </c>
      <c r="B36" t="s">
        <v>63</v>
      </c>
      <c r="C36" t="s">
        <v>63</v>
      </c>
      <c r="D36" t="s">
        <v>63</v>
      </c>
      <c r="E36" t="s">
        <v>63</v>
      </c>
      <c r="F36" t="s">
        <v>63</v>
      </c>
    </row>
    <row r="37" spans="1:6" x14ac:dyDescent="0.3">
      <c r="A37" t="s">
        <v>123</v>
      </c>
      <c r="B37" t="s">
        <v>63</v>
      </c>
      <c r="C37" t="s">
        <v>63</v>
      </c>
      <c r="D37" t="s">
        <v>63</v>
      </c>
      <c r="E37" t="s">
        <v>63</v>
      </c>
      <c r="F37" t="s">
        <v>63</v>
      </c>
    </row>
    <row r="38" spans="1:6" x14ac:dyDescent="0.3">
      <c r="A38" t="s">
        <v>124</v>
      </c>
      <c r="B38" t="s">
        <v>63</v>
      </c>
      <c r="C38" t="s">
        <v>63</v>
      </c>
      <c r="D38" t="s">
        <v>63</v>
      </c>
      <c r="E38" t="s">
        <v>63</v>
      </c>
      <c r="F38" t="s">
        <v>63</v>
      </c>
    </row>
    <row r="39" spans="1:6" x14ac:dyDescent="0.3">
      <c r="A39" t="s">
        <v>125</v>
      </c>
      <c r="B39" t="s">
        <v>63</v>
      </c>
      <c r="C39" t="s">
        <v>63</v>
      </c>
      <c r="D39" t="s">
        <v>63</v>
      </c>
      <c r="E39" t="s">
        <v>63</v>
      </c>
      <c r="F39" t="s">
        <v>63</v>
      </c>
    </row>
    <row r="40" spans="1:6" x14ac:dyDescent="0.3">
      <c r="A40" t="s">
        <v>126</v>
      </c>
      <c r="B40" t="s">
        <v>63</v>
      </c>
      <c r="C40" t="s">
        <v>63</v>
      </c>
      <c r="D40" t="s">
        <v>63</v>
      </c>
      <c r="E40" t="s">
        <v>63</v>
      </c>
      <c r="F40" t="s">
        <v>63</v>
      </c>
    </row>
    <row r="41" spans="1:6" x14ac:dyDescent="0.3">
      <c r="A41" t="s">
        <v>127</v>
      </c>
      <c r="B41" t="s">
        <v>63</v>
      </c>
      <c r="C41" t="s">
        <v>63</v>
      </c>
      <c r="D41" t="s">
        <v>63</v>
      </c>
      <c r="E41" t="s">
        <v>63</v>
      </c>
      <c r="F41" t="s">
        <v>63</v>
      </c>
    </row>
    <row r="42" spans="1:6" x14ac:dyDescent="0.3">
      <c r="A42" t="s">
        <v>128</v>
      </c>
      <c r="B42" t="s">
        <v>63</v>
      </c>
      <c r="C42" t="s">
        <v>63</v>
      </c>
      <c r="D42" t="s">
        <v>63</v>
      </c>
      <c r="E42" t="s">
        <v>63</v>
      </c>
      <c r="F42" t="s">
        <v>63</v>
      </c>
    </row>
    <row r="43" spans="1:6" x14ac:dyDescent="0.3">
      <c r="A43" t="s">
        <v>129</v>
      </c>
      <c r="B43" t="s">
        <v>63</v>
      </c>
      <c r="C43" t="s">
        <v>63</v>
      </c>
      <c r="D43" t="s">
        <v>63</v>
      </c>
      <c r="E43" t="s">
        <v>63</v>
      </c>
      <c r="F43" t="s">
        <v>63</v>
      </c>
    </row>
    <row r="44" spans="1:6" x14ac:dyDescent="0.3">
      <c r="A44" t="s">
        <v>130</v>
      </c>
      <c r="B44" t="s">
        <v>63</v>
      </c>
      <c r="C44" t="s">
        <v>63</v>
      </c>
      <c r="D44" t="s">
        <v>63</v>
      </c>
      <c r="E44" t="s">
        <v>63</v>
      </c>
      <c r="F44" t="s">
        <v>63</v>
      </c>
    </row>
    <row r="45" spans="1:6" x14ac:dyDescent="0.3">
      <c r="A45" t="s">
        <v>131</v>
      </c>
      <c r="B45" t="s">
        <v>63</v>
      </c>
      <c r="C45" t="s">
        <v>63</v>
      </c>
      <c r="D45" t="s">
        <v>63</v>
      </c>
      <c r="E45" t="s">
        <v>63</v>
      </c>
      <c r="F45" t="s">
        <v>63</v>
      </c>
    </row>
    <row r="46" spans="1:6" x14ac:dyDescent="0.3">
      <c r="A46" t="s">
        <v>132</v>
      </c>
      <c r="B46" t="s">
        <v>63</v>
      </c>
      <c r="C46" t="s">
        <v>63</v>
      </c>
      <c r="D46" t="s">
        <v>63</v>
      </c>
      <c r="E46" t="s">
        <v>63</v>
      </c>
      <c r="F46" t="s">
        <v>63</v>
      </c>
    </row>
    <row r="47" spans="1:6" x14ac:dyDescent="0.3">
      <c r="A47" t="s">
        <v>134</v>
      </c>
      <c r="B47" t="s">
        <v>211</v>
      </c>
      <c r="C47" t="s">
        <v>225</v>
      </c>
      <c r="D47" t="s">
        <v>239</v>
      </c>
      <c r="E47" t="s">
        <v>255</v>
      </c>
      <c r="F47" t="s">
        <v>202</v>
      </c>
    </row>
    <row r="48" spans="1:6" x14ac:dyDescent="0.3">
      <c r="A48" t="s">
        <v>136</v>
      </c>
      <c r="B48" t="s">
        <v>212</v>
      </c>
      <c r="C48" t="s">
        <v>226</v>
      </c>
      <c r="D48" t="s">
        <v>240</v>
      </c>
      <c r="E48" t="s">
        <v>256</v>
      </c>
      <c r="F48" t="s">
        <v>299</v>
      </c>
    </row>
    <row r="49" spans="1:6" x14ac:dyDescent="0.3">
      <c r="A49" t="s">
        <v>137</v>
      </c>
      <c r="B49" t="s">
        <v>213</v>
      </c>
      <c r="C49" t="s">
        <v>227</v>
      </c>
      <c r="D49" t="s">
        <v>241</v>
      </c>
      <c r="E49" t="s">
        <v>257</v>
      </c>
      <c r="F49" t="s">
        <v>300</v>
      </c>
    </row>
    <row r="50" spans="1:6" x14ac:dyDescent="0.3">
      <c r="A50" t="s">
        <v>139</v>
      </c>
      <c r="B50" t="s">
        <v>205</v>
      </c>
      <c r="C50" t="s">
        <v>220</v>
      </c>
      <c r="D50" t="s">
        <v>233</v>
      </c>
      <c r="E50" t="s">
        <v>249</v>
      </c>
      <c r="F50" t="s">
        <v>191</v>
      </c>
    </row>
    <row r="51" spans="1:6" x14ac:dyDescent="0.3">
      <c r="A51" t="s">
        <v>140</v>
      </c>
      <c r="B51" t="s">
        <v>206</v>
      </c>
      <c r="C51" t="s">
        <v>221</v>
      </c>
      <c r="D51" t="s">
        <v>234</v>
      </c>
      <c r="E51" t="s">
        <v>250</v>
      </c>
      <c r="F51" t="s">
        <v>286</v>
      </c>
    </row>
    <row r="52" spans="1:6" x14ac:dyDescent="0.3">
      <c r="A52" t="s">
        <v>141</v>
      </c>
      <c r="B52" t="s">
        <v>207</v>
      </c>
      <c r="C52" t="s">
        <v>222</v>
      </c>
      <c r="D52" t="s">
        <v>235</v>
      </c>
      <c r="E52" t="s">
        <v>251</v>
      </c>
      <c r="F52" t="s">
        <v>287</v>
      </c>
    </row>
    <row r="53" spans="1:6" x14ac:dyDescent="0.3">
      <c r="A53" t="s">
        <v>142</v>
      </c>
      <c r="B53" t="s">
        <v>208</v>
      </c>
      <c r="C53" t="s">
        <v>194</v>
      </c>
      <c r="D53" t="s">
        <v>236</v>
      </c>
      <c r="E53" t="s">
        <v>252</v>
      </c>
      <c r="F53" t="s">
        <v>288</v>
      </c>
    </row>
    <row r="54" spans="1:6" x14ac:dyDescent="0.3">
      <c r="A54" t="s">
        <v>143</v>
      </c>
      <c r="B54" t="s">
        <v>209</v>
      </c>
      <c r="C54" t="s">
        <v>223</v>
      </c>
      <c r="D54" t="s">
        <v>237</v>
      </c>
      <c r="E54" t="s">
        <v>253</v>
      </c>
      <c r="F54" t="s">
        <v>289</v>
      </c>
    </row>
    <row r="55" spans="1:6" x14ac:dyDescent="0.3">
      <c r="A55" t="s">
        <v>144</v>
      </c>
      <c r="B55" t="s">
        <v>210</v>
      </c>
      <c r="C55" t="s">
        <v>224</v>
      </c>
      <c r="D55" t="s">
        <v>238</v>
      </c>
      <c r="E55" t="s">
        <v>254</v>
      </c>
      <c r="F55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F62B-33F4-4D09-A3F3-5AD324992971}">
  <dimension ref="A1:V69"/>
  <sheetViews>
    <sheetView workbookViewId="0">
      <pane ySplit="1" topLeftCell="A11" activePane="bottomLeft" state="frozen"/>
      <selection pane="bottomLeft" activeCell="M32" sqref="M32"/>
    </sheetView>
  </sheetViews>
  <sheetFormatPr defaultRowHeight="14.4" x14ac:dyDescent="0.3"/>
  <cols>
    <col min="1" max="1" width="36.33203125" bestFit="1" customWidth="1"/>
    <col min="2" max="7" width="15.77734375" hidden="1" customWidth="1"/>
    <col min="8" max="8" width="12.5546875" hidden="1" customWidth="1"/>
    <col min="9" max="11" width="11.21875" hidden="1" customWidth="1"/>
    <col min="12" max="13" width="11.21875" customWidth="1"/>
    <col min="14" max="14" width="12.5546875" bestFit="1" customWidth="1"/>
    <col min="15" max="17" width="11.21875" customWidth="1"/>
    <col min="19" max="19" width="35.88671875" bestFit="1" customWidth="1"/>
    <col min="20" max="20" width="15.77734375" bestFit="1" customWidth="1"/>
    <col min="21" max="21" width="16.6640625" bestFit="1" customWidth="1"/>
    <col min="22" max="22" width="17.77734375" customWidth="1"/>
  </cols>
  <sheetData>
    <row r="1" spans="1:22" x14ac:dyDescent="0.3">
      <c r="A1" t="s">
        <v>147</v>
      </c>
      <c r="B1" s="1" t="s">
        <v>343</v>
      </c>
      <c r="C1" s="1" t="s">
        <v>343</v>
      </c>
      <c r="D1" s="1" t="s">
        <v>347</v>
      </c>
      <c r="E1" s="1"/>
      <c r="F1" s="1" t="s">
        <v>344</v>
      </c>
      <c r="G1" s="1" t="s">
        <v>344</v>
      </c>
      <c r="H1" s="1" t="s">
        <v>348</v>
      </c>
      <c r="I1" s="1"/>
      <c r="J1" s="1"/>
      <c r="L1" s="1" t="s">
        <v>350</v>
      </c>
      <c r="M1" s="1" t="s">
        <v>351</v>
      </c>
      <c r="N1" t="s">
        <v>349</v>
      </c>
      <c r="S1" t="s">
        <v>51</v>
      </c>
      <c r="T1" s="1" t="s">
        <v>341</v>
      </c>
      <c r="U1" s="1" t="s">
        <v>342</v>
      </c>
      <c r="V1" t="s">
        <v>349</v>
      </c>
    </row>
    <row r="2" spans="1:22" x14ac:dyDescent="0.3">
      <c r="A2" t="s">
        <v>59</v>
      </c>
      <c r="B2" t="s">
        <v>150</v>
      </c>
      <c r="C2" t="s">
        <v>162</v>
      </c>
      <c r="F2" t="s">
        <v>303</v>
      </c>
      <c r="G2" t="s">
        <v>324</v>
      </c>
      <c r="S2" t="s">
        <v>59</v>
      </c>
      <c r="T2" t="s">
        <v>60</v>
      </c>
      <c r="U2" t="s">
        <v>261</v>
      </c>
    </row>
    <row r="6" spans="1:22" x14ac:dyDescent="0.3">
      <c r="A6" t="s">
        <v>64</v>
      </c>
      <c r="B6">
        <v>100</v>
      </c>
      <c r="C6">
        <v>100</v>
      </c>
      <c r="D6">
        <v>100</v>
      </c>
      <c r="F6">
        <v>100</v>
      </c>
      <c r="G6">
        <v>100</v>
      </c>
      <c r="H6">
        <v>100</v>
      </c>
      <c r="L6">
        <v>100</v>
      </c>
      <c r="M6">
        <v>100</v>
      </c>
      <c r="N6">
        <v>100</v>
      </c>
      <c r="S6" t="s">
        <v>64</v>
      </c>
      <c r="T6">
        <v>50</v>
      </c>
      <c r="U6">
        <v>100</v>
      </c>
      <c r="V6">
        <v>100</v>
      </c>
    </row>
    <row r="7" spans="1:22" x14ac:dyDescent="0.3">
      <c r="A7" t="s">
        <v>66</v>
      </c>
      <c r="B7">
        <v>5</v>
      </c>
      <c r="C7">
        <v>3</v>
      </c>
      <c r="D7">
        <f t="shared" ref="D7:D17" si="0">SUM(B7:C7)</f>
        <v>8</v>
      </c>
      <c r="F7">
        <v>7</v>
      </c>
      <c r="G7">
        <v>4</v>
      </c>
      <c r="H7">
        <f t="shared" ref="H7:H17" si="1">SUM(F7:G7)</f>
        <v>11</v>
      </c>
      <c r="L7">
        <v>8</v>
      </c>
      <c r="M7">
        <v>11</v>
      </c>
      <c r="N7">
        <f t="shared" ref="N7:N17" si="2">SUM(L7:M7)</f>
        <v>19</v>
      </c>
      <c r="S7" t="s">
        <v>66</v>
      </c>
      <c r="T7">
        <v>513</v>
      </c>
      <c r="U7">
        <v>3</v>
      </c>
      <c r="V7">
        <f t="shared" ref="V7:V11" si="3">SUM(T7:U7)</f>
        <v>516</v>
      </c>
    </row>
    <row r="8" spans="1:22" x14ac:dyDescent="0.3">
      <c r="A8" t="s">
        <v>67</v>
      </c>
      <c r="B8">
        <v>5</v>
      </c>
      <c r="C8">
        <v>3</v>
      </c>
      <c r="D8">
        <f t="shared" si="0"/>
        <v>8</v>
      </c>
      <c r="F8">
        <v>7</v>
      </c>
      <c r="G8">
        <v>4</v>
      </c>
      <c r="H8">
        <f t="shared" si="1"/>
        <v>11</v>
      </c>
      <c r="L8">
        <v>8</v>
      </c>
      <c r="M8">
        <v>11</v>
      </c>
      <c r="N8">
        <f t="shared" si="2"/>
        <v>19</v>
      </c>
      <c r="S8" t="s">
        <v>67</v>
      </c>
      <c r="T8">
        <v>3</v>
      </c>
      <c r="U8">
        <v>3</v>
      </c>
      <c r="V8">
        <f t="shared" si="3"/>
        <v>6</v>
      </c>
    </row>
    <row r="9" spans="1:22" x14ac:dyDescent="0.3">
      <c r="A9" t="s">
        <v>68</v>
      </c>
      <c r="B9">
        <v>0</v>
      </c>
      <c r="C9">
        <v>0</v>
      </c>
      <c r="D9">
        <f t="shared" si="0"/>
        <v>0</v>
      </c>
      <c r="F9">
        <v>0</v>
      </c>
      <c r="G9">
        <v>0</v>
      </c>
      <c r="H9">
        <f t="shared" si="1"/>
        <v>0</v>
      </c>
      <c r="L9">
        <v>0</v>
      </c>
      <c r="M9">
        <v>0</v>
      </c>
      <c r="N9">
        <f t="shared" si="2"/>
        <v>0</v>
      </c>
      <c r="S9" t="s">
        <v>68</v>
      </c>
      <c r="T9">
        <v>510</v>
      </c>
      <c r="U9">
        <v>0</v>
      </c>
      <c r="V9">
        <f t="shared" si="3"/>
        <v>510</v>
      </c>
    </row>
    <row r="10" spans="1:22" x14ac:dyDescent="0.3">
      <c r="A10" t="s">
        <v>69</v>
      </c>
      <c r="B10">
        <v>5</v>
      </c>
      <c r="C10">
        <v>3</v>
      </c>
      <c r="D10">
        <f t="shared" si="0"/>
        <v>8</v>
      </c>
      <c r="F10">
        <v>7</v>
      </c>
      <c r="G10">
        <v>4</v>
      </c>
      <c r="H10">
        <f t="shared" si="1"/>
        <v>11</v>
      </c>
      <c r="L10">
        <v>8</v>
      </c>
      <c r="M10">
        <v>11</v>
      </c>
      <c r="N10">
        <f t="shared" si="2"/>
        <v>19</v>
      </c>
      <c r="S10" t="s">
        <v>69</v>
      </c>
      <c r="T10">
        <v>2</v>
      </c>
      <c r="U10">
        <v>3</v>
      </c>
      <c r="V10">
        <f t="shared" si="3"/>
        <v>5</v>
      </c>
    </row>
    <row r="11" spans="1:22" x14ac:dyDescent="0.3">
      <c r="A11" t="s">
        <v>70</v>
      </c>
      <c r="B11">
        <v>0</v>
      </c>
      <c r="C11">
        <v>0</v>
      </c>
      <c r="D11">
        <f t="shared" si="0"/>
        <v>0</v>
      </c>
      <c r="F11">
        <v>0</v>
      </c>
      <c r="G11">
        <v>0</v>
      </c>
      <c r="H11">
        <f t="shared" si="1"/>
        <v>0</v>
      </c>
      <c r="L11">
        <v>0</v>
      </c>
      <c r="M11">
        <v>0</v>
      </c>
      <c r="N11">
        <f t="shared" si="2"/>
        <v>0</v>
      </c>
      <c r="S11" t="s">
        <v>70</v>
      </c>
      <c r="T11">
        <v>1</v>
      </c>
      <c r="U11">
        <v>0</v>
      </c>
      <c r="V11">
        <f t="shared" si="3"/>
        <v>1</v>
      </c>
    </row>
    <row r="12" spans="1:22" x14ac:dyDescent="0.3">
      <c r="A12" t="s">
        <v>71</v>
      </c>
      <c r="B12">
        <v>100</v>
      </c>
      <c r="C12">
        <v>100</v>
      </c>
      <c r="D12">
        <v>100</v>
      </c>
      <c r="F12">
        <v>100</v>
      </c>
      <c r="G12">
        <v>100</v>
      </c>
      <c r="H12">
        <v>100</v>
      </c>
      <c r="L12">
        <v>100</v>
      </c>
      <c r="M12">
        <v>100</v>
      </c>
      <c r="N12">
        <v>100</v>
      </c>
      <c r="S12" t="s">
        <v>71</v>
      </c>
      <c r="T12">
        <v>0</v>
      </c>
      <c r="U12">
        <v>100</v>
      </c>
      <c r="V12">
        <v>100</v>
      </c>
    </row>
    <row r="13" spans="1:22" x14ac:dyDescent="0.3">
      <c r="A13" t="s">
        <v>72</v>
      </c>
      <c r="B13">
        <v>4</v>
      </c>
      <c r="C13">
        <v>5</v>
      </c>
      <c r="D13">
        <f t="shared" si="0"/>
        <v>9</v>
      </c>
      <c r="F13">
        <v>5</v>
      </c>
      <c r="G13">
        <v>5</v>
      </c>
      <c r="H13">
        <f t="shared" si="1"/>
        <v>10</v>
      </c>
      <c r="L13">
        <v>9</v>
      </c>
      <c r="M13">
        <v>10</v>
      </c>
      <c r="N13">
        <f t="shared" si="2"/>
        <v>19</v>
      </c>
      <c r="S13" t="s">
        <v>72</v>
      </c>
      <c r="T13">
        <v>73</v>
      </c>
      <c r="U13">
        <v>83</v>
      </c>
      <c r="V13">
        <f t="shared" ref="V13:V17" si="4">SUM(T13:U13)</f>
        <v>156</v>
      </c>
    </row>
    <row r="14" spans="1:22" x14ac:dyDescent="0.3">
      <c r="A14" t="s">
        <v>73</v>
      </c>
      <c r="B14">
        <v>4</v>
      </c>
      <c r="C14">
        <v>3</v>
      </c>
      <c r="D14">
        <f t="shared" si="0"/>
        <v>7</v>
      </c>
      <c r="F14">
        <v>25</v>
      </c>
      <c r="G14">
        <v>18</v>
      </c>
      <c r="H14">
        <f t="shared" si="1"/>
        <v>43</v>
      </c>
      <c r="L14">
        <v>7</v>
      </c>
      <c r="M14">
        <v>43</v>
      </c>
      <c r="N14">
        <f t="shared" si="2"/>
        <v>50</v>
      </c>
      <c r="S14" t="s">
        <v>73</v>
      </c>
      <c r="T14">
        <v>49</v>
      </c>
      <c r="U14">
        <v>91</v>
      </c>
      <c r="V14">
        <f t="shared" si="4"/>
        <v>140</v>
      </c>
    </row>
    <row r="15" spans="1:22" x14ac:dyDescent="0.3">
      <c r="A15" t="s">
        <v>74</v>
      </c>
      <c r="B15">
        <v>5</v>
      </c>
      <c r="C15">
        <v>3</v>
      </c>
      <c r="D15">
        <f t="shared" si="0"/>
        <v>8</v>
      </c>
      <c r="F15">
        <v>7</v>
      </c>
      <c r="G15">
        <v>4</v>
      </c>
      <c r="H15">
        <f t="shared" si="1"/>
        <v>11</v>
      </c>
      <c r="L15">
        <v>8</v>
      </c>
      <c r="M15">
        <v>11</v>
      </c>
      <c r="N15">
        <f t="shared" si="2"/>
        <v>19</v>
      </c>
      <c r="S15" t="s">
        <v>74</v>
      </c>
      <c r="T15">
        <v>3</v>
      </c>
      <c r="U15">
        <v>3</v>
      </c>
      <c r="V15">
        <f t="shared" si="4"/>
        <v>6</v>
      </c>
    </row>
    <row r="16" spans="1:22" x14ac:dyDescent="0.3">
      <c r="A16" t="s">
        <v>75</v>
      </c>
      <c r="B16">
        <v>4</v>
      </c>
      <c r="C16">
        <v>2</v>
      </c>
      <c r="D16">
        <f t="shared" si="0"/>
        <v>6</v>
      </c>
      <c r="F16">
        <v>6</v>
      </c>
      <c r="G16">
        <v>3</v>
      </c>
      <c r="H16">
        <f t="shared" si="1"/>
        <v>9</v>
      </c>
      <c r="L16">
        <v>6</v>
      </c>
      <c r="M16">
        <v>9</v>
      </c>
      <c r="N16">
        <f t="shared" si="2"/>
        <v>15</v>
      </c>
      <c r="S16" t="s">
        <v>75</v>
      </c>
      <c r="T16">
        <v>1</v>
      </c>
      <c r="U16">
        <v>2</v>
      </c>
      <c r="V16">
        <f t="shared" si="4"/>
        <v>3</v>
      </c>
    </row>
    <row r="17" spans="1:22" x14ac:dyDescent="0.3">
      <c r="A17" t="s">
        <v>76</v>
      </c>
      <c r="B17">
        <v>0</v>
      </c>
      <c r="C17">
        <v>0</v>
      </c>
      <c r="D17">
        <f t="shared" si="0"/>
        <v>0</v>
      </c>
      <c r="F17">
        <v>0</v>
      </c>
      <c r="G17">
        <v>0</v>
      </c>
      <c r="H17">
        <f t="shared" si="1"/>
        <v>0</v>
      </c>
      <c r="L17">
        <v>0</v>
      </c>
      <c r="M17">
        <v>0</v>
      </c>
      <c r="N17">
        <f t="shared" si="2"/>
        <v>0</v>
      </c>
      <c r="S17" t="s">
        <v>76</v>
      </c>
      <c r="T17">
        <v>1</v>
      </c>
      <c r="U17">
        <v>0</v>
      </c>
      <c r="V17">
        <f t="shared" si="4"/>
        <v>1</v>
      </c>
    </row>
    <row r="18" spans="1:22" x14ac:dyDescent="0.3">
      <c r="A18" t="s">
        <v>78</v>
      </c>
      <c r="B18">
        <v>35627372</v>
      </c>
      <c r="C18">
        <v>46635978</v>
      </c>
      <c r="D18">
        <f>SUM(B18:C18)/2</f>
        <v>41131675</v>
      </c>
      <c r="F18">
        <v>45789080</v>
      </c>
      <c r="G18">
        <v>37387272</v>
      </c>
      <c r="H18">
        <f>SUM(F18:G18)/2</f>
        <v>41588176</v>
      </c>
      <c r="L18">
        <v>41131675</v>
      </c>
      <c r="M18">
        <v>41588176</v>
      </c>
      <c r="N18">
        <f>SUM(L18:M18)/2</f>
        <v>41359925.5</v>
      </c>
      <c r="S18" t="s">
        <v>77</v>
      </c>
      <c r="T18">
        <v>78002191</v>
      </c>
      <c r="U18">
        <v>147763162</v>
      </c>
      <c r="V18" s="22">
        <f t="shared" ref="V18" si="5">AVERAGE(T18:U18)</f>
        <v>112882676.5</v>
      </c>
    </row>
    <row r="27" spans="1:22" x14ac:dyDescent="0.3">
      <c r="A27" t="s">
        <v>85</v>
      </c>
      <c r="B27">
        <v>56</v>
      </c>
      <c r="C27">
        <v>29</v>
      </c>
      <c r="D27">
        <f t="shared" ref="D27:D29" si="6">SUM(B27:C27)</f>
        <v>85</v>
      </c>
      <c r="F27">
        <v>36</v>
      </c>
      <c r="G27">
        <v>39</v>
      </c>
      <c r="H27">
        <f t="shared" ref="H27:H29" si="7">SUM(F27:G27)</f>
        <v>75</v>
      </c>
      <c r="L27">
        <v>85</v>
      </c>
      <c r="M27">
        <v>75</v>
      </c>
      <c r="N27">
        <f t="shared" ref="N27:N29" si="8">SUM(L27:M27)</f>
        <v>160</v>
      </c>
      <c r="S27" t="s">
        <v>85</v>
      </c>
      <c r="T27">
        <v>78</v>
      </c>
      <c r="U27">
        <v>58</v>
      </c>
      <c r="V27">
        <f t="shared" ref="V27:V29" si="9">SUM(T27:U27)</f>
        <v>136</v>
      </c>
    </row>
    <row r="28" spans="1:22" x14ac:dyDescent="0.3">
      <c r="A28" t="s">
        <v>86</v>
      </c>
      <c r="B28">
        <v>56</v>
      </c>
      <c r="C28">
        <v>29</v>
      </c>
      <c r="D28">
        <f t="shared" si="6"/>
        <v>85</v>
      </c>
      <c r="F28">
        <v>36</v>
      </c>
      <c r="G28">
        <v>39</v>
      </c>
      <c r="H28">
        <f t="shared" si="7"/>
        <v>75</v>
      </c>
      <c r="L28">
        <v>85</v>
      </c>
      <c r="M28">
        <v>75</v>
      </c>
      <c r="N28">
        <f t="shared" si="8"/>
        <v>160</v>
      </c>
      <c r="S28" t="s">
        <v>86</v>
      </c>
      <c r="T28">
        <v>77</v>
      </c>
      <c r="U28">
        <v>58</v>
      </c>
      <c r="V28">
        <f t="shared" si="9"/>
        <v>135</v>
      </c>
    </row>
    <row r="29" spans="1:22" x14ac:dyDescent="0.3">
      <c r="A29" t="s">
        <v>87</v>
      </c>
      <c r="B29">
        <v>0</v>
      </c>
      <c r="C29">
        <v>0</v>
      </c>
      <c r="D29">
        <f t="shared" si="6"/>
        <v>0</v>
      </c>
      <c r="F29">
        <v>0</v>
      </c>
      <c r="G29">
        <v>0</v>
      </c>
      <c r="H29">
        <f t="shared" si="7"/>
        <v>0</v>
      </c>
      <c r="L29">
        <v>0</v>
      </c>
      <c r="M29">
        <v>0</v>
      </c>
      <c r="N29">
        <f t="shared" si="8"/>
        <v>0</v>
      </c>
      <c r="S29" t="s">
        <v>87</v>
      </c>
      <c r="T29">
        <v>1</v>
      </c>
      <c r="U29">
        <v>0</v>
      </c>
      <c r="V29">
        <f t="shared" si="9"/>
        <v>1</v>
      </c>
    </row>
    <row r="30" spans="1:22" x14ac:dyDescent="0.3">
      <c r="A30" t="s">
        <v>88</v>
      </c>
      <c r="B30">
        <v>100</v>
      </c>
      <c r="C30">
        <v>100</v>
      </c>
      <c r="D30">
        <v>100</v>
      </c>
      <c r="F30">
        <v>100</v>
      </c>
      <c r="G30">
        <v>100</v>
      </c>
      <c r="H30">
        <v>100</v>
      </c>
      <c r="L30">
        <v>100</v>
      </c>
      <c r="M30">
        <v>100</v>
      </c>
      <c r="N30">
        <v>100</v>
      </c>
      <c r="S30" t="s">
        <v>88</v>
      </c>
      <c r="T30">
        <v>98</v>
      </c>
      <c r="U30">
        <v>100</v>
      </c>
      <c r="V30">
        <v>100</v>
      </c>
    </row>
    <row r="31" spans="1:22" x14ac:dyDescent="0.3">
      <c r="A31" t="s">
        <v>90</v>
      </c>
      <c r="B31" s="23">
        <v>-55.700001</v>
      </c>
      <c r="C31" s="28">
        <v>-55.599997999999999</v>
      </c>
      <c r="D31" s="22">
        <f>AVERAGE(B31:C31)</f>
        <v>-55.6499995</v>
      </c>
      <c r="E31" s="22"/>
      <c r="F31" s="27">
        <v>-59.900002000000001</v>
      </c>
      <c r="G31" s="27">
        <v>-58.400002000000001</v>
      </c>
      <c r="H31" s="22">
        <f>AVERAGE(F31:G31)</f>
        <v>-59.150002000000001</v>
      </c>
      <c r="I31" s="22"/>
      <c r="J31" s="22"/>
      <c r="K31" s="22"/>
      <c r="L31" s="22">
        <v>-55.6499995</v>
      </c>
      <c r="M31" s="22">
        <v>-59.150002000000001</v>
      </c>
      <c r="N31" s="22">
        <f>AVERAGE(L31:M31)</f>
        <v>-57.400000750000004</v>
      </c>
      <c r="O31" s="22"/>
      <c r="P31" s="22"/>
      <c r="Q31" s="22"/>
      <c r="R31" s="22"/>
      <c r="S31" s="22" t="s">
        <v>90</v>
      </c>
      <c r="T31" s="22">
        <v>-59.400002000000001</v>
      </c>
      <c r="U31" s="22">
        <v>-47.200001</v>
      </c>
      <c r="V31" s="22">
        <f>AVERAGE(T31:U31)</f>
        <v>-53.3000015</v>
      </c>
    </row>
    <row r="32" spans="1:22" x14ac:dyDescent="0.3">
      <c r="A32" t="s">
        <v>92</v>
      </c>
      <c r="B32" s="23">
        <v>-112.199997</v>
      </c>
      <c r="C32" s="28">
        <v>-104.300003</v>
      </c>
      <c r="D32" s="22">
        <f t="shared" ref="D32:D36" si="10">AVERAGE(B32:C32)</f>
        <v>-108.25</v>
      </c>
      <c r="E32" s="22"/>
      <c r="F32" s="27">
        <v>-108.599998</v>
      </c>
      <c r="G32" s="27">
        <v>-103.900002</v>
      </c>
      <c r="H32" s="22">
        <f t="shared" ref="H32:H41" si="11">AVERAGE(F32:G32)</f>
        <v>-106.25</v>
      </c>
      <c r="I32" s="22"/>
      <c r="J32" s="22"/>
      <c r="K32" s="22"/>
      <c r="L32" s="22">
        <v>-108.25</v>
      </c>
      <c r="M32" s="22">
        <v>-106.25</v>
      </c>
      <c r="N32" s="22">
        <f t="shared" ref="N32:N36" si="12">AVERAGE(L32:M32)</f>
        <v>-107.25</v>
      </c>
      <c r="O32" s="22"/>
      <c r="P32" s="22"/>
      <c r="Q32" s="22"/>
      <c r="R32" s="22"/>
      <c r="S32" s="22" t="s">
        <v>92</v>
      </c>
      <c r="T32" s="22">
        <v>-114.699997</v>
      </c>
      <c r="U32" s="22">
        <v>-100.900002</v>
      </c>
      <c r="V32" s="22">
        <f t="shared" ref="V32:V36" si="13">AVERAGE(T32:U32)</f>
        <v>-107.7999995</v>
      </c>
    </row>
    <row r="33" spans="1:22" x14ac:dyDescent="0.3">
      <c r="A33" t="s">
        <v>94</v>
      </c>
      <c r="B33" s="23">
        <v>-68.368279000000001</v>
      </c>
      <c r="C33" s="28">
        <v>-71.969207999999995</v>
      </c>
      <c r="D33" s="22">
        <f t="shared" si="10"/>
        <v>-70.168743500000005</v>
      </c>
      <c r="E33" s="22"/>
      <c r="F33" s="27">
        <v>-72.373977999999994</v>
      </c>
      <c r="G33" s="27">
        <v>-74.475623999999996</v>
      </c>
      <c r="H33" s="22">
        <f t="shared" si="11"/>
        <v>-73.424801000000002</v>
      </c>
      <c r="I33" s="22"/>
      <c r="J33" s="22"/>
      <c r="K33" s="22"/>
      <c r="L33" s="22">
        <v>-70.168743500000005</v>
      </c>
      <c r="M33" s="22">
        <v>-73.424801000000002</v>
      </c>
      <c r="N33" s="22">
        <f t="shared" si="12"/>
        <v>-71.796772250000004</v>
      </c>
      <c r="O33" s="22"/>
      <c r="P33" s="22"/>
      <c r="Q33" s="22"/>
      <c r="R33" s="22"/>
      <c r="S33" s="22" t="s">
        <v>94</v>
      </c>
      <c r="T33" s="22">
        <v>-77.494377</v>
      </c>
      <c r="U33" s="22">
        <v>-66.344582000000003</v>
      </c>
      <c r="V33" s="22">
        <f t="shared" si="13"/>
        <v>-71.919479499999994</v>
      </c>
    </row>
    <row r="34" spans="1:22" x14ac:dyDescent="0.3">
      <c r="A34" t="s">
        <v>96</v>
      </c>
      <c r="B34" s="23">
        <v>-4.4000000000000004</v>
      </c>
      <c r="C34" s="28">
        <v>-1.1000000000000001</v>
      </c>
      <c r="D34" s="22">
        <f t="shared" si="10"/>
        <v>-2.75</v>
      </c>
      <c r="E34" s="22"/>
      <c r="F34" s="27">
        <v>-2.5</v>
      </c>
      <c r="G34" s="27">
        <v>-2.1</v>
      </c>
      <c r="H34" s="22">
        <f t="shared" si="11"/>
        <v>-2.2999999999999998</v>
      </c>
      <c r="I34" s="22"/>
      <c r="J34" s="22"/>
      <c r="K34" s="22"/>
      <c r="L34" s="22">
        <v>-2.75</v>
      </c>
      <c r="M34" s="22">
        <v>-2.2999999999999998</v>
      </c>
      <c r="N34" s="22">
        <f t="shared" si="12"/>
        <v>-2.5249999999999999</v>
      </c>
      <c r="O34" s="22"/>
      <c r="P34" s="22"/>
      <c r="Q34" s="22"/>
      <c r="R34" s="22"/>
      <c r="S34" s="22" t="s">
        <v>96</v>
      </c>
      <c r="T34" s="22">
        <v>-5.6</v>
      </c>
      <c r="U34" s="22">
        <v>-4</v>
      </c>
      <c r="V34" s="22">
        <f t="shared" si="13"/>
        <v>-4.8</v>
      </c>
    </row>
    <row r="35" spans="1:22" x14ac:dyDescent="0.3">
      <c r="A35" t="s">
        <v>98</v>
      </c>
      <c r="B35" s="23">
        <v>-29.6</v>
      </c>
      <c r="C35" s="28">
        <v>-29.1</v>
      </c>
      <c r="D35" s="22">
        <f t="shared" si="10"/>
        <v>-29.35</v>
      </c>
      <c r="E35" s="22"/>
      <c r="F35" s="27">
        <v>-23.299999</v>
      </c>
      <c r="G35" s="27">
        <v>-25</v>
      </c>
      <c r="H35" s="22">
        <f t="shared" si="11"/>
        <v>-24.1499995</v>
      </c>
      <c r="I35" s="22"/>
      <c r="J35" s="22"/>
      <c r="K35" s="22"/>
      <c r="L35" s="22">
        <v>-29.35</v>
      </c>
      <c r="M35" s="22">
        <v>-24.1499995</v>
      </c>
      <c r="N35" s="22">
        <f t="shared" si="12"/>
        <v>-26.749999750000001</v>
      </c>
      <c r="O35" s="22"/>
      <c r="P35" s="22"/>
      <c r="Q35" s="22"/>
      <c r="R35" s="22"/>
      <c r="S35" s="22" t="s">
        <v>98</v>
      </c>
      <c r="T35" s="22">
        <v>-27.4</v>
      </c>
      <c r="U35" s="22">
        <v>-26.799999</v>
      </c>
      <c r="V35" s="22">
        <f t="shared" si="13"/>
        <v>-27.099999499999999</v>
      </c>
    </row>
    <row r="36" spans="1:22" x14ac:dyDescent="0.3">
      <c r="A36" t="s">
        <v>100</v>
      </c>
      <c r="B36" s="23">
        <v>-11.138817</v>
      </c>
      <c r="C36" s="28">
        <v>-10.642386</v>
      </c>
      <c r="D36" s="22">
        <f t="shared" si="10"/>
        <v>-10.890601499999999</v>
      </c>
      <c r="E36" s="22"/>
      <c r="F36" s="27">
        <v>-9.9643139999999999</v>
      </c>
      <c r="G36" s="27">
        <v>-11.237137000000001</v>
      </c>
      <c r="H36" s="22">
        <f>AVERAGE(F36:G36)</f>
        <v>-10.600725499999999</v>
      </c>
      <c r="I36" s="22"/>
      <c r="J36" s="22"/>
      <c r="K36" s="22"/>
      <c r="L36" s="22">
        <v>-10.890601499999999</v>
      </c>
      <c r="M36" s="22">
        <v>-10.600725499999999</v>
      </c>
      <c r="N36" s="22">
        <f t="shared" si="12"/>
        <v>-10.745663499999999</v>
      </c>
      <c r="O36" s="22"/>
      <c r="P36" s="22"/>
      <c r="Q36" s="22"/>
      <c r="R36" s="22"/>
      <c r="S36" s="22" t="s">
        <v>100</v>
      </c>
      <c r="T36" s="22">
        <v>-15.335960999999999</v>
      </c>
      <c r="U36" s="22">
        <v>-12.723990000000001</v>
      </c>
      <c r="V36" s="22">
        <f t="shared" si="13"/>
        <v>-14.029975499999999</v>
      </c>
    </row>
    <row r="37" spans="1:22" hidden="1" x14ac:dyDescent="0.3">
      <c r="A37" t="s">
        <v>102</v>
      </c>
      <c r="B37" t="s">
        <v>63</v>
      </c>
      <c r="C37" t="s">
        <v>63</v>
      </c>
      <c r="F37">
        <v>-55.900002000000001</v>
      </c>
      <c r="G37">
        <v>-60.200001</v>
      </c>
      <c r="H37" s="22">
        <f>AVERAGE(F37:G37)</f>
        <v>-58.0500015</v>
      </c>
      <c r="I37" s="22"/>
      <c r="J37" s="22"/>
      <c r="S37" t="s">
        <v>102</v>
      </c>
      <c r="T37">
        <v>-75.699996999999996</v>
      </c>
      <c r="U37">
        <v>-70.599997999999999</v>
      </c>
    </row>
    <row r="38" spans="1:22" hidden="1" x14ac:dyDescent="0.3">
      <c r="A38" t="s">
        <v>104</v>
      </c>
      <c r="B38" t="s">
        <v>63</v>
      </c>
      <c r="C38" t="s">
        <v>63</v>
      </c>
      <c r="F38">
        <v>-134.300003</v>
      </c>
      <c r="G38">
        <v>-134.199997</v>
      </c>
      <c r="H38" s="22">
        <f t="shared" si="11"/>
        <v>-134.25</v>
      </c>
      <c r="I38" s="22"/>
      <c r="J38" s="22"/>
      <c r="S38" t="s">
        <v>104</v>
      </c>
      <c r="T38">
        <v>-107.099998</v>
      </c>
      <c r="U38">
        <v>-129.10000600000001</v>
      </c>
    </row>
    <row r="39" spans="1:22" hidden="1" x14ac:dyDescent="0.3">
      <c r="A39" t="s">
        <v>106</v>
      </c>
      <c r="B39" t="s">
        <v>63</v>
      </c>
      <c r="C39" t="s">
        <v>63</v>
      </c>
      <c r="F39">
        <v>-77.728104000000002</v>
      </c>
      <c r="G39">
        <v>-84.383574999999993</v>
      </c>
      <c r="H39" s="22">
        <f t="shared" si="11"/>
        <v>-81.05583949999999</v>
      </c>
      <c r="I39" s="22"/>
      <c r="J39" s="22"/>
      <c r="S39" t="s">
        <v>106</v>
      </c>
      <c r="T39">
        <v>-86.227988999999994</v>
      </c>
      <c r="U39">
        <v>-90.779976000000005</v>
      </c>
    </row>
    <row r="40" spans="1:22" hidden="1" x14ac:dyDescent="0.3">
      <c r="A40" t="s">
        <v>108</v>
      </c>
      <c r="B40" t="s">
        <v>63</v>
      </c>
      <c r="C40" t="s">
        <v>63</v>
      </c>
      <c r="F40">
        <v>-10.199999999999999</v>
      </c>
      <c r="G40">
        <v>-10.199999999999999</v>
      </c>
      <c r="H40" s="22">
        <f t="shared" si="11"/>
        <v>-10.199999999999999</v>
      </c>
      <c r="I40" s="22"/>
      <c r="J40" s="22"/>
      <c r="S40" t="s">
        <v>108</v>
      </c>
      <c r="T40">
        <v>-10.199999999999999</v>
      </c>
      <c r="U40">
        <v>-10.3</v>
      </c>
    </row>
    <row r="41" spans="1:22" hidden="1" x14ac:dyDescent="0.3">
      <c r="A41" t="s">
        <v>110</v>
      </c>
      <c r="B41" t="s">
        <v>63</v>
      </c>
      <c r="C41" t="s">
        <v>63</v>
      </c>
      <c r="F41">
        <v>-39.799999</v>
      </c>
      <c r="G41">
        <v>-37.099997999999999</v>
      </c>
      <c r="H41" s="22">
        <f t="shared" si="11"/>
        <v>-38.4499985</v>
      </c>
      <c r="I41" s="22"/>
      <c r="J41" s="22"/>
      <c r="S41" t="s">
        <v>110</v>
      </c>
      <c r="T41">
        <v>-20</v>
      </c>
      <c r="U41">
        <v>-34.799999</v>
      </c>
    </row>
    <row r="42" spans="1:22" hidden="1" x14ac:dyDescent="0.3">
      <c r="A42" t="s">
        <v>112</v>
      </c>
      <c r="B42" t="s">
        <v>63</v>
      </c>
      <c r="C42" t="s">
        <v>63</v>
      </c>
      <c r="F42">
        <v>-12.124802000000001</v>
      </c>
      <c r="G42">
        <v>-11.828353</v>
      </c>
      <c r="H42" s="22">
        <f>AVERAGE(F42:G42)</f>
        <v>-11.976577500000001</v>
      </c>
      <c r="I42" s="22"/>
      <c r="J42" s="22"/>
      <c r="S42" t="s">
        <v>112</v>
      </c>
      <c r="T42">
        <v>-11.743532</v>
      </c>
      <c r="U42">
        <v>-12.197229</v>
      </c>
    </row>
    <row r="43" spans="1:22" hidden="1" x14ac:dyDescent="0.3">
      <c r="A43" t="s">
        <v>114</v>
      </c>
      <c r="B43" t="s">
        <v>63</v>
      </c>
      <c r="C43" t="s">
        <v>63</v>
      </c>
      <c r="F43">
        <v>45.200001</v>
      </c>
      <c r="G43">
        <v>45.200001</v>
      </c>
      <c r="S43" t="s">
        <v>114</v>
      </c>
      <c r="T43">
        <v>22.200001</v>
      </c>
      <c r="U43">
        <v>25.299999</v>
      </c>
    </row>
    <row r="44" spans="1:22" hidden="1" x14ac:dyDescent="0.3">
      <c r="A44" t="s">
        <v>116</v>
      </c>
      <c r="B44" t="s">
        <v>63</v>
      </c>
      <c r="C44" t="s">
        <v>63</v>
      </c>
      <c r="F44">
        <v>-9.4</v>
      </c>
      <c r="G44">
        <v>-8.4</v>
      </c>
      <c r="S44" t="s">
        <v>116</v>
      </c>
      <c r="T44">
        <v>3</v>
      </c>
      <c r="U44">
        <v>-5.9</v>
      </c>
    </row>
    <row r="45" spans="1:22" hidden="1" x14ac:dyDescent="0.3">
      <c r="A45" t="s">
        <v>118</v>
      </c>
      <c r="B45" t="s">
        <v>63</v>
      </c>
      <c r="C45" t="s">
        <v>63</v>
      </c>
      <c r="F45">
        <v>30.822557</v>
      </c>
      <c r="G45">
        <v>29.980454999999999</v>
      </c>
      <c r="S45" t="s">
        <v>118</v>
      </c>
      <c r="T45">
        <v>12.039372</v>
      </c>
      <c r="U45">
        <v>15.630791</v>
      </c>
    </row>
    <row r="46" spans="1:22" hidden="1" x14ac:dyDescent="0.3">
      <c r="A46" t="s">
        <v>120</v>
      </c>
      <c r="B46" t="s">
        <v>63</v>
      </c>
      <c r="C46" t="s">
        <v>63</v>
      </c>
      <c r="F46" t="s">
        <v>63</v>
      </c>
      <c r="G46" t="s">
        <v>63</v>
      </c>
      <c r="S46" t="s">
        <v>120</v>
      </c>
      <c r="T46" t="s">
        <v>63</v>
      </c>
      <c r="U46" t="s">
        <v>63</v>
      </c>
    </row>
    <row r="47" spans="1:22" hidden="1" x14ac:dyDescent="0.3">
      <c r="A47" t="s">
        <v>121</v>
      </c>
      <c r="B47" t="s">
        <v>63</v>
      </c>
      <c r="C47" t="s">
        <v>63</v>
      </c>
      <c r="F47" t="s">
        <v>63</v>
      </c>
      <c r="G47" t="s">
        <v>63</v>
      </c>
      <c r="S47" t="s">
        <v>121</v>
      </c>
      <c r="T47" t="s">
        <v>63</v>
      </c>
      <c r="U47" t="s">
        <v>63</v>
      </c>
    </row>
    <row r="48" spans="1:22" hidden="1" x14ac:dyDescent="0.3">
      <c r="A48" t="s">
        <v>122</v>
      </c>
      <c r="B48" t="s">
        <v>63</v>
      </c>
      <c r="C48" t="s">
        <v>63</v>
      </c>
      <c r="F48" t="s">
        <v>63</v>
      </c>
      <c r="G48" t="s">
        <v>63</v>
      </c>
      <c r="S48" t="s">
        <v>122</v>
      </c>
      <c r="T48" t="s">
        <v>63</v>
      </c>
      <c r="U48" t="s">
        <v>63</v>
      </c>
    </row>
    <row r="49" spans="1:22" hidden="1" x14ac:dyDescent="0.3">
      <c r="A49" t="s">
        <v>123</v>
      </c>
      <c r="B49" t="s">
        <v>63</v>
      </c>
      <c r="C49" t="s">
        <v>63</v>
      </c>
      <c r="F49" t="s">
        <v>63</v>
      </c>
      <c r="G49" t="s">
        <v>63</v>
      </c>
      <c r="S49" t="s">
        <v>123</v>
      </c>
      <c r="T49" t="s">
        <v>63</v>
      </c>
      <c r="U49" t="s">
        <v>63</v>
      </c>
    </row>
    <row r="50" spans="1:22" hidden="1" x14ac:dyDescent="0.3">
      <c r="A50" t="s">
        <v>124</v>
      </c>
      <c r="B50" t="s">
        <v>63</v>
      </c>
      <c r="C50" t="s">
        <v>63</v>
      </c>
      <c r="F50" t="s">
        <v>63</v>
      </c>
      <c r="G50" t="s">
        <v>63</v>
      </c>
      <c r="S50" t="s">
        <v>124</v>
      </c>
      <c r="T50" t="s">
        <v>63</v>
      </c>
      <c r="U50" t="s">
        <v>63</v>
      </c>
    </row>
    <row r="51" spans="1:22" hidden="1" x14ac:dyDescent="0.3">
      <c r="A51" t="s">
        <v>125</v>
      </c>
      <c r="B51" t="s">
        <v>63</v>
      </c>
      <c r="C51" t="s">
        <v>63</v>
      </c>
      <c r="F51" t="s">
        <v>63</v>
      </c>
      <c r="G51" t="s">
        <v>63</v>
      </c>
      <c r="S51" t="s">
        <v>125</v>
      </c>
      <c r="T51" t="s">
        <v>63</v>
      </c>
      <c r="U51" t="s">
        <v>63</v>
      </c>
    </row>
    <row r="52" spans="1:22" hidden="1" x14ac:dyDescent="0.3">
      <c r="A52" t="s">
        <v>126</v>
      </c>
      <c r="B52" t="s">
        <v>63</v>
      </c>
      <c r="C52" t="s">
        <v>63</v>
      </c>
      <c r="F52" t="s">
        <v>63</v>
      </c>
      <c r="G52" t="s">
        <v>63</v>
      </c>
      <c r="S52" t="s">
        <v>126</v>
      </c>
      <c r="T52" t="s">
        <v>63</v>
      </c>
      <c r="U52" t="s">
        <v>63</v>
      </c>
    </row>
    <row r="53" spans="1:22" hidden="1" x14ac:dyDescent="0.3">
      <c r="A53" t="s">
        <v>127</v>
      </c>
      <c r="B53" t="s">
        <v>63</v>
      </c>
      <c r="C53" t="s">
        <v>63</v>
      </c>
      <c r="F53" t="s">
        <v>63</v>
      </c>
      <c r="G53" t="s">
        <v>63</v>
      </c>
      <c r="S53" t="s">
        <v>127</v>
      </c>
      <c r="T53" t="s">
        <v>63</v>
      </c>
      <c r="U53" t="s">
        <v>63</v>
      </c>
    </row>
    <row r="54" spans="1:22" hidden="1" x14ac:dyDescent="0.3">
      <c r="A54" t="s">
        <v>128</v>
      </c>
      <c r="B54" t="s">
        <v>63</v>
      </c>
      <c r="C54" t="s">
        <v>63</v>
      </c>
      <c r="F54" t="s">
        <v>63</v>
      </c>
      <c r="G54" t="s">
        <v>63</v>
      </c>
      <c r="S54" t="s">
        <v>128</v>
      </c>
      <c r="T54" t="s">
        <v>63</v>
      </c>
      <c r="U54" t="s">
        <v>63</v>
      </c>
    </row>
    <row r="56" spans="1:22" x14ac:dyDescent="0.3">
      <c r="A56" t="s">
        <v>129</v>
      </c>
      <c r="B56">
        <v>95442025</v>
      </c>
      <c r="C56">
        <v>96276439</v>
      </c>
      <c r="D56" s="22">
        <f t="shared" ref="D56:D57" si="14">AVERAGE(B56:C56)</f>
        <v>95859232</v>
      </c>
      <c r="F56">
        <v>121801053</v>
      </c>
      <c r="G56">
        <v>105966169</v>
      </c>
      <c r="H56" s="22">
        <f>AVERAGE(F56:G56)</f>
        <v>113883611</v>
      </c>
      <c r="L56" s="22">
        <v>95859232</v>
      </c>
      <c r="M56">
        <v>113883611</v>
      </c>
      <c r="N56" s="22">
        <f t="shared" ref="N56:N57" si="15">AVERAGE(L56:M56)</f>
        <v>104871421.5</v>
      </c>
      <c r="S56" t="s">
        <v>129</v>
      </c>
      <c r="T56" t="s">
        <v>63</v>
      </c>
      <c r="U56" t="s">
        <v>63</v>
      </c>
    </row>
    <row r="57" spans="1:22" x14ac:dyDescent="0.3">
      <c r="A57" t="s">
        <v>130</v>
      </c>
      <c r="B57">
        <v>35627372</v>
      </c>
      <c r="C57">
        <v>46635980</v>
      </c>
      <c r="D57" s="22">
        <f t="shared" si="14"/>
        <v>41131676</v>
      </c>
      <c r="F57">
        <v>45789080</v>
      </c>
      <c r="G57">
        <v>37387272</v>
      </c>
      <c r="H57" s="22">
        <f t="shared" ref="H57" si="16">AVERAGE(F57:G57)</f>
        <v>41588176</v>
      </c>
      <c r="L57" s="22">
        <v>41131676</v>
      </c>
      <c r="M57">
        <v>41588176</v>
      </c>
      <c r="N57" s="22">
        <f t="shared" si="15"/>
        <v>41359926</v>
      </c>
      <c r="S57" t="s">
        <v>130</v>
      </c>
      <c r="T57" t="s">
        <v>63</v>
      </c>
      <c r="U57" t="s">
        <v>63</v>
      </c>
      <c r="V57" s="22"/>
    </row>
    <row r="58" spans="1:22" x14ac:dyDescent="0.3">
      <c r="A58" t="s">
        <v>131</v>
      </c>
      <c r="B58" t="s">
        <v>63</v>
      </c>
      <c r="C58" t="s">
        <v>63</v>
      </c>
      <c r="F58" t="s">
        <v>63</v>
      </c>
      <c r="G58" t="s">
        <v>63</v>
      </c>
      <c r="S58" t="s">
        <v>131</v>
      </c>
      <c r="T58">
        <v>586869696</v>
      </c>
      <c r="U58">
        <v>827486400</v>
      </c>
      <c r="V58" s="22">
        <f t="shared" ref="V58:V60" si="17">AVERAGE(T58:U58)</f>
        <v>707178048</v>
      </c>
    </row>
    <row r="59" spans="1:22" x14ac:dyDescent="0.3">
      <c r="A59" t="s">
        <v>132</v>
      </c>
      <c r="B59" t="s">
        <v>63</v>
      </c>
      <c r="C59" t="s">
        <v>63</v>
      </c>
      <c r="F59" t="s">
        <v>63</v>
      </c>
      <c r="G59" t="s">
        <v>63</v>
      </c>
      <c r="S59" t="s">
        <v>132</v>
      </c>
      <c r="T59">
        <v>78002192</v>
      </c>
      <c r="U59">
        <v>147763168</v>
      </c>
      <c r="V59" s="22">
        <f t="shared" si="17"/>
        <v>112882680</v>
      </c>
    </row>
    <row r="60" spans="1:22" x14ac:dyDescent="0.3">
      <c r="A60" t="s">
        <v>134</v>
      </c>
      <c r="B60">
        <v>28</v>
      </c>
      <c r="C60">
        <v>29.700001</v>
      </c>
      <c r="D60" s="26">
        <f t="shared" ref="D60:D68" si="18">AVERAGE(B60:C60)</f>
        <v>28.8500005</v>
      </c>
      <c r="F60">
        <v>26.200001</v>
      </c>
      <c r="G60">
        <v>25.200001</v>
      </c>
      <c r="H60" s="26">
        <f t="shared" ref="H60:H68" si="19">AVERAGE(F60:G60)</f>
        <v>25.700001</v>
      </c>
      <c r="L60" s="26">
        <v>28.8500005</v>
      </c>
      <c r="M60">
        <v>25.700001</v>
      </c>
      <c r="N60" s="26">
        <f t="shared" ref="N60:N68" si="20">AVERAGE(L60:M60)</f>
        <v>27.27500075</v>
      </c>
      <c r="S60" t="s">
        <v>134</v>
      </c>
      <c r="T60">
        <v>29.5</v>
      </c>
      <c r="U60">
        <v>25.200001</v>
      </c>
      <c r="V60" s="22">
        <f t="shared" si="17"/>
        <v>27.3500005</v>
      </c>
    </row>
    <row r="61" spans="1:22" x14ac:dyDescent="0.3">
      <c r="A61" t="s">
        <v>136</v>
      </c>
      <c r="B61">
        <v>-10.3</v>
      </c>
      <c r="C61">
        <v>-8.3000000000000007</v>
      </c>
      <c r="D61" s="26">
        <f t="shared" si="18"/>
        <v>-9.3000000000000007</v>
      </c>
      <c r="F61">
        <v>-8.6</v>
      </c>
      <c r="G61">
        <v>-6.9</v>
      </c>
      <c r="H61" s="26">
        <f t="shared" si="19"/>
        <v>-7.75</v>
      </c>
      <c r="L61" s="26">
        <v>-9.3000000000000007</v>
      </c>
      <c r="M61">
        <v>-7.75</v>
      </c>
      <c r="N61" s="26">
        <f t="shared" si="20"/>
        <v>-8.5250000000000004</v>
      </c>
      <c r="S61" t="s">
        <v>136</v>
      </c>
      <c r="T61">
        <v>-10.199999999999999</v>
      </c>
      <c r="U61">
        <v>-9.8000000000000007</v>
      </c>
      <c r="V61" s="26">
        <f t="shared" ref="V61:V68" si="21">AVERAGE(T61:U61)</f>
        <v>-10</v>
      </c>
    </row>
    <row r="62" spans="1:22" x14ac:dyDescent="0.3">
      <c r="A62" t="s">
        <v>137</v>
      </c>
      <c r="B62">
        <v>16.589137999999998</v>
      </c>
      <c r="C62">
        <v>17.309335999999998</v>
      </c>
      <c r="D62" s="26">
        <f t="shared" si="18"/>
        <v>16.949236999999997</v>
      </c>
      <c r="F62">
        <v>13.854073</v>
      </c>
      <c r="G62">
        <v>11.720765</v>
      </c>
      <c r="H62" s="26">
        <f t="shared" si="19"/>
        <v>12.787419</v>
      </c>
      <c r="L62" s="26">
        <v>16.949236999999997</v>
      </c>
      <c r="M62">
        <v>12.787419</v>
      </c>
      <c r="N62" s="26">
        <f t="shared" si="20"/>
        <v>14.868327999999998</v>
      </c>
      <c r="S62" t="s">
        <v>137</v>
      </c>
      <c r="T62">
        <v>16.140867</v>
      </c>
      <c r="U62">
        <v>11.889452</v>
      </c>
      <c r="V62" s="26">
        <f t="shared" si="21"/>
        <v>14.015159499999999</v>
      </c>
    </row>
    <row r="63" spans="1:22" x14ac:dyDescent="0.3">
      <c r="A63" t="s">
        <v>139</v>
      </c>
      <c r="B63">
        <v>-55.700001</v>
      </c>
      <c r="C63">
        <v>-55.599997999999999</v>
      </c>
      <c r="D63" s="26">
        <f t="shared" si="18"/>
        <v>-55.6499995</v>
      </c>
      <c r="F63">
        <v>-59.900002000000001</v>
      </c>
      <c r="G63">
        <v>-58.400002000000001</v>
      </c>
      <c r="H63" s="26">
        <f t="shared" si="19"/>
        <v>-59.150002000000001</v>
      </c>
      <c r="L63" s="26">
        <v>-55.6499995</v>
      </c>
      <c r="M63">
        <v>-59.150002000000001</v>
      </c>
      <c r="N63" s="26">
        <f t="shared" si="20"/>
        <v>-57.400000750000004</v>
      </c>
      <c r="S63" t="s">
        <v>139</v>
      </c>
      <c r="T63">
        <v>-59.400002000000001</v>
      </c>
      <c r="U63">
        <v>-47.200001</v>
      </c>
      <c r="V63" s="26">
        <f t="shared" si="21"/>
        <v>-53.3000015</v>
      </c>
    </row>
    <row r="64" spans="1:22" x14ac:dyDescent="0.3">
      <c r="A64" t="s">
        <v>140</v>
      </c>
      <c r="B64">
        <v>-112.199997</v>
      </c>
      <c r="C64">
        <v>-104.300003</v>
      </c>
      <c r="D64" s="26">
        <f t="shared" si="18"/>
        <v>-108.25</v>
      </c>
      <c r="F64">
        <v>-108.599998</v>
      </c>
      <c r="G64">
        <v>-103.900002</v>
      </c>
      <c r="H64" s="26">
        <f t="shared" si="19"/>
        <v>-106.25</v>
      </c>
      <c r="L64" s="26">
        <v>-108.25</v>
      </c>
      <c r="M64">
        <v>-106.25</v>
      </c>
      <c r="N64" s="26">
        <f t="shared" si="20"/>
        <v>-107.25</v>
      </c>
      <c r="S64" t="s">
        <v>140</v>
      </c>
      <c r="T64">
        <v>-114.699997</v>
      </c>
      <c r="U64">
        <v>-100.900002</v>
      </c>
      <c r="V64" s="26">
        <f t="shared" si="21"/>
        <v>-107.7999995</v>
      </c>
    </row>
    <row r="65" spans="1:22" x14ac:dyDescent="0.3">
      <c r="A65" t="s">
        <v>141</v>
      </c>
      <c r="B65">
        <v>-68.368279000000001</v>
      </c>
      <c r="C65">
        <v>-71.969207999999995</v>
      </c>
      <c r="D65" s="26">
        <f t="shared" si="18"/>
        <v>-70.168743500000005</v>
      </c>
      <c r="F65">
        <v>-72.373977999999994</v>
      </c>
      <c r="G65">
        <v>-74.475623999999996</v>
      </c>
      <c r="H65" s="26">
        <f t="shared" si="19"/>
        <v>-73.424801000000002</v>
      </c>
      <c r="L65" s="26">
        <v>-70.168743500000005</v>
      </c>
      <c r="M65">
        <v>-73.424801000000002</v>
      </c>
      <c r="N65" s="26">
        <f t="shared" si="20"/>
        <v>-71.796772250000004</v>
      </c>
      <c r="S65" t="s">
        <v>141</v>
      </c>
      <c r="T65">
        <v>-77.494377</v>
      </c>
      <c r="U65">
        <v>-66.344582000000003</v>
      </c>
      <c r="V65" s="26">
        <f t="shared" si="21"/>
        <v>-71.919479499999994</v>
      </c>
    </row>
    <row r="66" spans="1:22" x14ac:dyDescent="0.3">
      <c r="A66" t="s">
        <v>142</v>
      </c>
      <c r="B66">
        <v>-4.4000000000000004</v>
      </c>
      <c r="C66">
        <v>-1.1000000000000001</v>
      </c>
      <c r="D66" s="26">
        <f t="shared" si="18"/>
        <v>-2.75</v>
      </c>
      <c r="F66">
        <v>-2.5</v>
      </c>
      <c r="G66">
        <v>-2.1</v>
      </c>
      <c r="H66" s="26">
        <f t="shared" si="19"/>
        <v>-2.2999999999999998</v>
      </c>
      <c r="L66" s="26">
        <v>-2.75</v>
      </c>
      <c r="M66">
        <v>-2.2999999999999998</v>
      </c>
      <c r="N66" s="26">
        <f t="shared" si="20"/>
        <v>-2.5249999999999999</v>
      </c>
      <c r="S66" t="s">
        <v>142</v>
      </c>
      <c r="T66">
        <v>-5.6</v>
      </c>
      <c r="U66">
        <v>-4</v>
      </c>
      <c r="V66" s="26">
        <f t="shared" si="21"/>
        <v>-4.8</v>
      </c>
    </row>
    <row r="67" spans="1:22" x14ac:dyDescent="0.3">
      <c r="A67" t="s">
        <v>143</v>
      </c>
      <c r="B67">
        <v>-29.6</v>
      </c>
      <c r="C67">
        <v>-29.1</v>
      </c>
      <c r="D67" s="26">
        <f t="shared" si="18"/>
        <v>-29.35</v>
      </c>
      <c r="F67">
        <v>-23.299999</v>
      </c>
      <c r="G67">
        <v>-25</v>
      </c>
      <c r="H67" s="26">
        <f t="shared" si="19"/>
        <v>-24.1499995</v>
      </c>
      <c r="L67" s="26">
        <v>-29.35</v>
      </c>
      <c r="M67">
        <v>-24.1499995</v>
      </c>
      <c r="N67" s="26">
        <f t="shared" si="20"/>
        <v>-26.749999750000001</v>
      </c>
      <c r="S67" t="s">
        <v>143</v>
      </c>
      <c r="T67">
        <v>-27.4</v>
      </c>
      <c r="U67">
        <v>-26.799999</v>
      </c>
      <c r="V67" s="26">
        <f t="shared" si="21"/>
        <v>-27.099999499999999</v>
      </c>
    </row>
    <row r="68" spans="1:22" x14ac:dyDescent="0.3">
      <c r="A68" t="s">
        <v>144</v>
      </c>
      <c r="B68">
        <v>-11.138817</v>
      </c>
      <c r="C68">
        <v>-10.642386</v>
      </c>
      <c r="D68" s="26">
        <f t="shared" si="18"/>
        <v>-10.890601499999999</v>
      </c>
      <c r="F68">
        <v>-9.9643139999999999</v>
      </c>
      <c r="G68">
        <v>-11.237137000000001</v>
      </c>
      <c r="H68" s="26">
        <f t="shared" si="19"/>
        <v>-10.600725499999999</v>
      </c>
      <c r="L68" s="26">
        <v>-10.890601499999999</v>
      </c>
      <c r="M68">
        <v>-10.600725499999999</v>
      </c>
      <c r="N68" s="26">
        <f t="shared" si="20"/>
        <v>-10.745663499999999</v>
      </c>
      <c r="S68" t="s">
        <v>144</v>
      </c>
      <c r="T68">
        <v>-15.335960999999999</v>
      </c>
      <c r="U68">
        <v>-12.723990000000001</v>
      </c>
      <c r="V68" s="26">
        <f t="shared" si="21"/>
        <v>-14.029975499999999</v>
      </c>
    </row>
    <row r="69" spans="1:22" x14ac:dyDescent="0.3">
      <c r="V69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1CCD-22F9-4F61-85CB-748EAB40A0EB}">
  <dimension ref="A1:M108"/>
  <sheetViews>
    <sheetView zoomScale="85" zoomScaleNormal="85" workbookViewId="0">
      <selection activeCell="A79" sqref="A79"/>
    </sheetView>
  </sheetViews>
  <sheetFormatPr defaultRowHeight="14.4" x14ac:dyDescent="0.3"/>
  <cols>
    <col min="1" max="1" width="22.109375" bestFit="1" customWidth="1"/>
    <col min="2" max="2" width="30.33203125" customWidth="1"/>
    <col min="3" max="3" width="23.88671875" bestFit="1" customWidth="1"/>
    <col min="4" max="4" width="17.44140625" customWidth="1"/>
    <col min="5" max="5" width="21" customWidth="1"/>
    <col min="6" max="6" width="13.21875" customWidth="1"/>
    <col min="7" max="7" width="26.88671875" customWidth="1"/>
  </cols>
  <sheetData>
    <row r="1" spans="1:10" x14ac:dyDescent="0.3">
      <c r="A1" s="111" t="s">
        <v>445</v>
      </c>
      <c r="B1" s="111" t="s">
        <v>13</v>
      </c>
      <c r="C1" s="106" t="s">
        <v>25</v>
      </c>
      <c r="D1" s="106"/>
      <c r="E1" s="106" t="s">
        <v>26</v>
      </c>
      <c r="F1" s="106"/>
    </row>
    <row r="2" spans="1:10" x14ac:dyDescent="0.3">
      <c r="A2" s="112"/>
      <c r="B2" s="112"/>
      <c r="C2" s="47" t="s">
        <v>39</v>
      </c>
      <c r="D2" s="47" t="s">
        <v>40</v>
      </c>
      <c r="E2" s="47" t="s">
        <v>39</v>
      </c>
      <c r="F2" s="47" t="s">
        <v>40</v>
      </c>
    </row>
    <row r="3" spans="1:10" x14ac:dyDescent="0.3">
      <c r="A3" s="108" t="s">
        <v>16</v>
      </c>
      <c r="B3" s="49" t="s">
        <v>24</v>
      </c>
      <c r="C3" s="37" t="s">
        <v>388</v>
      </c>
      <c r="D3" s="46" t="s">
        <v>18</v>
      </c>
      <c r="E3" s="37" t="s">
        <v>388</v>
      </c>
      <c r="F3" s="4" t="s">
        <v>387</v>
      </c>
    </row>
    <row r="4" spans="1:10" x14ac:dyDescent="0.3">
      <c r="A4" s="109"/>
      <c r="B4" s="50" t="s">
        <v>28</v>
      </c>
      <c r="C4" s="4" t="s">
        <v>387</v>
      </c>
      <c r="D4" s="46" t="s">
        <v>18</v>
      </c>
      <c r="E4" s="46" t="s">
        <v>18</v>
      </c>
      <c r="F4" s="46" t="s">
        <v>18</v>
      </c>
    </row>
    <row r="5" spans="1:10" x14ac:dyDescent="0.3">
      <c r="A5" s="101" t="s">
        <v>19</v>
      </c>
      <c r="B5" s="49" t="s">
        <v>24</v>
      </c>
      <c r="C5" s="4" t="s">
        <v>387</v>
      </c>
      <c r="D5" s="46" t="s">
        <v>18</v>
      </c>
      <c r="E5" s="37" t="s">
        <v>388</v>
      </c>
      <c r="F5" s="4" t="s">
        <v>387</v>
      </c>
    </row>
    <row r="6" spans="1:10" x14ac:dyDescent="0.3">
      <c r="A6" s="103"/>
      <c r="B6" s="50" t="s">
        <v>35</v>
      </c>
      <c r="C6" s="46" t="s">
        <v>18</v>
      </c>
      <c r="D6" s="46" t="s">
        <v>18</v>
      </c>
      <c r="E6" s="46" t="s">
        <v>18</v>
      </c>
      <c r="F6" s="4" t="s">
        <v>387</v>
      </c>
    </row>
    <row r="7" spans="1:10" x14ac:dyDescent="0.3">
      <c r="A7" s="104" t="s">
        <v>21</v>
      </c>
      <c r="B7" s="49" t="s">
        <v>22</v>
      </c>
      <c r="C7" s="4" t="s">
        <v>387</v>
      </c>
      <c r="D7" s="46" t="s">
        <v>18</v>
      </c>
      <c r="E7" s="37" t="s">
        <v>388</v>
      </c>
      <c r="F7" s="4" t="s">
        <v>387</v>
      </c>
    </row>
    <row r="8" spans="1:10" x14ac:dyDescent="0.3">
      <c r="A8" s="105"/>
      <c r="B8" s="50" t="s">
        <v>35</v>
      </c>
      <c r="C8" s="4" t="s">
        <v>387</v>
      </c>
      <c r="D8" s="4" t="s">
        <v>387</v>
      </c>
      <c r="E8" s="37" t="s">
        <v>388</v>
      </c>
      <c r="F8" s="37" t="s">
        <v>388</v>
      </c>
    </row>
    <row r="9" spans="1:10" x14ac:dyDescent="0.3">
      <c r="A9" s="52" t="s">
        <v>23</v>
      </c>
      <c r="B9" s="49"/>
      <c r="C9" s="46" t="s">
        <v>18</v>
      </c>
      <c r="D9" s="46" t="s">
        <v>18</v>
      </c>
      <c r="E9" s="37" t="s">
        <v>388</v>
      </c>
      <c r="F9" s="37" t="s">
        <v>388</v>
      </c>
    </row>
    <row r="12" spans="1:10" ht="14.4" customHeight="1" x14ac:dyDescent="0.3">
      <c r="A12" s="111" t="s">
        <v>445</v>
      </c>
      <c r="B12" s="106" t="s">
        <v>396</v>
      </c>
      <c r="C12" s="127" t="s">
        <v>407</v>
      </c>
      <c r="D12" s="154" t="s">
        <v>447</v>
      </c>
      <c r="E12" s="125" t="s">
        <v>419</v>
      </c>
      <c r="F12" s="153"/>
      <c r="G12" s="126"/>
    </row>
    <row r="13" spans="1:10" x14ac:dyDescent="0.3">
      <c r="A13" s="112"/>
      <c r="B13" s="106"/>
      <c r="C13" s="127"/>
      <c r="D13" s="155"/>
      <c r="E13" s="48" t="s">
        <v>42</v>
      </c>
      <c r="F13" s="48" t="s">
        <v>43</v>
      </c>
      <c r="G13" s="48" t="s">
        <v>403</v>
      </c>
    </row>
    <row r="14" spans="1:10" x14ac:dyDescent="0.3">
      <c r="A14" s="49" t="s">
        <v>16</v>
      </c>
      <c r="B14" s="49" t="s">
        <v>24</v>
      </c>
      <c r="C14" s="2" t="s">
        <v>402</v>
      </c>
      <c r="D14" s="46" t="s">
        <v>449</v>
      </c>
      <c r="E14" s="69">
        <v>0.64849999999999997</v>
      </c>
      <c r="F14" s="69">
        <v>0.66849999999999998</v>
      </c>
      <c r="G14" s="69">
        <v>0.65849999999999997</v>
      </c>
      <c r="H14" s="71"/>
      <c r="I14" s="71"/>
      <c r="J14" s="71"/>
    </row>
    <row r="15" spans="1:10" x14ac:dyDescent="0.3">
      <c r="A15" s="156" t="s">
        <v>19</v>
      </c>
      <c r="B15" s="49" t="s">
        <v>446</v>
      </c>
      <c r="C15" s="2" t="s">
        <v>410</v>
      </c>
      <c r="D15" s="46" t="s">
        <v>449</v>
      </c>
      <c r="E15" s="69">
        <v>0.61939999999999995</v>
      </c>
      <c r="F15" s="69">
        <v>0.64390000000000003</v>
      </c>
      <c r="G15" s="69">
        <v>0.63165000000000004</v>
      </c>
      <c r="H15" s="71"/>
      <c r="I15" s="71"/>
      <c r="J15" s="71"/>
    </row>
    <row r="16" spans="1:10" x14ac:dyDescent="0.3">
      <c r="A16" s="157"/>
      <c r="B16" s="49" t="s">
        <v>411</v>
      </c>
      <c r="C16" s="92" t="s">
        <v>412</v>
      </c>
      <c r="D16" s="46" t="s">
        <v>449</v>
      </c>
      <c r="E16" s="69">
        <v>0.9373999999999999</v>
      </c>
      <c r="F16" s="69">
        <v>0.76260000000000006</v>
      </c>
      <c r="G16" s="69">
        <v>0.85</v>
      </c>
      <c r="H16" s="71"/>
      <c r="I16" s="71"/>
      <c r="J16" s="71"/>
    </row>
    <row r="17" spans="1:10" x14ac:dyDescent="0.3">
      <c r="A17" s="158" t="s">
        <v>21</v>
      </c>
      <c r="B17" s="129" t="s">
        <v>22</v>
      </c>
      <c r="C17" s="39" t="s">
        <v>448</v>
      </c>
      <c r="D17" s="46" t="s">
        <v>449</v>
      </c>
      <c r="E17" s="69">
        <v>0.64849999999999997</v>
      </c>
      <c r="F17" s="69">
        <v>0.66849999999999998</v>
      </c>
      <c r="G17" s="69">
        <v>0.65849999999999997</v>
      </c>
      <c r="H17" s="71"/>
      <c r="I17" s="71"/>
      <c r="J17" s="71"/>
    </row>
    <row r="18" spans="1:10" x14ac:dyDescent="0.3">
      <c r="A18" s="158"/>
      <c r="B18" s="129"/>
      <c r="C18" s="2" t="s">
        <v>418</v>
      </c>
      <c r="D18" s="46" t="s">
        <v>449</v>
      </c>
      <c r="E18" s="69">
        <v>0</v>
      </c>
      <c r="F18" s="69">
        <v>0</v>
      </c>
      <c r="G18" s="69">
        <v>0</v>
      </c>
      <c r="H18" s="71"/>
      <c r="I18" s="71"/>
      <c r="J18" s="71"/>
    </row>
    <row r="19" spans="1:10" x14ac:dyDescent="0.3">
      <c r="A19" s="158"/>
      <c r="B19" s="130" t="s">
        <v>35</v>
      </c>
      <c r="C19" s="2" t="s">
        <v>414</v>
      </c>
      <c r="D19" s="46" t="s">
        <v>450</v>
      </c>
      <c r="E19" s="69">
        <v>0.96550000000000002</v>
      </c>
      <c r="F19" s="69">
        <v>0.93230000000000002</v>
      </c>
      <c r="G19" s="69">
        <v>0.94889999999999997</v>
      </c>
      <c r="H19" s="71"/>
      <c r="I19" s="71"/>
      <c r="J19" s="71"/>
    </row>
    <row r="20" spans="1:10" x14ac:dyDescent="0.3">
      <c r="A20" s="158"/>
      <c r="B20" s="131"/>
      <c r="C20" s="2" t="s">
        <v>415</v>
      </c>
      <c r="D20" s="46" t="s">
        <v>449</v>
      </c>
      <c r="E20" s="69">
        <v>0</v>
      </c>
      <c r="F20" s="69">
        <v>9.300000000000001E-3</v>
      </c>
      <c r="G20" s="69">
        <v>4.6500000000000005E-3</v>
      </c>
      <c r="H20" s="71"/>
      <c r="I20" s="71"/>
      <c r="J20" s="71"/>
    </row>
    <row r="21" spans="1:10" x14ac:dyDescent="0.3">
      <c r="A21" s="128" t="s">
        <v>23</v>
      </c>
      <c r="B21" s="128" t="s">
        <v>26</v>
      </c>
      <c r="C21" s="2" t="s">
        <v>394</v>
      </c>
      <c r="D21" s="46" t="s">
        <v>449</v>
      </c>
      <c r="E21" s="70">
        <v>0.99450000000000005</v>
      </c>
      <c r="F21" s="70">
        <v>0.99290000000000012</v>
      </c>
      <c r="G21" s="69">
        <v>0.99370000000000003</v>
      </c>
      <c r="H21" s="71"/>
      <c r="I21" s="71"/>
      <c r="J21" s="71"/>
    </row>
    <row r="22" spans="1:10" x14ac:dyDescent="0.3">
      <c r="A22" s="128"/>
      <c r="B22" s="128"/>
      <c r="C22" s="92" t="s">
        <v>395</v>
      </c>
      <c r="D22" s="46" t="s">
        <v>449</v>
      </c>
      <c r="E22" s="69">
        <v>0.75379999999999991</v>
      </c>
      <c r="F22" s="69">
        <v>0.34289999999999998</v>
      </c>
      <c r="G22" s="69">
        <v>0.54834999999999989</v>
      </c>
      <c r="H22" s="71"/>
      <c r="I22" s="71"/>
      <c r="J22" s="71"/>
    </row>
    <row r="25" spans="1:10" x14ac:dyDescent="0.3">
      <c r="A25" s="111" t="s">
        <v>445</v>
      </c>
      <c r="B25" s="111" t="s">
        <v>13</v>
      </c>
      <c r="C25" s="106" t="s">
        <v>25</v>
      </c>
      <c r="D25" s="106"/>
      <c r="E25" s="106" t="s">
        <v>26</v>
      </c>
      <c r="F25" s="106"/>
    </row>
    <row r="26" spans="1:10" x14ac:dyDescent="0.3">
      <c r="A26" s="112"/>
      <c r="B26" s="112"/>
      <c r="C26" s="47" t="s">
        <v>39</v>
      </c>
      <c r="D26" s="47" t="s">
        <v>40</v>
      </c>
      <c r="E26" s="47" t="s">
        <v>39</v>
      </c>
      <c r="F26" s="47" t="s">
        <v>40</v>
      </c>
    </row>
    <row r="27" spans="1:10" x14ac:dyDescent="0.3">
      <c r="A27" s="108" t="s">
        <v>16</v>
      </c>
      <c r="B27" s="49" t="s">
        <v>24</v>
      </c>
      <c r="C27" s="37" t="s">
        <v>388</v>
      </c>
      <c r="D27" s="46" t="s">
        <v>18</v>
      </c>
      <c r="E27" s="37" t="s">
        <v>388</v>
      </c>
      <c r="F27" s="4" t="s">
        <v>387</v>
      </c>
    </row>
    <row r="28" spans="1:10" x14ac:dyDescent="0.3">
      <c r="A28" s="109"/>
      <c r="B28" s="50" t="s">
        <v>28</v>
      </c>
      <c r="C28" s="4" t="s">
        <v>387</v>
      </c>
      <c r="D28" s="46" t="s">
        <v>18</v>
      </c>
      <c r="E28" s="46" t="s">
        <v>18</v>
      </c>
      <c r="F28" s="46" t="s">
        <v>18</v>
      </c>
    </row>
    <row r="29" spans="1:10" x14ac:dyDescent="0.3">
      <c r="A29" s="101" t="s">
        <v>19</v>
      </c>
      <c r="B29" s="49" t="s">
        <v>24</v>
      </c>
      <c r="C29" s="4" t="s">
        <v>387</v>
      </c>
      <c r="D29" s="46" t="s">
        <v>18</v>
      </c>
      <c r="E29" s="37" t="s">
        <v>388</v>
      </c>
      <c r="F29" s="4" t="s">
        <v>387</v>
      </c>
    </row>
    <row r="30" spans="1:10" x14ac:dyDescent="0.3">
      <c r="A30" s="103"/>
      <c r="B30" s="50" t="s">
        <v>35</v>
      </c>
      <c r="C30" s="46" t="s">
        <v>18</v>
      </c>
      <c r="D30" s="46" t="s">
        <v>18</v>
      </c>
      <c r="E30" s="46" t="s">
        <v>18</v>
      </c>
      <c r="F30" s="4" t="s">
        <v>387</v>
      </c>
    </row>
    <row r="31" spans="1:10" x14ac:dyDescent="0.3">
      <c r="A31" s="104" t="s">
        <v>21</v>
      </c>
      <c r="B31" s="49" t="s">
        <v>22</v>
      </c>
      <c r="C31" s="4" t="s">
        <v>387</v>
      </c>
      <c r="D31" s="46" t="s">
        <v>18</v>
      </c>
      <c r="E31" s="37" t="s">
        <v>388</v>
      </c>
      <c r="F31" s="4" t="s">
        <v>387</v>
      </c>
    </row>
    <row r="32" spans="1:10" x14ac:dyDescent="0.3">
      <c r="A32" s="105"/>
      <c r="B32" s="50" t="s">
        <v>35</v>
      </c>
      <c r="C32" s="4" t="s">
        <v>387</v>
      </c>
      <c r="D32" s="4" t="s">
        <v>387</v>
      </c>
      <c r="E32" s="37" t="s">
        <v>388</v>
      </c>
      <c r="F32" s="37" t="s">
        <v>388</v>
      </c>
    </row>
    <row r="33" spans="1:9" x14ac:dyDescent="0.3">
      <c r="A33" s="52" t="s">
        <v>23</v>
      </c>
      <c r="B33" s="49"/>
      <c r="C33" s="46" t="s">
        <v>18</v>
      </c>
      <c r="D33" s="46" t="s">
        <v>18</v>
      </c>
      <c r="E33" s="37" t="s">
        <v>388</v>
      </c>
      <c r="F33" s="37" t="s">
        <v>388</v>
      </c>
    </row>
    <row r="39" spans="1:9" x14ac:dyDescent="0.3">
      <c r="B39" s="124" t="s">
        <v>12</v>
      </c>
      <c r="C39" s="124" t="s">
        <v>13</v>
      </c>
      <c r="D39" s="115" t="s">
        <v>25</v>
      </c>
      <c r="E39" s="115"/>
      <c r="F39" s="115"/>
      <c r="G39" s="115" t="s">
        <v>26</v>
      </c>
      <c r="H39" s="115"/>
      <c r="I39" s="115"/>
    </row>
    <row r="40" spans="1:9" x14ac:dyDescent="0.3">
      <c r="B40" s="124"/>
      <c r="C40" s="124"/>
      <c r="D40" s="115"/>
      <c r="E40" s="115"/>
      <c r="F40" s="115"/>
      <c r="G40" s="115"/>
      <c r="H40" s="115"/>
      <c r="I40" s="115"/>
    </row>
    <row r="41" spans="1:9" ht="28.8" x14ac:dyDescent="0.3">
      <c r="B41" s="124"/>
      <c r="C41" s="124"/>
      <c r="D41" s="62" t="s">
        <v>14</v>
      </c>
      <c r="E41" s="48" t="s">
        <v>392</v>
      </c>
      <c r="F41" s="48" t="s">
        <v>393</v>
      </c>
      <c r="G41" s="62" t="s">
        <v>14</v>
      </c>
      <c r="H41" s="48" t="s">
        <v>392</v>
      </c>
      <c r="I41" s="48" t="s">
        <v>393</v>
      </c>
    </row>
    <row r="42" spans="1:9" x14ac:dyDescent="0.3">
      <c r="B42" s="115" t="s">
        <v>16</v>
      </c>
      <c r="C42" s="49" t="s">
        <v>24</v>
      </c>
      <c r="D42" s="56">
        <v>20</v>
      </c>
      <c r="E42" s="57">
        <v>0.2853</v>
      </c>
      <c r="F42" s="53">
        <v>0.1973</v>
      </c>
      <c r="G42" s="56" t="s">
        <v>30</v>
      </c>
      <c r="H42" s="57">
        <v>0.2853</v>
      </c>
      <c r="I42" s="53">
        <v>0.1973</v>
      </c>
    </row>
    <row r="43" spans="1:9" x14ac:dyDescent="0.3">
      <c r="B43" s="115"/>
      <c r="C43" s="50" t="s">
        <v>28</v>
      </c>
      <c r="D43" s="56">
        <v>500</v>
      </c>
      <c r="E43" s="54">
        <v>1</v>
      </c>
      <c r="F43" s="57">
        <v>0.99580000000000002</v>
      </c>
      <c r="G43" s="56" t="s">
        <v>18</v>
      </c>
      <c r="H43" s="56" t="s">
        <v>18</v>
      </c>
      <c r="I43" s="56" t="s">
        <v>18</v>
      </c>
    </row>
    <row r="44" spans="1:9" x14ac:dyDescent="0.3">
      <c r="B44" s="52" t="s">
        <v>19</v>
      </c>
      <c r="C44" s="49" t="s">
        <v>24</v>
      </c>
      <c r="D44" s="56">
        <v>100</v>
      </c>
      <c r="E44" s="57">
        <v>0.99880000000000002</v>
      </c>
      <c r="F44" s="57">
        <v>0.99390000000000001</v>
      </c>
      <c r="G44" s="56">
        <v>100</v>
      </c>
      <c r="H44" s="57">
        <v>0.99880000000000002</v>
      </c>
      <c r="I44" s="57">
        <v>0.99390000000000001</v>
      </c>
    </row>
    <row r="45" spans="1:9" x14ac:dyDescent="0.3">
      <c r="B45" s="114" t="s">
        <v>21</v>
      </c>
      <c r="C45" s="129" t="s">
        <v>22</v>
      </c>
      <c r="D45" s="128">
        <v>100</v>
      </c>
      <c r="E45" s="159">
        <v>0.99880000000000002</v>
      </c>
      <c r="F45" s="159">
        <v>0.99390000000000001</v>
      </c>
      <c r="G45" s="49" t="s">
        <v>425</v>
      </c>
      <c r="H45" s="55">
        <v>0</v>
      </c>
      <c r="I45" s="55">
        <v>0</v>
      </c>
    </row>
    <row r="46" spans="1:9" x14ac:dyDescent="0.3">
      <c r="B46" s="114"/>
      <c r="C46" s="129"/>
      <c r="D46" s="128"/>
      <c r="E46" s="159"/>
      <c r="F46" s="159"/>
      <c r="G46" s="49" t="s">
        <v>424</v>
      </c>
      <c r="H46" s="55">
        <v>0</v>
      </c>
      <c r="I46" s="55">
        <v>0</v>
      </c>
    </row>
    <row r="47" spans="1:9" x14ac:dyDescent="0.3">
      <c r="B47" s="114"/>
      <c r="C47" s="160" t="s">
        <v>35</v>
      </c>
      <c r="D47" s="128">
        <v>50</v>
      </c>
      <c r="E47" s="159">
        <v>0.99180000000000001</v>
      </c>
      <c r="F47" s="159">
        <v>0.95399999999999996</v>
      </c>
      <c r="G47" s="49" t="s">
        <v>423</v>
      </c>
      <c r="H47" s="55">
        <v>0</v>
      </c>
      <c r="I47" s="55">
        <v>0</v>
      </c>
    </row>
    <row r="48" spans="1:9" x14ac:dyDescent="0.3">
      <c r="B48" s="114"/>
      <c r="C48" s="160"/>
      <c r="D48" s="128"/>
      <c r="E48" s="159"/>
      <c r="F48" s="159"/>
      <c r="G48" s="49" t="s">
        <v>424</v>
      </c>
      <c r="H48" s="55">
        <v>0</v>
      </c>
      <c r="I48" s="55">
        <v>0</v>
      </c>
    </row>
    <row r="49" spans="1:13" x14ac:dyDescent="0.3">
      <c r="B49" s="51" t="s">
        <v>23</v>
      </c>
      <c r="C49" s="49"/>
      <c r="D49" s="56" t="s">
        <v>18</v>
      </c>
      <c r="E49" s="56" t="s">
        <v>18</v>
      </c>
      <c r="F49" s="56" t="s">
        <v>18</v>
      </c>
      <c r="G49" s="56">
        <v>5</v>
      </c>
      <c r="H49" s="55">
        <v>0</v>
      </c>
      <c r="I49" s="55">
        <v>0</v>
      </c>
    </row>
    <row r="62" spans="1:13" ht="69.599999999999994" x14ac:dyDescent="0.3">
      <c r="A62" s="72" t="s">
        <v>427</v>
      </c>
      <c r="B62" s="72" t="s">
        <v>428</v>
      </c>
      <c r="C62" s="72" t="s">
        <v>429</v>
      </c>
      <c r="D62" s="72" t="s">
        <v>430</v>
      </c>
      <c r="E62" s="72" t="s">
        <v>431</v>
      </c>
      <c r="F62" s="72" t="s">
        <v>432</v>
      </c>
      <c r="G62" s="72" t="s">
        <v>433</v>
      </c>
      <c r="H62" s="72" t="s">
        <v>434</v>
      </c>
      <c r="I62" s="72" t="s">
        <v>435</v>
      </c>
      <c r="J62" s="72" t="s">
        <v>436</v>
      </c>
      <c r="K62" s="72" t="s">
        <v>437</v>
      </c>
      <c r="L62" s="72" t="s">
        <v>438</v>
      </c>
      <c r="M62" s="72" t="s">
        <v>439</v>
      </c>
    </row>
    <row r="63" spans="1:13" ht="17.399999999999999" x14ac:dyDescent="0.3">
      <c r="A63" s="73">
        <v>1</v>
      </c>
      <c r="B63" s="74">
        <v>-114.7</v>
      </c>
      <c r="C63" s="73">
        <v>-59.4</v>
      </c>
      <c r="D63" s="73">
        <v>-84.98</v>
      </c>
      <c r="E63" s="73">
        <v>-114.7</v>
      </c>
      <c r="F63" s="73">
        <v>-100.9</v>
      </c>
      <c r="G63" s="73">
        <v>-47.2</v>
      </c>
      <c r="H63" s="73">
        <v>-75.540000000000006</v>
      </c>
      <c r="I63" s="73">
        <v>-100.9</v>
      </c>
      <c r="J63" s="73">
        <v>-107.8</v>
      </c>
      <c r="K63" s="73">
        <v>-53.3</v>
      </c>
      <c r="L63" s="73">
        <v>-80.260000000000005</v>
      </c>
      <c r="M63" s="73">
        <v>-107.8</v>
      </c>
    </row>
    <row r="64" spans="1:13" ht="17.399999999999999" x14ac:dyDescent="0.3">
      <c r="A64" s="73">
        <v>10</v>
      </c>
      <c r="B64" s="73">
        <v>-114.7</v>
      </c>
      <c r="C64" s="73">
        <v>-60.8</v>
      </c>
      <c r="D64" s="73">
        <v>-84.83</v>
      </c>
      <c r="E64" s="73">
        <v>-114.7</v>
      </c>
      <c r="F64" s="73">
        <v>-98.9</v>
      </c>
      <c r="G64" s="73">
        <v>-47.2</v>
      </c>
      <c r="H64" s="73">
        <v>-74.98</v>
      </c>
      <c r="I64" s="73">
        <v>-98.9</v>
      </c>
      <c r="J64" s="73">
        <v>-106.8</v>
      </c>
      <c r="K64" s="73">
        <v>-54</v>
      </c>
      <c r="L64" s="73">
        <v>-79.900000000000006</v>
      </c>
      <c r="M64" s="73">
        <v>-106.8</v>
      </c>
    </row>
    <row r="65" spans="1:13" ht="17.399999999999999" x14ac:dyDescent="0.3">
      <c r="A65" s="73">
        <v>30</v>
      </c>
      <c r="B65" s="73">
        <v>-112.5</v>
      </c>
      <c r="C65" s="73">
        <v>-60.8</v>
      </c>
      <c r="D65" s="73">
        <v>-84.28</v>
      </c>
      <c r="E65" s="73">
        <v>-112.5</v>
      </c>
      <c r="F65" s="73">
        <v>-98.9</v>
      </c>
      <c r="G65" s="73">
        <v>-47.2</v>
      </c>
      <c r="H65" s="73">
        <v>-74.42</v>
      </c>
      <c r="I65" s="73">
        <v>-98.9</v>
      </c>
      <c r="J65" s="73">
        <v>-105.7</v>
      </c>
      <c r="K65" s="73">
        <v>-54</v>
      </c>
      <c r="L65" s="73">
        <v>-79.349999999999994</v>
      </c>
      <c r="M65" s="73">
        <v>-105.7</v>
      </c>
    </row>
    <row r="66" spans="1:13" ht="17.399999999999999" x14ac:dyDescent="0.3">
      <c r="A66" s="93">
        <v>50</v>
      </c>
      <c r="B66" s="93">
        <v>-104.9</v>
      </c>
      <c r="C66" s="93">
        <v>-62.5</v>
      </c>
      <c r="D66" s="93">
        <v>-83.41</v>
      </c>
      <c r="E66" s="93">
        <v>-104.9</v>
      </c>
      <c r="F66" s="93">
        <v>-98.9</v>
      </c>
      <c r="G66" s="93">
        <v>-47.2</v>
      </c>
      <c r="H66" s="93">
        <v>-73.819999999999993</v>
      </c>
      <c r="I66" s="93">
        <v>-98.9</v>
      </c>
      <c r="J66" s="93">
        <v>-101.9</v>
      </c>
      <c r="K66" s="93">
        <v>-54.85</v>
      </c>
      <c r="L66" s="75">
        <v>-78.61</v>
      </c>
      <c r="M66" s="76">
        <v>-101.9</v>
      </c>
    </row>
    <row r="67" spans="1:13" ht="17.399999999999999" x14ac:dyDescent="0.3">
      <c r="A67" s="73">
        <v>53</v>
      </c>
      <c r="B67" s="73">
        <v>-104.9</v>
      </c>
      <c r="C67" s="73">
        <v>-62.5</v>
      </c>
      <c r="D67" s="73">
        <v>-83.26</v>
      </c>
      <c r="E67" s="73">
        <v>-104.9</v>
      </c>
      <c r="F67" s="73">
        <v>-98.9</v>
      </c>
      <c r="G67" s="73">
        <v>-47.2</v>
      </c>
      <c r="H67" s="73">
        <v>-73.61</v>
      </c>
      <c r="I67" s="73">
        <v>-98.9</v>
      </c>
      <c r="J67" s="73">
        <v>-101.9</v>
      </c>
      <c r="K67" s="73">
        <v>-54.85</v>
      </c>
      <c r="L67" s="77">
        <v>-78.430000000000007</v>
      </c>
      <c r="M67" s="78">
        <v>-101.9</v>
      </c>
    </row>
    <row r="68" spans="1:13" ht="17.399999999999999" x14ac:dyDescent="0.3">
      <c r="A68" s="73">
        <v>65</v>
      </c>
      <c r="B68" s="73">
        <v>-104</v>
      </c>
      <c r="C68" s="73">
        <v>-62.5</v>
      </c>
      <c r="D68" s="73">
        <v>-82.63</v>
      </c>
      <c r="E68" s="73">
        <v>-104</v>
      </c>
      <c r="F68" s="73">
        <v>-98.9</v>
      </c>
      <c r="G68" s="73">
        <v>-47.2</v>
      </c>
      <c r="H68" s="73">
        <v>-72.95</v>
      </c>
      <c r="I68" s="73">
        <v>-98.9</v>
      </c>
      <c r="J68" s="73">
        <v>-101.45</v>
      </c>
      <c r="K68" s="73">
        <v>-54.85</v>
      </c>
      <c r="L68" s="77">
        <v>-77.790000000000006</v>
      </c>
      <c r="M68" s="78">
        <v>-101.45</v>
      </c>
    </row>
    <row r="69" spans="1:13" ht="17.399999999999999" x14ac:dyDescent="0.3">
      <c r="A69" s="73">
        <v>100</v>
      </c>
      <c r="B69" s="73">
        <v>-101.6</v>
      </c>
      <c r="C69" s="73">
        <v>-62.5</v>
      </c>
      <c r="D69" s="73">
        <v>-82.21</v>
      </c>
      <c r="E69" s="73">
        <v>-101.6</v>
      </c>
      <c r="F69" s="73">
        <v>-95.3</v>
      </c>
      <c r="G69" s="73">
        <v>-47.2</v>
      </c>
      <c r="H69" s="73">
        <v>-71.89</v>
      </c>
      <c r="I69" s="73">
        <v>-95.3</v>
      </c>
      <c r="J69" s="73">
        <v>-98.45</v>
      </c>
      <c r="K69" s="73">
        <v>-54.85</v>
      </c>
      <c r="L69" s="77">
        <v>-77.05</v>
      </c>
      <c r="M69" s="78">
        <v>-98.45</v>
      </c>
    </row>
    <row r="70" spans="1:13" ht="23.4" thickBot="1" x14ac:dyDescent="0.4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80"/>
      <c r="L70" s="81">
        <v>-77.97</v>
      </c>
      <c r="M70" s="81">
        <v>-100.925</v>
      </c>
    </row>
    <row r="71" spans="1:13" ht="43.8" thickBot="1" x14ac:dyDescent="0.35">
      <c r="B71" s="82" t="s">
        <v>451</v>
      </c>
    </row>
    <row r="72" spans="1:13" ht="43.8" thickBot="1" x14ac:dyDescent="0.35">
      <c r="B72" s="82" t="s">
        <v>452</v>
      </c>
    </row>
    <row r="73" spans="1:13" ht="43.8" thickBot="1" x14ac:dyDescent="0.35">
      <c r="B73" s="82" t="s">
        <v>453</v>
      </c>
    </row>
    <row r="78" spans="1:13" ht="34.799999999999997" x14ac:dyDescent="0.3">
      <c r="A78" s="72" t="s">
        <v>427</v>
      </c>
      <c r="B78" s="72" t="s">
        <v>454</v>
      </c>
      <c r="C78" s="72" t="s">
        <v>436</v>
      </c>
      <c r="D78" s="72" t="s">
        <v>437</v>
      </c>
      <c r="E78" s="72" t="s">
        <v>438</v>
      </c>
    </row>
    <row r="79" spans="1:13" ht="17.399999999999999" x14ac:dyDescent="0.3">
      <c r="A79" s="73">
        <v>1</v>
      </c>
      <c r="B79" s="74">
        <v>-114.7</v>
      </c>
      <c r="C79" s="73">
        <v>-107.8</v>
      </c>
      <c r="D79" s="73">
        <v>-53.3</v>
      </c>
      <c r="E79" s="73">
        <v>-80.260000000000005</v>
      </c>
    </row>
    <row r="80" spans="1:13" ht="17.399999999999999" x14ac:dyDescent="0.3">
      <c r="A80" s="73">
        <v>10</v>
      </c>
      <c r="B80" s="73">
        <v>-114.7</v>
      </c>
      <c r="C80" s="73">
        <v>-106.8</v>
      </c>
      <c r="D80" s="73">
        <v>-54</v>
      </c>
      <c r="E80" s="73">
        <v>-79.900000000000006</v>
      </c>
    </row>
    <row r="81" spans="1:5" ht="17.399999999999999" x14ac:dyDescent="0.3">
      <c r="A81" s="73">
        <v>30</v>
      </c>
      <c r="B81" s="73">
        <v>-112.5</v>
      </c>
      <c r="C81" s="73">
        <v>-105.7</v>
      </c>
      <c r="D81" s="73">
        <v>-54</v>
      </c>
      <c r="E81" s="73">
        <v>-79.349999999999994</v>
      </c>
    </row>
    <row r="82" spans="1:5" ht="17.399999999999999" x14ac:dyDescent="0.3">
      <c r="A82" s="73">
        <v>50</v>
      </c>
      <c r="B82" s="73">
        <v>-104.9</v>
      </c>
      <c r="C82" s="73">
        <v>-101.9</v>
      </c>
      <c r="D82" s="73">
        <v>-54.85</v>
      </c>
      <c r="E82" s="75">
        <v>-78.61</v>
      </c>
    </row>
    <row r="83" spans="1:5" ht="17.399999999999999" x14ac:dyDescent="0.3">
      <c r="A83" s="73">
        <v>53</v>
      </c>
      <c r="B83" s="73">
        <v>-104.9</v>
      </c>
      <c r="C83" s="73">
        <v>-101.9</v>
      </c>
      <c r="D83" s="73">
        <v>-54.85</v>
      </c>
      <c r="E83" s="77">
        <v>-78.430000000000007</v>
      </c>
    </row>
    <row r="84" spans="1:5" ht="17.399999999999999" x14ac:dyDescent="0.3">
      <c r="A84" s="73">
        <v>65</v>
      </c>
      <c r="B84" s="73">
        <v>-104</v>
      </c>
      <c r="C84" s="73">
        <v>-101.45</v>
      </c>
      <c r="D84" s="73">
        <v>-54.85</v>
      </c>
      <c r="E84" s="77">
        <v>-77.790000000000006</v>
      </c>
    </row>
    <row r="85" spans="1:5" ht="17.399999999999999" x14ac:dyDescent="0.3">
      <c r="A85" s="73">
        <v>100</v>
      </c>
      <c r="B85" s="73">
        <v>-101.6</v>
      </c>
      <c r="C85" s="73">
        <v>-98.45</v>
      </c>
      <c r="D85" s="73">
        <v>-54.85</v>
      </c>
      <c r="E85" s="77">
        <v>-77.05</v>
      </c>
    </row>
    <row r="86" spans="1:5" x14ac:dyDescent="0.3">
      <c r="C86">
        <f>AVERAGE(C79:C85)</f>
        <v>-103.42857142857144</v>
      </c>
      <c r="D86">
        <f>AVERAGE(D79:D85)</f>
        <v>-54.385714285714293</v>
      </c>
      <c r="E86">
        <f>AVERAGE(E79:E85)</f>
        <v>-78.77</v>
      </c>
    </row>
    <row r="96" spans="1:5" x14ac:dyDescent="0.3">
      <c r="A96" t="s">
        <v>363</v>
      </c>
      <c r="B96" t="s">
        <v>0</v>
      </c>
      <c r="C96" t="s">
        <v>42</v>
      </c>
      <c r="D96" t="s">
        <v>43</v>
      </c>
      <c r="E96" t="s">
        <v>403</v>
      </c>
    </row>
    <row r="97" spans="1:5" x14ac:dyDescent="0.3">
      <c r="A97" s="152" t="s">
        <v>352</v>
      </c>
      <c r="B97" t="s">
        <v>90</v>
      </c>
      <c r="C97" s="22">
        <v>-59.400002000000001</v>
      </c>
      <c r="D97" s="22">
        <v>-47.200001</v>
      </c>
      <c r="E97" s="22">
        <f>AVERAGE(C97:D97)</f>
        <v>-53.3000015</v>
      </c>
    </row>
    <row r="98" spans="1:5" x14ac:dyDescent="0.3">
      <c r="A98" s="152"/>
      <c r="B98" t="s">
        <v>92</v>
      </c>
      <c r="C98" s="22">
        <v>-114.699997</v>
      </c>
      <c r="D98" s="22">
        <v>-100.900002</v>
      </c>
      <c r="E98" s="22">
        <f t="shared" ref="E98:E99" si="0">AVERAGE(C98:D98)</f>
        <v>-107.7999995</v>
      </c>
    </row>
    <row r="99" spans="1:5" x14ac:dyDescent="0.3">
      <c r="A99" s="152"/>
      <c r="B99" t="s">
        <v>94</v>
      </c>
      <c r="C99" s="22">
        <v>-77.494377</v>
      </c>
      <c r="D99" s="22">
        <v>-66.344582000000003</v>
      </c>
      <c r="E99" s="22">
        <f t="shared" si="0"/>
        <v>-71.919479499999994</v>
      </c>
    </row>
    <row r="100" spans="1:5" x14ac:dyDescent="0.3">
      <c r="A100" s="152" t="s">
        <v>353</v>
      </c>
      <c r="B100" t="s">
        <v>90</v>
      </c>
      <c r="C100" s="22">
        <v>-55.6499995</v>
      </c>
      <c r="D100" s="22">
        <v>-59.150002000000001</v>
      </c>
      <c r="E100" s="22">
        <f>AVERAGE(C100:D100)</f>
        <v>-57.400000750000004</v>
      </c>
    </row>
    <row r="101" spans="1:5" x14ac:dyDescent="0.3">
      <c r="A101" s="152"/>
      <c r="B101" t="s">
        <v>92</v>
      </c>
      <c r="C101" s="22">
        <v>-108.25</v>
      </c>
      <c r="D101" s="22">
        <v>-106.25</v>
      </c>
      <c r="E101" s="22">
        <f t="shared" ref="E101:E102" si="1">AVERAGE(C101:D101)</f>
        <v>-107.25</v>
      </c>
    </row>
    <row r="102" spans="1:5" x14ac:dyDescent="0.3">
      <c r="A102" s="152"/>
      <c r="B102" t="s">
        <v>94</v>
      </c>
      <c r="C102" s="22">
        <v>-70.168743500000005</v>
      </c>
      <c r="D102" s="22">
        <v>-73.424801000000002</v>
      </c>
      <c r="E102" s="22">
        <f t="shared" si="1"/>
        <v>-71.796772250000004</v>
      </c>
    </row>
    <row r="103" spans="1:5" x14ac:dyDescent="0.3">
      <c r="A103" s="152" t="s">
        <v>359</v>
      </c>
      <c r="B103" t="s">
        <v>90</v>
      </c>
      <c r="C103">
        <v>-66.600002500000002</v>
      </c>
      <c r="D103" s="29" t="s">
        <v>18</v>
      </c>
      <c r="E103" s="22">
        <v>-66.600002500000002</v>
      </c>
    </row>
    <row r="104" spans="1:5" x14ac:dyDescent="0.3">
      <c r="A104" s="152"/>
      <c r="B104" t="s">
        <v>92</v>
      </c>
      <c r="C104">
        <v>-116.299999</v>
      </c>
      <c r="D104" s="29" t="s">
        <v>18</v>
      </c>
      <c r="E104" s="22">
        <v>-116.299999</v>
      </c>
    </row>
    <row r="105" spans="1:5" x14ac:dyDescent="0.3">
      <c r="A105" s="152"/>
      <c r="B105" t="s">
        <v>94</v>
      </c>
      <c r="C105">
        <v>-84.006767499999995</v>
      </c>
      <c r="D105" s="29" t="s">
        <v>18</v>
      </c>
      <c r="E105" s="22">
        <v>-84.006767499999995</v>
      </c>
    </row>
    <row r="106" spans="1:5" x14ac:dyDescent="0.3">
      <c r="A106" s="152" t="s">
        <v>346</v>
      </c>
      <c r="B106" t="s">
        <v>90</v>
      </c>
      <c r="C106">
        <v>-74.849997999999999</v>
      </c>
      <c r="D106">
        <v>-62.950001</v>
      </c>
      <c r="E106" s="22">
        <f>AVERAGE(C106:D106)</f>
        <v>-68.899999500000007</v>
      </c>
    </row>
    <row r="107" spans="1:5" x14ac:dyDescent="0.3">
      <c r="A107" s="152"/>
      <c r="B107" t="s">
        <v>92</v>
      </c>
      <c r="C107">
        <v>-101.650002</v>
      </c>
      <c r="D107">
        <v>-105.700001</v>
      </c>
      <c r="E107" s="22">
        <f t="shared" ref="E107:E108" si="2">AVERAGE(C107:D107)</f>
        <v>-103.67500150000001</v>
      </c>
    </row>
    <row r="108" spans="1:5" x14ac:dyDescent="0.3">
      <c r="A108" s="152"/>
      <c r="B108" t="s">
        <v>94</v>
      </c>
      <c r="C108">
        <v>-85.5591735</v>
      </c>
      <c r="D108">
        <v>-78.910209500000008</v>
      </c>
      <c r="E108" s="22">
        <f t="shared" si="2"/>
        <v>-82.234691499999997</v>
      </c>
    </row>
  </sheetData>
  <mergeCells count="43">
    <mergeCell ref="B45:B48"/>
    <mergeCell ref="C45:C46"/>
    <mergeCell ref="D45:D46"/>
    <mergeCell ref="E45:E46"/>
    <mergeCell ref="F45:F46"/>
    <mergeCell ref="C47:C48"/>
    <mergeCell ref="D47:D48"/>
    <mergeCell ref="E47:E48"/>
    <mergeCell ref="F47:F48"/>
    <mergeCell ref="B39:B41"/>
    <mergeCell ref="C39:C41"/>
    <mergeCell ref="D39:F40"/>
    <mergeCell ref="G39:I40"/>
    <mergeCell ref="B42:B43"/>
    <mergeCell ref="A27:A28"/>
    <mergeCell ref="A29:A30"/>
    <mergeCell ref="A31:A32"/>
    <mergeCell ref="A21:A22"/>
    <mergeCell ref="B21:B22"/>
    <mergeCell ref="A25:A26"/>
    <mergeCell ref="B25:B26"/>
    <mergeCell ref="C25:D25"/>
    <mergeCell ref="E25:F25"/>
    <mergeCell ref="A15:A16"/>
    <mergeCell ref="A17:A20"/>
    <mergeCell ref="B17:B18"/>
    <mergeCell ref="B19:B20"/>
    <mergeCell ref="A106:A108"/>
    <mergeCell ref="E1:F1"/>
    <mergeCell ref="A3:A4"/>
    <mergeCell ref="A97:A99"/>
    <mergeCell ref="A100:A102"/>
    <mergeCell ref="A103:A105"/>
    <mergeCell ref="A5:A6"/>
    <mergeCell ref="A7:A8"/>
    <mergeCell ref="A1:A2"/>
    <mergeCell ref="B1:B2"/>
    <mergeCell ref="C1:D1"/>
    <mergeCell ref="E12:G12"/>
    <mergeCell ref="D12:D13"/>
    <mergeCell ref="A12:A13"/>
    <mergeCell ref="B12:B13"/>
    <mergeCell ref="C12:C13"/>
  </mergeCells>
  <conditionalFormatting sqref="E42:F49 H42:I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G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FDDA-CF73-4187-A9C0-33B569683A49}">
  <dimension ref="A1:B15"/>
  <sheetViews>
    <sheetView workbookViewId="0">
      <selection sqref="A1:B15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443</v>
      </c>
      <c r="B1" t="s">
        <v>444</v>
      </c>
    </row>
    <row r="2" spans="1:2" x14ac:dyDescent="0.3">
      <c r="A2" s="24">
        <v>10</v>
      </c>
      <c r="B2">
        <v>-79.007926999999995</v>
      </c>
    </row>
    <row r="3" spans="1:2" x14ac:dyDescent="0.3">
      <c r="A3" s="24">
        <v>20</v>
      </c>
      <c r="B3">
        <v>-79.700907000000001</v>
      </c>
    </row>
    <row r="4" spans="1:2" x14ac:dyDescent="0.3">
      <c r="A4" s="24">
        <v>30</v>
      </c>
      <c r="B4">
        <v>-80.026916999999997</v>
      </c>
    </row>
    <row r="5" spans="1:2" x14ac:dyDescent="0.3">
      <c r="A5" s="24">
        <v>40</v>
      </c>
      <c r="B5">
        <v>-81.381074999999996</v>
      </c>
    </row>
    <row r="6" spans="1:2" x14ac:dyDescent="0.3">
      <c r="A6" s="24">
        <v>50</v>
      </c>
      <c r="B6">
        <v>-84.478299000000007</v>
      </c>
    </row>
    <row r="7" spans="1:2" x14ac:dyDescent="0.3">
      <c r="A7" s="24">
        <v>60</v>
      </c>
      <c r="B7">
        <v>-88.685064999999994</v>
      </c>
    </row>
    <row r="8" spans="1:2" x14ac:dyDescent="0.3">
      <c r="A8" s="24">
        <v>70</v>
      </c>
      <c r="B8">
        <v>-86.197500000000005</v>
      </c>
    </row>
    <row r="9" spans="1:2" x14ac:dyDescent="0.3">
      <c r="A9" s="24">
        <v>80</v>
      </c>
      <c r="B9">
        <v>-82.510525999999999</v>
      </c>
    </row>
    <row r="10" spans="1:2" x14ac:dyDescent="0.3">
      <c r="A10" s="24">
        <v>90</v>
      </c>
      <c r="B10">
        <v>-82.693136999999993</v>
      </c>
    </row>
    <row r="11" spans="1:2" x14ac:dyDescent="0.3">
      <c r="A11" s="24">
        <v>100</v>
      </c>
      <c r="B11">
        <v>-81.756769000000006</v>
      </c>
    </row>
    <row r="12" spans="1:2" x14ac:dyDescent="0.3">
      <c r="A12" s="24">
        <v>120</v>
      </c>
      <c r="B12">
        <v>-85.353431</v>
      </c>
    </row>
    <row r="13" spans="1:2" x14ac:dyDescent="0.3">
      <c r="A13" s="24">
        <v>175</v>
      </c>
      <c r="B13">
        <v>-88.105226999999999</v>
      </c>
    </row>
    <row r="14" spans="1:2" x14ac:dyDescent="0.3">
      <c r="A14" s="24">
        <v>225</v>
      </c>
      <c r="B14">
        <v>-90.606859</v>
      </c>
    </row>
    <row r="15" spans="1:2" x14ac:dyDescent="0.3">
      <c r="A15" s="24">
        <v>250</v>
      </c>
      <c r="B15">
        <v>-91.857675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F74A-1006-41AA-87F3-19C82F874CC9}">
  <dimension ref="C1:V66"/>
  <sheetViews>
    <sheetView topLeftCell="E1" workbookViewId="0">
      <selection activeCell="C11" sqref="C11"/>
    </sheetView>
  </sheetViews>
  <sheetFormatPr defaultRowHeight="14.4" x14ac:dyDescent="0.3"/>
  <cols>
    <col min="3" max="3" width="31.5546875" bestFit="1" customWidth="1"/>
    <col min="4" max="4" width="15.77734375" bestFit="1" customWidth="1"/>
    <col min="5" max="5" width="17.88671875" bestFit="1" customWidth="1"/>
    <col min="6" max="6" width="17.88671875" customWidth="1"/>
    <col min="7" max="7" width="22.6640625" bestFit="1" customWidth="1"/>
    <col min="8" max="8" width="15.77734375" bestFit="1" customWidth="1"/>
    <col min="9" max="10" width="15.77734375" customWidth="1"/>
    <col min="11" max="11" width="27.77734375" customWidth="1"/>
    <col min="12" max="17" width="15.77734375" customWidth="1"/>
    <col min="19" max="19" width="20.77734375" bestFit="1" customWidth="1"/>
    <col min="20" max="20" width="14.44140625" customWidth="1"/>
    <col min="21" max="21" width="14.21875" customWidth="1"/>
  </cols>
  <sheetData>
    <row r="1" spans="3:21" x14ac:dyDescent="0.3">
      <c r="C1" s="1" t="s">
        <v>346</v>
      </c>
      <c r="D1" s="1" t="s">
        <v>146</v>
      </c>
      <c r="E1" s="1" t="s">
        <v>243</v>
      </c>
      <c r="F1" s="1" t="s">
        <v>347</v>
      </c>
      <c r="G1" s="1" t="s">
        <v>258</v>
      </c>
      <c r="H1" s="1" t="s">
        <v>280</v>
      </c>
      <c r="I1" s="1"/>
      <c r="J1" s="1"/>
      <c r="K1" s="1" t="s">
        <v>360</v>
      </c>
      <c r="L1" s="1"/>
      <c r="M1" s="1"/>
      <c r="N1" s="1"/>
      <c r="O1" s="1"/>
      <c r="P1" s="1"/>
      <c r="Q1" s="1"/>
      <c r="S1" s="1" t="s">
        <v>345</v>
      </c>
      <c r="T1" s="1" t="s">
        <v>146</v>
      </c>
      <c r="U1" s="1" t="s">
        <v>146</v>
      </c>
    </row>
    <row r="2" spans="3:21" x14ac:dyDescent="0.3">
      <c r="C2" t="s">
        <v>59</v>
      </c>
      <c r="D2" t="s">
        <v>201</v>
      </c>
      <c r="E2" t="s">
        <v>229</v>
      </c>
      <c r="G2" t="s">
        <v>245</v>
      </c>
      <c r="H2" t="s">
        <v>283</v>
      </c>
      <c r="K2" t="s">
        <v>216</v>
      </c>
      <c r="S2" t="s">
        <v>59</v>
      </c>
      <c r="T2" t="s">
        <v>176</v>
      </c>
      <c r="U2" t="s">
        <v>190</v>
      </c>
    </row>
    <row r="6" spans="3:21" x14ac:dyDescent="0.3">
      <c r="C6" t="s">
        <v>65</v>
      </c>
      <c r="D6">
        <v>100</v>
      </c>
      <c r="E6">
        <v>100</v>
      </c>
      <c r="F6">
        <f>SUM(D6,E6)</f>
        <v>200</v>
      </c>
      <c r="G6">
        <v>100</v>
      </c>
      <c r="H6">
        <v>100</v>
      </c>
      <c r="I6">
        <v>100</v>
      </c>
      <c r="K6">
        <v>98</v>
      </c>
    </row>
    <row r="7" spans="3:21" x14ac:dyDescent="0.3">
      <c r="C7" t="s">
        <v>79</v>
      </c>
      <c r="D7">
        <v>43</v>
      </c>
      <c r="E7">
        <v>995</v>
      </c>
      <c r="F7">
        <f>SUM(D7,E7)</f>
        <v>1038</v>
      </c>
      <c r="G7">
        <v>161</v>
      </c>
      <c r="H7">
        <v>1588</v>
      </c>
      <c r="I7">
        <f t="shared" ref="I7:I9" si="0">SUM(G7:H7)</f>
        <v>1749</v>
      </c>
      <c r="K7">
        <v>279</v>
      </c>
    </row>
    <row r="8" spans="3:21" x14ac:dyDescent="0.3">
      <c r="C8" t="s">
        <v>80</v>
      </c>
      <c r="D8">
        <v>43</v>
      </c>
      <c r="E8">
        <v>995</v>
      </c>
      <c r="F8">
        <f>SUM(D8,E8)</f>
        <v>1038</v>
      </c>
      <c r="G8">
        <v>161</v>
      </c>
      <c r="H8">
        <v>1588</v>
      </c>
      <c r="I8">
        <f t="shared" si="0"/>
        <v>1749</v>
      </c>
      <c r="K8">
        <v>275</v>
      </c>
    </row>
    <row r="9" spans="3:21" x14ac:dyDescent="0.3">
      <c r="C9" t="s">
        <v>81</v>
      </c>
      <c r="D9">
        <v>0</v>
      </c>
      <c r="E9">
        <v>0</v>
      </c>
      <c r="F9">
        <f>SUM(D9,E9)</f>
        <v>0</v>
      </c>
      <c r="G9">
        <v>0</v>
      </c>
      <c r="H9">
        <v>0</v>
      </c>
      <c r="I9">
        <f t="shared" si="0"/>
        <v>0</v>
      </c>
      <c r="K9">
        <v>4</v>
      </c>
    </row>
    <row r="10" spans="3:21" x14ac:dyDescent="0.3">
      <c r="C10" t="s">
        <v>82</v>
      </c>
      <c r="D10">
        <v>27</v>
      </c>
      <c r="E10">
        <v>24</v>
      </c>
      <c r="F10">
        <f>AVERAGE(D10,E10)</f>
        <v>25.5</v>
      </c>
      <c r="G10">
        <v>26</v>
      </c>
      <c r="H10">
        <v>24</v>
      </c>
      <c r="I10">
        <f>AVERAGE(G10,H10)</f>
        <v>25</v>
      </c>
      <c r="K10">
        <v>23</v>
      </c>
    </row>
    <row r="11" spans="3:21" x14ac:dyDescent="0.3">
      <c r="C11" t="s">
        <v>83</v>
      </c>
      <c r="D11">
        <v>174</v>
      </c>
      <c r="E11">
        <v>469</v>
      </c>
      <c r="F11">
        <f t="shared" ref="F11:F12" si="1">AVERAGE(D11,E11)</f>
        <v>321.5</v>
      </c>
      <c r="G11">
        <v>101</v>
      </c>
      <c r="H11">
        <v>1392</v>
      </c>
      <c r="I11">
        <f t="shared" ref="I11:I12" si="2">AVERAGE(G11,H11)</f>
        <v>746.5</v>
      </c>
      <c r="K11">
        <v>175</v>
      </c>
    </row>
    <row r="12" spans="3:21" x14ac:dyDescent="0.3">
      <c r="C12" t="s">
        <v>84</v>
      </c>
      <c r="D12">
        <v>45.348838999999998</v>
      </c>
      <c r="E12">
        <v>47.002009999999999</v>
      </c>
      <c r="F12">
        <f t="shared" si="1"/>
        <v>46.175424499999998</v>
      </c>
      <c r="G12">
        <v>45.130436000000003</v>
      </c>
      <c r="H12">
        <v>53.964737</v>
      </c>
      <c r="I12">
        <f t="shared" si="2"/>
        <v>49.547586500000001</v>
      </c>
      <c r="K12">
        <v>45.254547000000002</v>
      </c>
    </row>
    <row r="26" spans="3:22" x14ac:dyDescent="0.3">
      <c r="C26" t="s">
        <v>85</v>
      </c>
      <c r="D26">
        <v>0</v>
      </c>
      <c r="E26">
        <v>52</v>
      </c>
      <c r="F26">
        <f>SUM(D26,E26)</f>
        <v>52</v>
      </c>
      <c r="G26">
        <v>9</v>
      </c>
      <c r="H26">
        <v>57</v>
      </c>
      <c r="I26">
        <f>SUM(G26:H26)</f>
        <v>66</v>
      </c>
      <c r="K26">
        <v>17</v>
      </c>
      <c r="S26" t="s">
        <v>85</v>
      </c>
      <c r="T26">
        <v>7</v>
      </c>
      <c r="U26">
        <v>65</v>
      </c>
      <c r="V26">
        <f>SUM(T26:U26)</f>
        <v>72</v>
      </c>
    </row>
    <row r="27" spans="3:22" x14ac:dyDescent="0.3">
      <c r="C27" t="s">
        <v>86</v>
      </c>
      <c r="D27">
        <v>0</v>
      </c>
      <c r="E27">
        <v>52</v>
      </c>
      <c r="F27">
        <f>SUM(D27,E27)</f>
        <v>52</v>
      </c>
      <c r="G27">
        <v>9</v>
      </c>
      <c r="H27">
        <v>57</v>
      </c>
      <c r="I27">
        <f t="shared" ref="I27:I28" si="3">SUM(G27:H27)</f>
        <v>66</v>
      </c>
      <c r="K27">
        <v>17</v>
      </c>
      <c r="S27" t="s">
        <v>86</v>
      </c>
      <c r="T27">
        <v>7</v>
      </c>
      <c r="U27">
        <v>65</v>
      </c>
      <c r="V27">
        <f t="shared" ref="V27:V28" si="4">SUM(T27:U27)</f>
        <v>72</v>
      </c>
    </row>
    <row r="28" spans="3:22" x14ac:dyDescent="0.3">
      <c r="C28" t="s">
        <v>87</v>
      </c>
      <c r="D28">
        <v>0</v>
      </c>
      <c r="E28">
        <v>0</v>
      </c>
      <c r="F28">
        <f>SUM(D28,E28)</f>
        <v>0</v>
      </c>
      <c r="G28">
        <v>0</v>
      </c>
      <c r="H28">
        <v>0</v>
      </c>
      <c r="I28">
        <f t="shared" si="3"/>
        <v>0</v>
      </c>
      <c r="K28">
        <v>0</v>
      </c>
      <c r="S28" t="s">
        <v>87</v>
      </c>
      <c r="T28">
        <v>0</v>
      </c>
      <c r="U28">
        <v>0</v>
      </c>
      <c r="V28">
        <f t="shared" si="4"/>
        <v>0</v>
      </c>
    </row>
    <row r="29" spans="3:22" x14ac:dyDescent="0.3">
      <c r="C29" t="s">
        <v>88</v>
      </c>
      <c r="D29" t="s">
        <v>63</v>
      </c>
      <c r="E29">
        <v>100</v>
      </c>
      <c r="F29">
        <f>SUM(D29,E29)</f>
        <v>100</v>
      </c>
      <c r="G29">
        <v>100</v>
      </c>
      <c r="H29">
        <v>100</v>
      </c>
      <c r="I29">
        <v>100</v>
      </c>
      <c r="K29">
        <v>100</v>
      </c>
      <c r="S29" t="s">
        <v>88</v>
      </c>
      <c r="T29">
        <v>100</v>
      </c>
      <c r="U29">
        <v>100</v>
      </c>
      <c r="V29">
        <v>100</v>
      </c>
    </row>
    <row r="30" spans="3:22" x14ac:dyDescent="0.3">
      <c r="C30" t="s">
        <v>90</v>
      </c>
      <c r="D30">
        <v>-94.599997999999999</v>
      </c>
      <c r="E30">
        <v>-55.099997999999999</v>
      </c>
      <c r="F30">
        <f t="shared" ref="F30:F35" si="5">AVERAGE(D30,E30)</f>
        <v>-74.849997999999999</v>
      </c>
      <c r="G30">
        <v>-70.5</v>
      </c>
      <c r="H30">
        <v>-55.400002000000001</v>
      </c>
      <c r="I30">
        <f t="shared" ref="I30:I35" si="6">AVERAGE(G30,H30)</f>
        <v>-62.950001</v>
      </c>
      <c r="K30">
        <v>-75.300003000000004</v>
      </c>
      <c r="S30" t="s">
        <v>90</v>
      </c>
      <c r="T30">
        <v>-77.800003000000004</v>
      </c>
      <c r="U30">
        <v>-55.400002000000001</v>
      </c>
      <c r="V30" s="22">
        <f>AVERAGE(T30:U30)</f>
        <v>-66.600002500000002</v>
      </c>
    </row>
    <row r="31" spans="3:22" x14ac:dyDescent="0.3">
      <c r="C31" t="s">
        <v>92</v>
      </c>
      <c r="D31">
        <v>-104.400002</v>
      </c>
      <c r="E31">
        <v>-98.900002000000001</v>
      </c>
      <c r="F31">
        <f t="shared" si="5"/>
        <v>-101.650002</v>
      </c>
      <c r="G31">
        <v>-104</v>
      </c>
      <c r="H31">
        <v>-107.400002</v>
      </c>
      <c r="I31">
        <f t="shared" si="6"/>
        <v>-105.700001</v>
      </c>
      <c r="K31">
        <v>-113</v>
      </c>
      <c r="S31" t="s">
        <v>92</v>
      </c>
      <c r="T31">
        <v>-115.599998</v>
      </c>
      <c r="U31">
        <v>-117</v>
      </c>
      <c r="V31" s="22">
        <f t="shared" ref="V31:V35" si="7">AVERAGE(T31:U31)</f>
        <v>-116.299999</v>
      </c>
    </row>
    <row r="32" spans="3:22" x14ac:dyDescent="0.3">
      <c r="C32" t="s">
        <v>94</v>
      </c>
      <c r="D32">
        <v>-99.574500999999998</v>
      </c>
      <c r="E32">
        <v>-71.543846000000002</v>
      </c>
      <c r="F32">
        <f t="shared" si="5"/>
        <v>-85.5591735</v>
      </c>
      <c r="G32">
        <v>-81.197051999999999</v>
      </c>
      <c r="H32">
        <v>-76.623367000000002</v>
      </c>
      <c r="I32">
        <f t="shared" si="6"/>
        <v>-78.910209500000008</v>
      </c>
      <c r="K32">
        <v>-92.265472000000003</v>
      </c>
      <c r="S32" t="s">
        <v>94</v>
      </c>
      <c r="T32">
        <v>-91.953147999999999</v>
      </c>
      <c r="U32">
        <v>-76.060387000000006</v>
      </c>
      <c r="V32" s="22">
        <f t="shared" si="7"/>
        <v>-84.006767499999995</v>
      </c>
    </row>
    <row r="33" spans="3:22" x14ac:dyDescent="0.3">
      <c r="C33" t="s">
        <v>96</v>
      </c>
      <c r="D33">
        <v>-10.1</v>
      </c>
      <c r="E33">
        <v>-3.6</v>
      </c>
      <c r="F33">
        <f t="shared" si="5"/>
        <v>-6.85</v>
      </c>
      <c r="G33">
        <v>-5.3</v>
      </c>
      <c r="H33">
        <v>-1.2</v>
      </c>
      <c r="I33">
        <f t="shared" si="6"/>
        <v>-3.25</v>
      </c>
      <c r="K33">
        <v>0</v>
      </c>
      <c r="S33" t="s">
        <v>96</v>
      </c>
      <c r="T33">
        <v>-6</v>
      </c>
      <c r="U33">
        <v>0</v>
      </c>
      <c r="V33" s="22">
        <f>AVERAGE(T33:U33)</f>
        <v>-3</v>
      </c>
    </row>
    <row r="34" spans="3:22" x14ac:dyDescent="0.3">
      <c r="C34" t="s">
        <v>98</v>
      </c>
      <c r="D34">
        <v>-16.799999</v>
      </c>
      <c r="E34">
        <v>-28.799999</v>
      </c>
      <c r="F34">
        <f t="shared" si="5"/>
        <v>-22.799999</v>
      </c>
      <c r="G34">
        <v>-22.1</v>
      </c>
      <c r="H34">
        <v>-24.4</v>
      </c>
      <c r="I34">
        <f t="shared" si="6"/>
        <v>-23.25</v>
      </c>
      <c r="K34">
        <v>-23.4</v>
      </c>
      <c r="S34" t="s">
        <v>98</v>
      </c>
      <c r="T34">
        <v>-24.6</v>
      </c>
      <c r="U34">
        <v>-28.6</v>
      </c>
      <c r="V34" s="22">
        <f t="shared" si="7"/>
        <v>-26.6</v>
      </c>
    </row>
    <row r="35" spans="3:22" x14ac:dyDescent="0.3">
      <c r="C35" t="s">
        <v>100</v>
      </c>
      <c r="D35">
        <v>-12.272705999999999</v>
      </c>
      <c r="E35">
        <v>-10.350775000000001</v>
      </c>
      <c r="F35">
        <f t="shared" si="5"/>
        <v>-11.311740499999999</v>
      </c>
      <c r="G35">
        <v>-11.365717</v>
      </c>
      <c r="H35">
        <v>-9.6715459999999993</v>
      </c>
      <c r="I35">
        <f t="shared" si="6"/>
        <v>-10.5186315</v>
      </c>
      <c r="K35">
        <v>-10.799918999999999</v>
      </c>
      <c r="S35" t="s">
        <v>100</v>
      </c>
      <c r="T35">
        <v>-11.384625</v>
      </c>
      <c r="U35">
        <v>-10.555631</v>
      </c>
      <c r="V35" s="22">
        <f t="shared" si="7"/>
        <v>-10.970127999999999</v>
      </c>
    </row>
    <row r="36" spans="3:22" x14ac:dyDescent="0.3">
      <c r="C36" t="s">
        <v>102</v>
      </c>
      <c r="D36" t="s">
        <v>63</v>
      </c>
      <c r="E36" t="s">
        <v>63</v>
      </c>
      <c r="G36" t="s">
        <v>63</v>
      </c>
      <c r="H36">
        <v>-52.5</v>
      </c>
      <c r="K36" t="s">
        <v>63</v>
      </c>
      <c r="S36" t="s">
        <v>102</v>
      </c>
      <c r="T36" t="s">
        <v>63</v>
      </c>
      <c r="U36" t="s">
        <v>63</v>
      </c>
    </row>
    <row r="37" spans="3:22" x14ac:dyDescent="0.3">
      <c r="C37" t="s">
        <v>104</v>
      </c>
      <c r="D37" t="s">
        <v>63</v>
      </c>
      <c r="E37" t="s">
        <v>63</v>
      </c>
      <c r="G37" t="s">
        <v>63</v>
      </c>
      <c r="H37">
        <v>-131.10000600000001</v>
      </c>
      <c r="K37" t="s">
        <v>63</v>
      </c>
      <c r="S37" t="s">
        <v>104</v>
      </c>
      <c r="T37" t="s">
        <v>63</v>
      </c>
      <c r="U37" t="s">
        <v>63</v>
      </c>
    </row>
    <row r="38" spans="3:22" x14ac:dyDescent="0.3">
      <c r="C38" t="s">
        <v>106</v>
      </c>
      <c r="D38" t="s">
        <v>63</v>
      </c>
      <c r="E38" t="s">
        <v>63</v>
      </c>
      <c r="G38" t="s">
        <v>63</v>
      </c>
      <c r="H38">
        <v>-81.814316000000005</v>
      </c>
      <c r="K38" t="s">
        <v>63</v>
      </c>
      <c r="S38" t="s">
        <v>106</v>
      </c>
      <c r="T38" t="s">
        <v>63</v>
      </c>
      <c r="U38" t="s">
        <v>63</v>
      </c>
    </row>
    <row r="39" spans="3:22" x14ac:dyDescent="0.3">
      <c r="C39" t="s">
        <v>108</v>
      </c>
      <c r="D39" t="s">
        <v>63</v>
      </c>
      <c r="E39" t="s">
        <v>63</v>
      </c>
      <c r="G39" t="s">
        <v>63</v>
      </c>
      <c r="H39">
        <v>-10.199999999999999</v>
      </c>
      <c r="K39" t="s">
        <v>63</v>
      </c>
      <c r="S39" t="s">
        <v>108</v>
      </c>
      <c r="T39" t="s">
        <v>63</v>
      </c>
      <c r="U39" t="s">
        <v>63</v>
      </c>
    </row>
    <row r="40" spans="3:22" x14ac:dyDescent="0.3">
      <c r="C40" t="s">
        <v>110</v>
      </c>
      <c r="D40" t="s">
        <v>63</v>
      </c>
      <c r="E40" t="s">
        <v>63</v>
      </c>
      <c r="G40" t="s">
        <v>63</v>
      </c>
      <c r="H40">
        <v>-35.5</v>
      </c>
      <c r="K40" t="s">
        <v>63</v>
      </c>
      <c r="S40" t="s">
        <v>110</v>
      </c>
      <c r="T40" t="s">
        <v>63</v>
      </c>
      <c r="U40" t="s">
        <v>63</v>
      </c>
    </row>
    <row r="41" spans="3:22" x14ac:dyDescent="0.3">
      <c r="C41" t="s">
        <v>112</v>
      </c>
      <c r="D41" t="s">
        <v>63</v>
      </c>
      <c r="E41" t="s">
        <v>63</v>
      </c>
      <c r="G41" t="s">
        <v>63</v>
      </c>
      <c r="H41">
        <v>-11.767431999999999</v>
      </c>
      <c r="K41" t="s">
        <v>63</v>
      </c>
      <c r="S41" t="s">
        <v>112</v>
      </c>
      <c r="T41" t="s">
        <v>63</v>
      </c>
      <c r="U41" t="s">
        <v>63</v>
      </c>
    </row>
    <row r="42" spans="3:22" x14ac:dyDescent="0.3">
      <c r="C42" t="s">
        <v>114</v>
      </c>
      <c r="D42" t="s">
        <v>63</v>
      </c>
      <c r="E42" t="s">
        <v>63</v>
      </c>
      <c r="G42" t="s">
        <v>63</v>
      </c>
      <c r="H42">
        <v>44.400002000000001</v>
      </c>
      <c r="K42" t="s">
        <v>63</v>
      </c>
      <c r="S42" t="s">
        <v>114</v>
      </c>
      <c r="T42" t="s">
        <v>63</v>
      </c>
      <c r="U42" t="s">
        <v>63</v>
      </c>
    </row>
    <row r="43" spans="3:22" x14ac:dyDescent="0.3">
      <c r="C43" t="s">
        <v>116</v>
      </c>
      <c r="D43" t="s">
        <v>63</v>
      </c>
      <c r="E43" t="s">
        <v>63</v>
      </c>
      <c r="G43" t="s">
        <v>63</v>
      </c>
      <c r="H43">
        <v>-6.3</v>
      </c>
      <c r="K43" t="s">
        <v>63</v>
      </c>
      <c r="S43" t="s">
        <v>116</v>
      </c>
      <c r="T43" t="s">
        <v>63</v>
      </c>
      <c r="U43" t="s">
        <v>63</v>
      </c>
    </row>
    <row r="44" spans="3:22" x14ac:dyDescent="0.3">
      <c r="C44" t="s">
        <v>118</v>
      </c>
      <c r="D44" t="s">
        <v>63</v>
      </c>
      <c r="E44" t="s">
        <v>63</v>
      </c>
      <c r="G44" t="s">
        <v>63</v>
      </c>
      <c r="H44">
        <v>25.377362999999999</v>
      </c>
      <c r="K44" t="s">
        <v>63</v>
      </c>
      <c r="S44" t="s">
        <v>118</v>
      </c>
      <c r="T44" t="s">
        <v>63</v>
      </c>
      <c r="U44" t="s">
        <v>63</v>
      </c>
    </row>
    <row r="45" spans="3:22" x14ac:dyDescent="0.3">
      <c r="C45" t="s">
        <v>120</v>
      </c>
      <c r="D45" t="s">
        <v>63</v>
      </c>
      <c r="E45" t="s">
        <v>63</v>
      </c>
      <c r="G45" t="s">
        <v>63</v>
      </c>
      <c r="H45" t="s">
        <v>63</v>
      </c>
      <c r="K45" t="s">
        <v>63</v>
      </c>
      <c r="S45" t="s">
        <v>120</v>
      </c>
      <c r="T45" t="s">
        <v>63</v>
      </c>
      <c r="U45" t="s">
        <v>63</v>
      </c>
    </row>
    <row r="46" spans="3:22" x14ac:dyDescent="0.3">
      <c r="C46" t="s">
        <v>121</v>
      </c>
      <c r="D46" t="s">
        <v>63</v>
      </c>
      <c r="E46" t="s">
        <v>63</v>
      </c>
      <c r="G46" t="s">
        <v>63</v>
      </c>
      <c r="H46" t="s">
        <v>63</v>
      </c>
      <c r="K46" t="s">
        <v>63</v>
      </c>
      <c r="S46" t="s">
        <v>121</v>
      </c>
      <c r="T46" t="s">
        <v>63</v>
      </c>
      <c r="U46" t="s">
        <v>63</v>
      </c>
    </row>
    <row r="47" spans="3:22" x14ac:dyDescent="0.3">
      <c r="C47" t="s">
        <v>122</v>
      </c>
      <c r="D47" t="s">
        <v>63</v>
      </c>
      <c r="E47" t="s">
        <v>63</v>
      </c>
      <c r="G47" t="s">
        <v>63</v>
      </c>
      <c r="H47" t="s">
        <v>63</v>
      </c>
      <c r="K47" t="s">
        <v>63</v>
      </c>
      <c r="S47" t="s">
        <v>122</v>
      </c>
      <c r="T47" t="s">
        <v>63</v>
      </c>
      <c r="U47" t="s">
        <v>63</v>
      </c>
    </row>
    <row r="48" spans="3:22" x14ac:dyDescent="0.3">
      <c r="C48" t="s">
        <v>123</v>
      </c>
      <c r="D48" t="s">
        <v>63</v>
      </c>
      <c r="E48" t="s">
        <v>63</v>
      </c>
      <c r="G48" t="s">
        <v>63</v>
      </c>
      <c r="H48" t="s">
        <v>63</v>
      </c>
      <c r="K48" t="s">
        <v>63</v>
      </c>
      <c r="S48" t="s">
        <v>123</v>
      </c>
      <c r="T48" t="s">
        <v>63</v>
      </c>
      <c r="U48" t="s">
        <v>63</v>
      </c>
    </row>
    <row r="49" spans="3:22" x14ac:dyDescent="0.3">
      <c r="C49" t="s">
        <v>124</v>
      </c>
      <c r="D49" t="s">
        <v>63</v>
      </c>
      <c r="E49" t="s">
        <v>63</v>
      </c>
      <c r="G49" t="s">
        <v>63</v>
      </c>
      <c r="H49" t="s">
        <v>63</v>
      </c>
      <c r="K49" t="s">
        <v>63</v>
      </c>
      <c r="S49" t="s">
        <v>124</v>
      </c>
      <c r="T49" t="s">
        <v>63</v>
      </c>
      <c r="U49" t="s">
        <v>63</v>
      </c>
    </row>
    <row r="50" spans="3:22" x14ac:dyDescent="0.3">
      <c r="C50" t="s">
        <v>125</v>
      </c>
      <c r="D50" t="s">
        <v>63</v>
      </c>
      <c r="E50" t="s">
        <v>63</v>
      </c>
      <c r="G50" t="s">
        <v>63</v>
      </c>
      <c r="H50" t="s">
        <v>63</v>
      </c>
      <c r="K50" t="s">
        <v>63</v>
      </c>
      <c r="S50" t="s">
        <v>125</v>
      </c>
      <c r="T50" t="s">
        <v>63</v>
      </c>
      <c r="U50" t="s">
        <v>63</v>
      </c>
    </row>
    <row r="51" spans="3:22" x14ac:dyDescent="0.3">
      <c r="C51" t="s">
        <v>126</v>
      </c>
      <c r="D51" t="s">
        <v>63</v>
      </c>
      <c r="E51" t="s">
        <v>63</v>
      </c>
      <c r="G51" t="s">
        <v>63</v>
      </c>
      <c r="H51" t="s">
        <v>63</v>
      </c>
      <c r="K51" t="s">
        <v>63</v>
      </c>
      <c r="S51" t="s">
        <v>126</v>
      </c>
      <c r="T51" t="s">
        <v>63</v>
      </c>
      <c r="U51" t="s">
        <v>63</v>
      </c>
    </row>
    <row r="52" spans="3:22" x14ac:dyDescent="0.3">
      <c r="C52" t="s">
        <v>127</v>
      </c>
      <c r="D52" t="s">
        <v>63</v>
      </c>
      <c r="E52" t="s">
        <v>63</v>
      </c>
      <c r="G52" t="s">
        <v>63</v>
      </c>
      <c r="H52" t="s">
        <v>63</v>
      </c>
      <c r="K52" t="s">
        <v>63</v>
      </c>
      <c r="S52" t="s">
        <v>127</v>
      </c>
      <c r="T52" t="s">
        <v>63</v>
      </c>
      <c r="U52" t="s">
        <v>63</v>
      </c>
    </row>
    <row r="53" spans="3:22" x14ac:dyDescent="0.3">
      <c r="C53" t="s">
        <v>128</v>
      </c>
      <c r="D53" t="s">
        <v>63</v>
      </c>
      <c r="E53" t="s">
        <v>63</v>
      </c>
      <c r="G53" t="s">
        <v>63</v>
      </c>
      <c r="H53" t="s">
        <v>63</v>
      </c>
      <c r="K53" t="s">
        <v>63</v>
      </c>
      <c r="S53" t="s">
        <v>128</v>
      </c>
      <c r="T53" t="s">
        <v>63</v>
      </c>
      <c r="U53" t="s">
        <v>63</v>
      </c>
    </row>
    <row r="54" spans="3:22" x14ac:dyDescent="0.3">
      <c r="C54" t="s">
        <v>129</v>
      </c>
      <c r="D54" t="s">
        <v>63</v>
      </c>
      <c r="E54" t="s">
        <v>63</v>
      </c>
      <c r="G54" t="s">
        <v>63</v>
      </c>
      <c r="H54" t="s">
        <v>63</v>
      </c>
      <c r="K54" t="s">
        <v>63</v>
      </c>
      <c r="S54" t="s">
        <v>129</v>
      </c>
      <c r="T54" t="s">
        <v>63</v>
      </c>
      <c r="U54" t="s">
        <v>63</v>
      </c>
    </row>
    <row r="55" spans="3:22" x14ac:dyDescent="0.3">
      <c r="C55" t="s">
        <v>130</v>
      </c>
      <c r="D55" t="s">
        <v>63</v>
      </c>
      <c r="E55" t="s">
        <v>63</v>
      </c>
      <c r="G55" t="s">
        <v>63</v>
      </c>
      <c r="H55" t="s">
        <v>63</v>
      </c>
      <c r="K55" t="s">
        <v>63</v>
      </c>
      <c r="S55" t="s">
        <v>130</v>
      </c>
      <c r="T55" t="s">
        <v>63</v>
      </c>
      <c r="U55" t="s">
        <v>63</v>
      </c>
    </row>
    <row r="56" spans="3:22" x14ac:dyDescent="0.3">
      <c r="C56" t="s">
        <v>131</v>
      </c>
      <c r="D56" t="s">
        <v>63</v>
      </c>
      <c r="E56" t="s">
        <v>63</v>
      </c>
      <c r="G56" t="s">
        <v>63</v>
      </c>
      <c r="H56" t="s">
        <v>63</v>
      </c>
      <c r="K56" t="s">
        <v>63</v>
      </c>
      <c r="S56" t="s">
        <v>131</v>
      </c>
      <c r="T56" t="s">
        <v>63</v>
      </c>
      <c r="U56" t="s">
        <v>63</v>
      </c>
    </row>
    <row r="57" spans="3:22" x14ac:dyDescent="0.3">
      <c r="C57" t="s">
        <v>132</v>
      </c>
      <c r="D57" t="s">
        <v>63</v>
      </c>
      <c r="E57" t="s">
        <v>63</v>
      </c>
      <c r="G57" t="s">
        <v>63</v>
      </c>
      <c r="H57" t="s">
        <v>63</v>
      </c>
      <c r="K57" t="s">
        <v>63</v>
      </c>
      <c r="S57" t="s">
        <v>132</v>
      </c>
      <c r="T57" t="s">
        <v>63</v>
      </c>
      <c r="U57" t="s">
        <v>63</v>
      </c>
    </row>
    <row r="58" spans="3:22" x14ac:dyDescent="0.3">
      <c r="C58" t="s">
        <v>134</v>
      </c>
      <c r="D58">
        <v>5.9</v>
      </c>
      <c r="E58">
        <v>29.200001</v>
      </c>
      <c r="F58">
        <f t="shared" ref="F58:F60" si="8">AVERAGE(D58,E58)</f>
        <v>17.550000499999999</v>
      </c>
      <c r="G58">
        <v>18.200001</v>
      </c>
      <c r="H58">
        <v>27</v>
      </c>
      <c r="I58">
        <f t="shared" ref="I58:I60" si="9">AVERAGE(G58,H58)</f>
        <v>22.6000005</v>
      </c>
      <c r="K58">
        <v>20.299999</v>
      </c>
      <c r="S58" t="s">
        <v>134</v>
      </c>
      <c r="T58">
        <v>20.9</v>
      </c>
      <c r="U58">
        <v>28.1</v>
      </c>
      <c r="V58" s="22">
        <f t="shared" ref="V58:V60" si="10">AVERAGE(T58:U58)</f>
        <v>24.5</v>
      </c>
    </row>
    <row r="59" spans="3:22" x14ac:dyDescent="0.3">
      <c r="C59" t="s">
        <v>136</v>
      </c>
      <c r="D59">
        <v>-1.6</v>
      </c>
      <c r="E59">
        <v>-8.8000000000000007</v>
      </c>
      <c r="F59">
        <f t="shared" si="8"/>
        <v>-5.2</v>
      </c>
      <c r="G59">
        <v>-5.7</v>
      </c>
      <c r="H59">
        <v>-5.4</v>
      </c>
      <c r="I59">
        <f t="shared" si="9"/>
        <v>-5.5500000000000007</v>
      </c>
      <c r="K59">
        <v>-9</v>
      </c>
      <c r="S59" t="s">
        <v>136</v>
      </c>
      <c r="T59">
        <v>-12.9</v>
      </c>
      <c r="U59">
        <v>-12.5</v>
      </c>
      <c r="V59" s="22">
        <f t="shared" si="10"/>
        <v>-12.7</v>
      </c>
    </row>
    <row r="60" spans="3:22" x14ac:dyDescent="0.3">
      <c r="C60" t="s">
        <v>137</v>
      </c>
      <c r="D60">
        <v>3.1777950000000001</v>
      </c>
      <c r="E60">
        <v>14.831845</v>
      </c>
      <c r="F60">
        <f t="shared" si="8"/>
        <v>9.0048200000000005</v>
      </c>
      <c r="G60">
        <v>9.4521060000000006</v>
      </c>
      <c r="H60">
        <v>13.630979</v>
      </c>
      <c r="I60">
        <f t="shared" si="9"/>
        <v>11.5415425</v>
      </c>
      <c r="K60">
        <v>10.336736999999999</v>
      </c>
      <c r="S60" t="s">
        <v>137</v>
      </c>
      <c r="T60">
        <v>10.01932</v>
      </c>
      <c r="U60">
        <v>14.675822999999999</v>
      </c>
      <c r="V60" s="22">
        <f t="shared" si="10"/>
        <v>12.347571500000001</v>
      </c>
    </row>
    <row r="61" spans="3:22" x14ac:dyDescent="0.3">
      <c r="C61" t="s">
        <v>139</v>
      </c>
      <c r="D61">
        <v>-94.599997999999999</v>
      </c>
      <c r="E61">
        <v>-55.099997999999999</v>
      </c>
      <c r="G61">
        <v>-70.5</v>
      </c>
      <c r="H61">
        <v>-55.400002000000001</v>
      </c>
      <c r="K61">
        <v>-75.300003000000004</v>
      </c>
      <c r="S61" t="s">
        <v>139</v>
      </c>
      <c r="T61">
        <v>-77.800003000000004</v>
      </c>
      <c r="U61">
        <v>-55.400002000000001</v>
      </c>
    </row>
    <row r="62" spans="3:22" x14ac:dyDescent="0.3">
      <c r="C62" t="s">
        <v>140</v>
      </c>
      <c r="D62">
        <v>-104.400002</v>
      </c>
      <c r="E62">
        <v>-98.900002000000001</v>
      </c>
      <c r="G62">
        <v>-104</v>
      </c>
      <c r="H62">
        <v>-107.400002</v>
      </c>
      <c r="K62">
        <v>-113</v>
      </c>
      <c r="S62" t="s">
        <v>140</v>
      </c>
      <c r="T62">
        <v>-115.599998</v>
      </c>
      <c r="U62">
        <v>-117</v>
      </c>
    </row>
    <row r="63" spans="3:22" x14ac:dyDescent="0.3">
      <c r="C63" t="s">
        <v>141</v>
      </c>
      <c r="D63">
        <v>-99.574500999999998</v>
      </c>
      <c r="E63">
        <v>-71.543846000000002</v>
      </c>
      <c r="G63">
        <v>-81.197051999999999</v>
      </c>
      <c r="H63">
        <v>-76.623367000000002</v>
      </c>
      <c r="K63">
        <v>-92.265472000000003</v>
      </c>
      <c r="S63" t="s">
        <v>141</v>
      </c>
      <c r="T63">
        <v>-91.953147999999999</v>
      </c>
      <c r="U63">
        <v>-76.060387000000006</v>
      </c>
    </row>
    <row r="64" spans="3:22" x14ac:dyDescent="0.3">
      <c r="C64" t="s">
        <v>142</v>
      </c>
      <c r="D64">
        <v>-10.1</v>
      </c>
      <c r="E64">
        <v>-3.6</v>
      </c>
      <c r="G64">
        <v>-5.3</v>
      </c>
      <c r="H64">
        <v>-1.2</v>
      </c>
      <c r="K64">
        <v>0</v>
      </c>
      <c r="S64" t="s">
        <v>142</v>
      </c>
      <c r="T64">
        <v>-6</v>
      </c>
      <c r="U64">
        <v>0</v>
      </c>
    </row>
    <row r="65" spans="3:21" x14ac:dyDescent="0.3">
      <c r="C65" t="s">
        <v>143</v>
      </c>
      <c r="D65">
        <v>-16.799999</v>
      </c>
      <c r="E65">
        <v>-28.799999</v>
      </c>
      <c r="G65">
        <v>-22.1</v>
      </c>
      <c r="H65">
        <v>-24.4</v>
      </c>
      <c r="K65">
        <v>-23.4</v>
      </c>
      <c r="S65" t="s">
        <v>143</v>
      </c>
      <c r="T65">
        <v>-24.6</v>
      </c>
      <c r="U65">
        <v>-28.6</v>
      </c>
    </row>
    <row r="66" spans="3:21" x14ac:dyDescent="0.3">
      <c r="C66" t="s">
        <v>144</v>
      </c>
      <c r="D66">
        <v>-12.272705999999999</v>
      </c>
      <c r="E66">
        <v>-10.350775000000001</v>
      </c>
      <c r="G66">
        <v>-11.365717</v>
      </c>
      <c r="H66">
        <v>-9.6715459999999993</v>
      </c>
      <c r="K66">
        <v>-10.799918999999999</v>
      </c>
      <c r="S66" t="s">
        <v>144</v>
      </c>
      <c r="T66">
        <v>-11.384625</v>
      </c>
      <c r="U66">
        <v>-10.555631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7336-4F93-4065-AF85-653FE0D30FBF}">
  <dimension ref="A1:N37"/>
  <sheetViews>
    <sheetView topLeftCell="A28" workbookViewId="0">
      <selection sqref="A1:E37"/>
    </sheetView>
  </sheetViews>
  <sheetFormatPr defaultRowHeight="14.4" x14ac:dyDescent="0.3"/>
  <cols>
    <col min="1" max="1" width="13.33203125" bestFit="1" customWidth="1"/>
    <col min="2" max="2" width="27.109375" customWidth="1"/>
    <col min="3" max="3" width="13" customWidth="1"/>
    <col min="4" max="4" width="16" customWidth="1"/>
    <col min="5" max="5" width="19.88671875" customWidth="1"/>
    <col min="11" max="11" width="13.88671875" customWidth="1"/>
    <col min="12" max="12" width="15.109375" customWidth="1"/>
    <col min="13" max="13" width="15.5546875" customWidth="1"/>
    <col min="14" max="14" width="17.5546875" customWidth="1"/>
  </cols>
  <sheetData>
    <row r="1" spans="1:14" x14ac:dyDescent="0.3">
      <c r="A1" t="s">
        <v>363</v>
      </c>
      <c r="B1" t="s">
        <v>0</v>
      </c>
      <c r="C1" t="s">
        <v>42</v>
      </c>
      <c r="D1" t="s">
        <v>43</v>
      </c>
      <c r="E1" t="s">
        <v>403</v>
      </c>
      <c r="K1" t="s">
        <v>0</v>
      </c>
      <c r="L1" t="s">
        <v>365</v>
      </c>
      <c r="M1" t="s">
        <v>366</v>
      </c>
      <c r="N1" s="34" t="s">
        <v>364</v>
      </c>
    </row>
    <row r="2" spans="1:14" x14ac:dyDescent="0.3">
      <c r="A2" s="152" t="s">
        <v>352</v>
      </c>
      <c r="B2" t="s">
        <v>90</v>
      </c>
      <c r="C2" s="22">
        <v>-59.400002000000001</v>
      </c>
      <c r="D2" s="22">
        <v>-47.200001</v>
      </c>
      <c r="E2" s="22">
        <f>AVERAGE(C2:D2)</f>
        <v>-53.3000015</v>
      </c>
      <c r="K2" t="s">
        <v>90</v>
      </c>
      <c r="L2" s="22">
        <f>AVERAGE(C2,C11,C20,C29)</f>
        <v>-64.125000499999999</v>
      </c>
      <c r="M2" s="22">
        <f>AVERAGE(D2,D11,D20,D29)</f>
        <v>-56.433334666666667</v>
      </c>
      <c r="N2" s="22">
        <f>AVERAGE(L2:M2)</f>
        <v>-60.279167583333333</v>
      </c>
    </row>
    <row r="3" spans="1:14" x14ac:dyDescent="0.3">
      <c r="A3" s="152"/>
      <c r="B3" t="s">
        <v>92</v>
      </c>
      <c r="C3" s="22">
        <v>-114.699997</v>
      </c>
      <c r="D3" s="22">
        <v>-100.900002</v>
      </c>
      <c r="E3" s="22">
        <f t="shared" ref="E3:E10" si="0">AVERAGE(C3:D3)</f>
        <v>-107.7999995</v>
      </c>
      <c r="K3" t="s">
        <v>92</v>
      </c>
      <c r="L3" s="22">
        <f t="shared" ref="L3:M10" si="1">AVERAGE(C3,C12,C21,C30)</f>
        <v>-110.2249995</v>
      </c>
      <c r="M3" s="22">
        <f t="shared" si="1"/>
        <v>-104.28333433333334</v>
      </c>
      <c r="N3" s="32">
        <f t="shared" ref="N3:N10" si="2">AVERAGE(L3:M3)</f>
        <v>-107.25416691666666</v>
      </c>
    </row>
    <row r="4" spans="1:14" x14ac:dyDescent="0.3">
      <c r="A4" s="152"/>
      <c r="B4" t="s">
        <v>94</v>
      </c>
      <c r="C4" s="22">
        <v>-77.494377</v>
      </c>
      <c r="D4" s="22">
        <v>-66.344582000000003</v>
      </c>
      <c r="E4" s="22">
        <f t="shared" si="0"/>
        <v>-71.919479499999994</v>
      </c>
      <c r="K4" t="s">
        <v>94</v>
      </c>
      <c r="L4" s="22">
        <f t="shared" si="1"/>
        <v>-79.307265375</v>
      </c>
      <c r="M4" s="22">
        <f t="shared" si="1"/>
        <v>-72.893197499999999</v>
      </c>
      <c r="N4" s="22">
        <f t="shared" si="2"/>
        <v>-76.1002314375</v>
      </c>
    </row>
    <row r="5" spans="1:14" x14ac:dyDescent="0.3">
      <c r="A5" s="152"/>
      <c r="B5" t="s">
        <v>96</v>
      </c>
      <c r="C5" s="22">
        <v>-5.6</v>
      </c>
      <c r="D5" s="22">
        <v>-4</v>
      </c>
      <c r="E5" s="22">
        <f t="shared" si="0"/>
        <v>-4.8</v>
      </c>
      <c r="K5" t="s">
        <v>96</v>
      </c>
      <c r="L5" s="22">
        <f t="shared" si="1"/>
        <v>-4.55</v>
      </c>
      <c r="M5" s="22">
        <f t="shared" si="1"/>
        <v>-3.1833333333333336</v>
      </c>
      <c r="N5" s="22">
        <f t="shared" si="2"/>
        <v>-3.8666666666666667</v>
      </c>
    </row>
    <row r="6" spans="1:14" x14ac:dyDescent="0.3">
      <c r="A6" s="152"/>
      <c r="B6" t="s">
        <v>98</v>
      </c>
      <c r="C6" s="22">
        <v>-27.4</v>
      </c>
      <c r="D6" s="22">
        <v>-26.799999</v>
      </c>
      <c r="E6" s="22">
        <f t="shared" si="0"/>
        <v>-27.099999499999999</v>
      </c>
      <c r="K6" t="s">
        <v>98</v>
      </c>
      <c r="L6" s="22">
        <f t="shared" si="1"/>
        <v>-26.537499749999998</v>
      </c>
      <c r="M6" s="22">
        <f t="shared" si="1"/>
        <v>-24.733332833333332</v>
      </c>
      <c r="N6" s="22">
        <f t="shared" si="2"/>
        <v>-25.635416291666665</v>
      </c>
    </row>
    <row r="7" spans="1:14" x14ac:dyDescent="0.3">
      <c r="A7" s="152"/>
      <c r="B7" t="s">
        <v>100</v>
      </c>
      <c r="C7" s="22">
        <v>-15.335960999999999</v>
      </c>
      <c r="D7" s="22">
        <v>-12.723990000000001</v>
      </c>
      <c r="E7" s="22">
        <f t="shared" si="0"/>
        <v>-14.029975499999999</v>
      </c>
      <c r="K7" t="s">
        <v>100</v>
      </c>
      <c r="L7" s="22">
        <f t="shared" si="1"/>
        <v>-12.12710775</v>
      </c>
      <c r="M7" s="22">
        <f t="shared" si="1"/>
        <v>-11.281115666666667</v>
      </c>
      <c r="N7" s="22">
        <f t="shared" si="2"/>
        <v>-11.704111708333333</v>
      </c>
    </row>
    <row r="8" spans="1:14" x14ac:dyDescent="0.3">
      <c r="A8" s="152"/>
      <c r="B8" t="s">
        <v>134</v>
      </c>
      <c r="C8">
        <v>29.5</v>
      </c>
      <c r="D8">
        <v>25.200001</v>
      </c>
      <c r="E8" s="22">
        <f t="shared" si="0"/>
        <v>27.3500005</v>
      </c>
      <c r="K8" t="s">
        <v>134</v>
      </c>
      <c r="L8" s="22">
        <f t="shared" si="1"/>
        <v>25.100000249999997</v>
      </c>
      <c r="M8" s="22">
        <f t="shared" si="1"/>
        <v>24.500000833333331</v>
      </c>
      <c r="N8" s="22">
        <f t="shared" si="2"/>
        <v>24.800000541666662</v>
      </c>
    </row>
    <row r="9" spans="1:14" x14ac:dyDescent="0.3">
      <c r="A9" s="152"/>
      <c r="B9" t="s">
        <v>136</v>
      </c>
      <c r="C9">
        <v>-10.199999999999999</v>
      </c>
      <c r="D9">
        <v>-9.8000000000000007</v>
      </c>
      <c r="E9" s="26">
        <f t="shared" si="0"/>
        <v>-10</v>
      </c>
      <c r="K9" t="s">
        <v>136</v>
      </c>
      <c r="L9" s="22">
        <f t="shared" si="1"/>
        <v>-9.3500000000000014</v>
      </c>
      <c r="M9" s="22">
        <f t="shared" si="1"/>
        <v>-7.7</v>
      </c>
      <c r="N9" s="26">
        <f t="shared" si="2"/>
        <v>-8.5250000000000004</v>
      </c>
    </row>
    <row r="10" spans="1:14" x14ac:dyDescent="0.3">
      <c r="A10" s="152"/>
      <c r="B10" t="s">
        <v>137</v>
      </c>
      <c r="C10">
        <v>16.140867</v>
      </c>
      <c r="D10">
        <v>11.889452</v>
      </c>
      <c r="E10" s="26">
        <f t="shared" si="0"/>
        <v>14.015159499999999</v>
      </c>
      <c r="K10" t="s">
        <v>137</v>
      </c>
      <c r="L10" s="22">
        <f t="shared" si="1"/>
        <v>13.610623875</v>
      </c>
      <c r="M10" s="22">
        <f t="shared" si="1"/>
        <v>12.072804499999998</v>
      </c>
      <c r="N10" s="26">
        <f t="shared" si="2"/>
        <v>12.841714187499999</v>
      </c>
    </row>
    <row r="11" spans="1:14" x14ac:dyDescent="0.3">
      <c r="A11" s="152" t="s">
        <v>353</v>
      </c>
      <c r="B11" t="s">
        <v>90</v>
      </c>
      <c r="C11" s="22">
        <v>-55.6499995</v>
      </c>
      <c r="D11" s="22">
        <v>-59.150002000000001</v>
      </c>
      <c r="E11" s="22">
        <f>AVERAGE(C11:D11)</f>
        <v>-57.400000750000004</v>
      </c>
      <c r="F11" s="22"/>
      <c r="G11" s="27"/>
      <c r="H11" s="27"/>
      <c r="I11" s="22"/>
      <c r="J11" s="22"/>
      <c r="K11" s="22"/>
      <c r="L11" s="22"/>
    </row>
    <row r="12" spans="1:14" x14ac:dyDescent="0.3">
      <c r="A12" s="152"/>
      <c r="B12" t="s">
        <v>92</v>
      </c>
      <c r="C12" s="22">
        <v>-108.25</v>
      </c>
      <c r="D12" s="22">
        <v>-106.25</v>
      </c>
      <c r="E12" s="22">
        <f t="shared" ref="E12:E19" si="3">AVERAGE(C12:D12)</f>
        <v>-107.25</v>
      </c>
      <c r="F12" s="22"/>
      <c r="G12" s="27"/>
      <c r="H12" s="27"/>
      <c r="I12" s="22"/>
      <c r="J12" s="22"/>
      <c r="K12" s="22"/>
      <c r="L12" s="22"/>
    </row>
    <row r="13" spans="1:14" x14ac:dyDescent="0.3">
      <c r="A13" s="152"/>
      <c r="B13" t="s">
        <v>94</v>
      </c>
      <c r="C13" s="22">
        <v>-70.168743500000005</v>
      </c>
      <c r="D13" s="22">
        <v>-73.424801000000002</v>
      </c>
      <c r="E13" s="22">
        <f t="shared" si="3"/>
        <v>-71.796772250000004</v>
      </c>
      <c r="F13" s="22"/>
      <c r="G13" s="27"/>
      <c r="H13" s="27"/>
      <c r="I13" s="22"/>
      <c r="J13" s="22"/>
      <c r="K13" s="22"/>
      <c r="L13" s="22"/>
    </row>
    <row r="14" spans="1:14" x14ac:dyDescent="0.3">
      <c r="A14" s="152"/>
      <c r="B14" t="s">
        <v>96</v>
      </c>
      <c r="C14" s="22">
        <v>-2.75</v>
      </c>
      <c r="D14" s="22">
        <v>-2.2999999999999998</v>
      </c>
      <c r="E14" s="22">
        <f t="shared" si="3"/>
        <v>-2.5249999999999999</v>
      </c>
      <c r="F14" s="22"/>
      <c r="G14" s="27"/>
      <c r="H14" s="27"/>
      <c r="I14" s="22"/>
      <c r="J14" s="22"/>
      <c r="K14" s="22"/>
      <c r="L14" s="22"/>
    </row>
    <row r="15" spans="1:14" x14ac:dyDescent="0.3">
      <c r="A15" s="152"/>
      <c r="B15" t="s">
        <v>98</v>
      </c>
      <c r="C15" s="22">
        <v>-29.35</v>
      </c>
      <c r="D15" s="22">
        <v>-24.1499995</v>
      </c>
      <c r="E15" s="22">
        <f t="shared" si="3"/>
        <v>-26.749999750000001</v>
      </c>
      <c r="F15" s="22"/>
      <c r="G15" s="27"/>
      <c r="H15" s="27"/>
      <c r="I15" s="22"/>
      <c r="J15" s="22"/>
      <c r="K15" s="22"/>
      <c r="L15" s="22"/>
    </row>
    <row r="16" spans="1:14" x14ac:dyDescent="0.3">
      <c r="A16" s="152"/>
      <c r="B16" t="s">
        <v>100</v>
      </c>
      <c r="C16" s="22">
        <v>-10.890601499999999</v>
      </c>
      <c r="D16" s="22">
        <v>-10.600725499999999</v>
      </c>
      <c r="E16" s="22">
        <f t="shared" si="3"/>
        <v>-10.745663499999999</v>
      </c>
      <c r="F16" s="22"/>
      <c r="G16" s="27"/>
      <c r="H16" s="27"/>
      <c r="I16" s="22"/>
      <c r="J16" s="22"/>
      <c r="K16" s="22"/>
      <c r="L16" s="22"/>
    </row>
    <row r="17" spans="1:5" x14ac:dyDescent="0.3">
      <c r="A17" s="152"/>
      <c r="B17" t="s">
        <v>134</v>
      </c>
      <c r="C17" s="26">
        <v>28.8500005</v>
      </c>
      <c r="D17">
        <v>25.700001</v>
      </c>
      <c r="E17" s="26">
        <f t="shared" si="3"/>
        <v>27.27500075</v>
      </c>
    </row>
    <row r="18" spans="1:5" x14ac:dyDescent="0.3">
      <c r="A18" s="152"/>
      <c r="B18" t="s">
        <v>136</v>
      </c>
      <c r="C18" s="26">
        <v>-9.3000000000000007</v>
      </c>
      <c r="D18">
        <v>-7.75</v>
      </c>
      <c r="E18" s="26">
        <f t="shared" si="3"/>
        <v>-8.5250000000000004</v>
      </c>
    </row>
    <row r="19" spans="1:5" x14ac:dyDescent="0.3">
      <c r="A19" s="152"/>
      <c r="B19" t="s">
        <v>137</v>
      </c>
      <c r="C19" s="26">
        <v>16.949236999999997</v>
      </c>
      <c r="D19">
        <v>12.787419</v>
      </c>
      <c r="E19" s="26">
        <f t="shared" si="3"/>
        <v>14.868327999999998</v>
      </c>
    </row>
    <row r="20" spans="1:5" x14ac:dyDescent="0.3">
      <c r="A20" s="152" t="s">
        <v>359</v>
      </c>
      <c r="B20" t="s">
        <v>90</v>
      </c>
      <c r="C20">
        <v>-66.600002500000002</v>
      </c>
      <c r="D20" s="29" t="s">
        <v>18</v>
      </c>
      <c r="E20">
        <v>-66.600002500000002</v>
      </c>
    </row>
    <row r="21" spans="1:5" x14ac:dyDescent="0.3">
      <c r="A21" s="152"/>
      <c r="B21" t="s">
        <v>92</v>
      </c>
      <c r="C21">
        <v>-116.299999</v>
      </c>
      <c r="D21" s="29" t="s">
        <v>18</v>
      </c>
      <c r="E21">
        <v>-116.299999</v>
      </c>
    </row>
    <row r="22" spans="1:5" x14ac:dyDescent="0.3">
      <c r="A22" s="152"/>
      <c r="B22" t="s">
        <v>94</v>
      </c>
      <c r="C22">
        <v>-84.006767499999995</v>
      </c>
      <c r="D22" s="29" t="s">
        <v>18</v>
      </c>
      <c r="E22">
        <v>-84.006767499999995</v>
      </c>
    </row>
    <row r="23" spans="1:5" x14ac:dyDescent="0.3">
      <c r="A23" s="152"/>
      <c r="B23" t="s">
        <v>96</v>
      </c>
      <c r="C23">
        <v>-3</v>
      </c>
      <c r="D23" s="29" t="s">
        <v>18</v>
      </c>
      <c r="E23">
        <v>-3</v>
      </c>
    </row>
    <row r="24" spans="1:5" x14ac:dyDescent="0.3">
      <c r="A24" s="152"/>
      <c r="B24" t="s">
        <v>98</v>
      </c>
      <c r="C24">
        <v>-26.6</v>
      </c>
      <c r="D24" s="29" t="s">
        <v>18</v>
      </c>
      <c r="E24">
        <v>-26.6</v>
      </c>
    </row>
    <row r="25" spans="1:5" x14ac:dyDescent="0.3">
      <c r="A25" s="152"/>
      <c r="B25" t="s">
        <v>100</v>
      </c>
      <c r="C25">
        <v>-10.970127999999999</v>
      </c>
      <c r="D25" s="29" t="s">
        <v>18</v>
      </c>
      <c r="E25">
        <v>-10.970127999999999</v>
      </c>
    </row>
    <row r="26" spans="1:5" x14ac:dyDescent="0.3">
      <c r="A26" s="152"/>
      <c r="B26" t="s">
        <v>134</v>
      </c>
      <c r="C26" s="22">
        <v>24.5</v>
      </c>
      <c r="D26" s="29" t="s">
        <v>18</v>
      </c>
      <c r="E26" s="22">
        <v>24.5</v>
      </c>
    </row>
    <row r="27" spans="1:5" x14ac:dyDescent="0.3">
      <c r="A27" s="152"/>
      <c r="B27" t="s">
        <v>136</v>
      </c>
      <c r="C27" s="22">
        <v>-12.7</v>
      </c>
      <c r="D27" s="29" t="s">
        <v>18</v>
      </c>
      <c r="E27" s="22">
        <v>-12.7</v>
      </c>
    </row>
    <row r="28" spans="1:5" x14ac:dyDescent="0.3">
      <c r="A28" s="152"/>
      <c r="B28" t="s">
        <v>137</v>
      </c>
      <c r="C28" s="22">
        <v>12.347571500000001</v>
      </c>
      <c r="D28" s="29" t="s">
        <v>18</v>
      </c>
      <c r="E28" s="22">
        <v>12.347571500000001</v>
      </c>
    </row>
    <row r="29" spans="1:5" x14ac:dyDescent="0.3">
      <c r="A29" s="152" t="s">
        <v>346</v>
      </c>
      <c r="B29" t="s">
        <v>90</v>
      </c>
      <c r="C29">
        <v>-74.849997999999999</v>
      </c>
      <c r="D29">
        <v>-62.950001</v>
      </c>
      <c r="E29">
        <f>AVERAGE(C29:D29)</f>
        <v>-68.899999500000007</v>
      </c>
    </row>
    <row r="30" spans="1:5" x14ac:dyDescent="0.3">
      <c r="A30" s="152"/>
      <c r="B30" t="s">
        <v>92</v>
      </c>
      <c r="C30">
        <v>-101.650002</v>
      </c>
      <c r="D30">
        <v>-105.700001</v>
      </c>
      <c r="E30">
        <f t="shared" ref="E30:E37" si="4">AVERAGE(C30:D30)</f>
        <v>-103.67500150000001</v>
      </c>
    </row>
    <row r="31" spans="1:5" x14ac:dyDescent="0.3">
      <c r="A31" s="152"/>
      <c r="B31" t="s">
        <v>94</v>
      </c>
      <c r="C31">
        <v>-85.5591735</v>
      </c>
      <c r="D31">
        <v>-78.910209500000008</v>
      </c>
      <c r="E31">
        <f t="shared" si="4"/>
        <v>-82.234691499999997</v>
      </c>
    </row>
    <row r="32" spans="1:5" x14ac:dyDescent="0.3">
      <c r="A32" s="152"/>
      <c r="B32" t="s">
        <v>96</v>
      </c>
      <c r="C32">
        <v>-6.85</v>
      </c>
      <c r="D32">
        <v>-3.25</v>
      </c>
      <c r="E32">
        <f t="shared" si="4"/>
        <v>-5.05</v>
      </c>
    </row>
    <row r="33" spans="1:5" x14ac:dyDescent="0.3">
      <c r="A33" s="152"/>
      <c r="B33" t="s">
        <v>98</v>
      </c>
      <c r="C33">
        <v>-22.799999</v>
      </c>
      <c r="D33">
        <v>-23.25</v>
      </c>
      <c r="E33">
        <f t="shared" si="4"/>
        <v>-23.0249995</v>
      </c>
    </row>
    <row r="34" spans="1:5" x14ac:dyDescent="0.3">
      <c r="A34" s="152"/>
      <c r="B34" t="s">
        <v>100</v>
      </c>
      <c r="C34">
        <v>-11.311740499999999</v>
      </c>
      <c r="D34">
        <v>-10.5186315</v>
      </c>
      <c r="E34">
        <f t="shared" si="4"/>
        <v>-10.915185999999999</v>
      </c>
    </row>
    <row r="35" spans="1:5" x14ac:dyDescent="0.3">
      <c r="A35" s="152"/>
      <c r="B35" t="s">
        <v>134</v>
      </c>
      <c r="C35">
        <v>17.550000499999999</v>
      </c>
      <c r="D35">
        <v>22.6000005</v>
      </c>
      <c r="E35">
        <f t="shared" si="4"/>
        <v>20.075000500000002</v>
      </c>
    </row>
    <row r="36" spans="1:5" x14ac:dyDescent="0.3">
      <c r="A36" s="152"/>
      <c r="B36" t="s">
        <v>136</v>
      </c>
      <c r="C36">
        <v>-5.2</v>
      </c>
      <c r="D36">
        <v>-5.5500000000000007</v>
      </c>
      <c r="E36">
        <f t="shared" si="4"/>
        <v>-5.375</v>
      </c>
    </row>
    <row r="37" spans="1:5" x14ac:dyDescent="0.3">
      <c r="A37" s="152"/>
      <c r="B37" t="s">
        <v>137</v>
      </c>
      <c r="C37">
        <v>9.0048200000000005</v>
      </c>
      <c r="D37">
        <v>11.5415425</v>
      </c>
      <c r="E37">
        <f t="shared" si="4"/>
        <v>10.27318125</v>
      </c>
    </row>
  </sheetData>
  <mergeCells count="4">
    <mergeCell ref="A29:A37"/>
    <mergeCell ref="A2:A10"/>
    <mergeCell ref="A11:A19"/>
    <mergeCell ref="A20:A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75BA-5134-4BB4-8721-2D001CB99227}">
  <dimension ref="A1:V15"/>
  <sheetViews>
    <sheetView workbookViewId="0">
      <selection sqref="A1:E15"/>
    </sheetView>
  </sheetViews>
  <sheetFormatPr defaultRowHeight="14.4" x14ac:dyDescent="0.3"/>
  <cols>
    <col min="3" max="4" width="11.6640625" bestFit="1" customWidth="1"/>
    <col min="5" max="5" width="12.6640625" bestFit="1" customWidth="1"/>
  </cols>
  <sheetData>
    <row r="1" spans="1:22" x14ac:dyDescent="0.3">
      <c r="A1" t="s">
        <v>363</v>
      </c>
      <c r="B1" t="s">
        <v>0</v>
      </c>
      <c r="C1" t="s">
        <v>42</v>
      </c>
      <c r="D1" t="s">
        <v>43</v>
      </c>
      <c r="E1" t="s">
        <v>403</v>
      </c>
      <c r="H1" t="s">
        <v>363</v>
      </c>
      <c r="I1" s="152" t="s">
        <v>352</v>
      </c>
      <c r="J1" s="152"/>
      <c r="K1" s="152"/>
      <c r="L1" s="152"/>
      <c r="M1" s="152" t="s">
        <v>353</v>
      </c>
      <c r="N1" s="152"/>
      <c r="O1" s="152"/>
      <c r="P1" s="152" t="s">
        <v>359</v>
      </c>
      <c r="Q1" s="152"/>
      <c r="R1" s="152"/>
      <c r="S1" s="152" t="s">
        <v>346</v>
      </c>
      <c r="T1" s="152"/>
      <c r="U1" s="152"/>
      <c r="V1" s="152"/>
    </row>
    <row r="2" spans="1:22" x14ac:dyDescent="0.3">
      <c r="A2" s="152" t="s">
        <v>352</v>
      </c>
      <c r="B2" t="s">
        <v>90</v>
      </c>
      <c r="C2" s="22">
        <v>-59.400002000000001</v>
      </c>
      <c r="D2" s="22">
        <v>-47.200001</v>
      </c>
      <c r="E2" s="22">
        <f>AVERAGE(C2:D2)</f>
        <v>-53.3000015</v>
      </c>
      <c r="H2" t="s">
        <v>0</v>
      </c>
      <c r="I2" t="s">
        <v>90</v>
      </c>
      <c r="J2" t="s">
        <v>92</v>
      </c>
      <c r="K2" t="s">
        <v>94</v>
      </c>
      <c r="L2" t="s">
        <v>137</v>
      </c>
      <c r="M2" t="s">
        <v>90</v>
      </c>
      <c r="N2" t="s">
        <v>92</v>
      </c>
      <c r="O2" t="s">
        <v>94</v>
      </c>
      <c r="P2" t="s">
        <v>90</v>
      </c>
      <c r="Q2" t="s">
        <v>92</v>
      </c>
      <c r="R2" t="s">
        <v>94</v>
      </c>
      <c r="S2" t="s">
        <v>90</v>
      </c>
      <c r="T2" t="s">
        <v>92</v>
      </c>
      <c r="U2" t="s">
        <v>94</v>
      </c>
      <c r="V2" t="s">
        <v>137</v>
      </c>
    </row>
    <row r="3" spans="1:22" x14ac:dyDescent="0.3">
      <c r="A3" s="152"/>
      <c r="B3" t="s">
        <v>92</v>
      </c>
      <c r="C3" s="22">
        <v>-114.699997</v>
      </c>
      <c r="D3" s="22">
        <v>-100.900002</v>
      </c>
      <c r="E3" s="22">
        <f t="shared" ref="E3:E5" si="0">AVERAGE(C3:D3)</f>
        <v>-107.7999995</v>
      </c>
      <c r="H3" t="s">
        <v>42</v>
      </c>
      <c r="I3" s="22">
        <v>-59.400002000000001</v>
      </c>
      <c r="J3" s="22">
        <v>-114.699997</v>
      </c>
      <c r="K3" s="22">
        <v>-77.494377</v>
      </c>
      <c r="L3">
        <v>16.140867</v>
      </c>
      <c r="M3" s="22">
        <v>-55.6499995</v>
      </c>
      <c r="N3" s="22">
        <v>-108.25</v>
      </c>
      <c r="O3" s="22">
        <v>-70.168743500000005</v>
      </c>
      <c r="P3">
        <v>-66.600002500000002</v>
      </c>
      <c r="Q3">
        <v>-116.299999</v>
      </c>
      <c r="R3">
        <v>-84.006767499999995</v>
      </c>
      <c r="S3">
        <v>-74.849997999999999</v>
      </c>
      <c r="T3">
        <v>-101.650002</v>
      </c>
      <c r="U3">
        <v>-85.5591735</v>
      </c>
      <c r="V3">
        <v>9.0048200000000005</v>
      </c>
    </row>
    <row r="4" spans="1:22" x14ac:dyDescent="0.3">
      <c r="A4" s="152"/>
      <c r="B4" t="s">
        <v>94</v>
      </c>
      <c r="C4" s="22">
        <v>-77.494377</v>
      </c>
      <c r="D4" s="22">
        <v>-66.344582000000003</v>
      </c>
      <c r="E4" s="22">
        <f t="shared" si="0"/>
        <v>-71.919479499999994</v>
      </c>
      <c r="H4" t="s">
        <v>43</v>
      </c>
      <c r="I4" s="22">
        <v>-47.200001</v>
      </c>
      <c r="J4" s="22">
        <v>-100.900002</v>
      </c>
      <c r="K4" s="22">
        <v>-66.344582000000003</v>
      </c>
      <c r="L4">
        <v>11.889452</v>
      </c>
      <c r="M4" s="22">
        <v>-59.150002000000001</v>
      </c>
      <c r="N4" s="22">
        <v>-106.25</v>
      </c>
      <c r="O4" s="22">
        <v>-73.424801000000002</v>
      </c>
      <c r="P4" s="29" t="s">
        <v>18</v>
      </c>
      <c r="Q4" s="29" t="s">
        <v>18</v>
      </c>
      <c r="R4" s="29" t="s">
        <v>18</v>
      </c>
      <c r="S4">
        <v>-62.950001</v>
      </c>
      <c r="T4">
        <v>-105.700001</v>
      </c>
      <c r="U4">
        <v>-78.910209500000008</v>
      </c>
      <c r="V4">
        <v>11.5415425</v>
      </c>
    </row>
    <row r="5" spans="1:22" x14ac:dyDescent="0.3">
      <c r="A5" s="152"/>
      <c r="B5" t="s">
        <v>137</v>
      </c>
      <c r="C5">
        <v>16.140867</v>
      </c>
      <c r="D5">
        <v>11.889452</v>
      </c>
      <c r="E5" s="26">
        <f t="shared" si="0"/>
        <v>14.015159499999999</v>
      </c>
      <c r="H5" t="s">
        <v>403</v>
      </c>
      <c r="I5" s="22">
        <f t="shared" ref="I5:O5" si="1">AVERAGE(I3:I4)</f>
        <v>-53.3000015</v>
      </c>
      <c r="J5" s="22">
        <f t="shared" si="1"/>
        <v>-107.7999995</v>
      </c>
      <c r="K5" s="22">
        <f t="shared" si="1"/>
        <v>-71.919479499999994</v>
      </c>
      <c r="L5" s="26">
        <f t="shared" si="1"/>
        <v>14.015159499999999</v>
      </c>
      <c r="M5" s="22">
        <f t="shared" si="1"/>
        <v>-57.400000750000004</v>
      </c>
      <c r="N5" s="22">
        <f t="shared" si="1"/>
        <v>-107.25</v>
      </c>
      <c r="O5" s="22">
        <f t="shared" si="1"/>
        <v>-71.796772250000004</v>
      </c>
      <c r="P5">
        <v>-66.600002500000002</v>
      </c>
      <c r="Q5">
        <v>-116.299999</v>
      </c>
      <c r="R5">
        <v>-84.006767499999995</v>
      </c>
      <c r="S5">
        <f>AVERAGE(S3:S4)</f>
        <v>-68.899999500000007</v>
      </c>
      <c r="T5">
        <f>AVERAGE(T3:T4)</f>
        <v>-103.67500150000001</v>
      </c>
      <c r="U5">
        <f>AVERAGE(U3:U4)</f>
        <v>-82.234691499999997</v>
      </c>
      <c r="V5">
        <f>AVERAGE(V3:V4)</f>
        <v>10.27318125</v>
      </c>
    </row>
    <row r="6" spans="1:22" x14ac:dyDescent="0.3">
      <c r="A6" s="152" t="s">
        <v>353</v>
      </c>
      <c r="B6" t="s">
        <v>90</v>
      </c>
      <c r="C6" s="22">
        <v>-55.6499995</v>
      </c>
      <c r="D6" s="22">
        <v>-59.150002000000001</v>
      </c>
      <c r="E6" s="22">
        <f>AVERAGE(C6:D6)</f>
        <v>-57.400000750000004</v>
      </c>
    </row>
    <row r="7" spans="1:22" x14ac:dyDescent="0.3">
      <c r="A7" s="152"/>
      <c r="B7" t="s">
        <v>92</v>
      </c>
      <c r="C7" s="22">
        <v>-108.25</v>
      </c>
      <c r="D7" s="22">
        <v>-106.25</v>
      </c>
      <c r="E7" s="22">
        <f t="shared" ref="E7:E8" si="2">AVERAGE(C7:D7)</f>
        <v>-107.25</v>
      </c>
    </row>
    <row r="8" spans="1:22" x14ac:dyDescent="0.3">
      <c r="A8" s="152"/>
      <c r="B8" t="s">
        <v>94</v>
      </c>
      <c r="C8" s="22">
        <v>-70.168743500000005</v>
      </c>
      <c r="D8" s="22">
        <v>-73.424801000000002</v>
      </c>
      <c r="E8" s="22">
        <f t="shared" si="2"/>
        <v>-71.796772250000004</v>
      </c>
    </row>
    <row r="9" spans="1:22" x14ac:dyDescent="0.3">
      <c r="A9" s="152" t="s">
        <v>359</v>
      </c>
      <c r="B9" t="s">
        <v>90</v>
      </c>
      <c r="C9">
        <v>-66.600002500000002</v>
      </c>
      <c r="D9" s="29" t="s">
        <v>18</v>
      </c>
      <c r="E9">
        <v>-66.600002500000002</v>
      </c>
    </row>
    <row r="10" spans="1:22" x14ac:dyDescent="0.3">
      <c r="A10" s="152"/>
      <c r="B10" t="s">
        <v>92</v>
      </c>
      <c r="C10">
        <v>-116.299999</v>
      </c>
      <c r="D10" s="29" t="s">
        <v>18</v>
      </c>
      <c r="E10">
        <v>-116.299999</v>
      </c>
    </row>
    <row r="11" spans="1:22" x14ac:dyDescent="0.3">
      <c r="A11" s="152"/>
      <c r="B11" t="s">
        <v>94</v>
      </c>
      <c r="C11">
        <v>-84.006767499999995</v>
      </c>
      <c r="D11" s="29" t="s">
        <v>18</v>
      </c>
      <c r="E11">
        <v>-84.006767499999995</v>
      </c>
    </row>
    <row r="12" spans="1:22" x14ac:dyDescent="0.3">
      <c r="A12" s="152" t="s">
        <v>346</v>
      </c>
      <c r="B12" t="s">
        <v>90</v>
      </c>
      <c r="C12">
        <v>-74.849997999999999</v>
      </c>
      <c r="D12">
        <v>-62.950001</v>
      </c>
      <c r="E12">
        <f>AVERAGE(C12:D12)</f>
        <v>-68.899999500000007</v>
      </c>
    </row>
    <row r="13" spans="1:22" x14ac:dyDescent="0.3">
      <c r="A13" s="152"/>
      <c r="B13" t="s">
        <v>92</v>
      </c>
      <c r="C13">
        <v>-101.650002</v>
      </c>
      <c r="D13">
        <v>-105.700001</v>
      </c>
      <c r="E13">
        <f t="shared" ref="E13:E15" si="3">AVERAGE(C13:D13)</f>
        <v>-103.67500150000001</v>
      </c>
    </row>
    <row r="14" spans="1:22" x14ac:dyDescent="0.3">
      <c r="A14" s="152"/>
      <c r="B14" t="s">
        <v>94</v>
      </c>
      <c r="C14">
        <v>-85.5591735</v>
      </c>
      <c r="D14">
        <v>-78.910209500000008</v>
      </c>
      <c r="E14">
        <f t="shared" si="3"/>
        <v>-82.234691499999997</v>
      </c>
    </row>
    <row r="15" spans="1:22" x14ac:dyDescent="0.3">
      <c r="A15" s="152"/>
      <c r="B15" t="s">
        <v>137</v>
      </c>
      <c r="C15">
        <v>9.0048200000000005</v>
      </c>
      <c r="D15">
        <v>11.5415425</v>
      </c>
      <c r="E15">
        <f t="shared" si="3"/>
        <v>10.27318125</v>
      </c>
    </row>
  </sheetData>
  <mergeCells count="8">
    <mergeCell ref="A12:A15"/>
    <mergeCell ref="I1:L1"/>
    <mergeCell ref="M1:O1"/>
    <mergeCell ref="P1:R1"/>
    <mergeCell ref="S1:V1"/>
    <mergeCell ref="A2:A5"/>
    <mergeCell ref="A6:A8"/>
    <mergeCell ref="A9:A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6666-D98F-45B6-91CE-DC6AE798B3C8}">
  <dimension ref="A1:M17"/>
  <sheetViews>
    <sheetView workbookViewId="0">
      <selection activeCell="E5" sqref="E5"/>
    </sheetView>
  </sheetViews>
  <sheetFormatPr defaultRowHeight="14.4" x14ac:dyDescent="0.3"/>
  <cols>
    <col min="1" max="1" width="13.33203125" bestFit="1" customWidth="1"/>
    <col min="2" max="2" width="20.5546875" bestFit="1" customWidth="1"/>
    <col min="3" max="4" width="10.109375" bestFit="1" customWidth="1"/>
    <col min="10" max="10" width="20.5546875" bestFit="1" customWidth="1"/>
    <col min="11" max="12" width="26.5546875" bestFit="1" customWidth="1"/>
    <col min="13" max="13" width="24.6640625" customWidth="1"/>
  </cols>
  <sheetData>
    <row r="1" spans="1:13" x14ac:dyDescent="0.3">
      <c r="A1" t="s">
        <v>363</v>
      </c>
      <c r="B1" t="s">
        <v>0</v>
      </c>
      <c r="C1" t="s">
        <v>42</v>
      </c>
      <c r="D1" t="s">
        <v>43</v>
      </c>
      <c r="E1" t="s">
        <v>354</v>
      </c>
      <c r="J1" t="s">
        <v>0</v>
      </c>
      <c r="K1" t="s">
        <v>365</v>
      </c>
      <c r="L1" t="s">
        <v>366</v>
      </c>
      <c r="M1" s="34" t="s">
        <v>364</v>
      </c>
    </row>
    <row r="2" spans="1:13" x14ac:dyDescent="0.3">
      <c r="A2" s="152" t="s">
        <v>352</v>
      </c>
      <c r="B2" t="s">
        <v>85</v>
      </c>
      <c r="C2">
        <v>78</v>
      </c>
      <c r="D2">
        <v>58</v>
      </c>
      <c r="E2">
        <f t="shared" ref="E2:E4" si="0">SUM(C2:D2)</f>
        <v>136</v>
      </c>
      <c r="J2" t="s">
        <v>85</v>
      </c>
      <c r="K2" s="24">
        <f>SUM(C2,C6,C10,C14)</f>
        <v>287</v>
      </c>
      <c r="L2" s="24">
        <f>SUM(D2,D6,D10,D14)</f>
        <v>199</v>
      </c>
      <c r="M2" s="24">
        <f>SUM(K2:L2)</f>
        <v>486</v>
      </c>
    </row>
    <row r="3" spans="1:13" x14ac:dyDescent="0.3">
      <c r="A3" s="152"/>
      <c r="B3" t="s">
        <v>86</v>
      </c>
      <c r="C3">
        <v>77</v>
      </c>
      <c r="D3">
        <v>58</v>
      </c>
      <c r="E3">
        <f t="shared" si="0"/>
        <v>135</v>
      </c>
      <c r="J3" t="s">
        <v>86</v>
      </c>
      <c r="K3" s="24">
        <f t="shared" ref="K3:L4" si="1">SUM(C3,C7,C11,C15)</f>
        <v>286</v>
      </c>
      <c r="L3" s="24">
        <f t="shared" si="1"/>
        <v>199</v>
      </c>
      <c r="M3" s="24">
        <f t="shared" ref="M3:M4" si="2">SUM(K3:L3)</f>
        <v>485</v>
      </c>
    </row>
    <row r="4" spans="1:13" x14ac:dyDescent="0.3">
      <c r="A4" s="152"/>
      <c r="B4" t="s">
        <v>87</v>
      </c>
      <c r="C4">
        <v>1</v>
      </c>
      <c r="D4">
        <v>0</v>
      </c>
      <c r="E4">
        <f t="shared" si="0"/>
        <v>1</v>
      </c>
      <c r="J4" t="s">
        <v>87</v>
      </c>
      <c r="K4" s="24">
        <f t="shared" si="1"/>
        <v>1</v>
      </c>
      <c r="L4" s="24">
        <f t="shared" si="1"/>
        <v>0</v>
      </c>
      <c r="M4" s="24">
        <f t="shared" si="2"/>
        <v>1</v>
      </c>
    </row>
    <row r="5" spans="1:13" x14ac:dyDescent="0.3">
      <c r="A5" s="152"/>
      <c r="B5" t="s">
        <v>88</v>
      </c>
      <c r="C5">
        <v>98</v>
      </c>
      <c r="D5">
        <v>100</v>
      </c>
      <c r="E5" s="24">
        <f>AVERAGE(C5:D5)</f>
        <v>99</v>
      </c>
      <c r="J5" t="s">
        <v>88</v>
      </c>
      <c r="K5" s="25">
        <f t="shared" ref="K5" si="3">AVERAGE(C5,C9,C13,C17)</f>
        <v>99.5</v>
      </c>
      <c r="L5" s="25">
        <f t="shared" ref="L5:M5" si="4">AVERAGE(D5,D9,D13,D17)</f>
        <v>100</v>
      </c>
      <c r="M5" s="22">
        <f t="shared" si="4"/>
        <v>99.75</v>
      </c>
    </row>
    <row r="6" spans="1:13" x14ac:dyDescent="0.3">
      <c r="A6" s="152" t="s">
        <v>353</v>
      </c>
      <c r="B6" t="s">
        <v>85</v>
      </c>
      <c r="C6">
        <v>85</v>
      </c>
      <c r="D6">
        <v>75</v>
      </c>
      <c r="E6">
        <f t="shared" ref="E6:E8" si="5">SUM(C6:D6)</f>
        <v>160</v>
      </c>
    </row>
    <row r="7" spans="1:13" x14ac:dyDescent="0.3">
      <c r="A7" s="152"/>
      <c r="B7" t="s">
        <v>86</v>
      </c>
      <c r="C7">
        <v>85</v>
      </c>
      <c r="D7">
        <v>75</v>
      </c>
      <c r="E7">
        <f t="shared" si="5"/>
        <v>160</v>
      </c>
    </row>
    <row r="8" spans="1:13" x14ac:dyDescent="0.3">
      <c r="A8" s="152"/>
      <c r="B8" t="s">
        <v>87</v>
      </c>
      <c r="C8">
        <v>0</v>
      </c>
      <c r="D8">
        <v>0</v>
      </c>
      <c r="E8">
        <f t="shared" si="5"/>
        <v>0</v>
      </c>
    </row>
    <row r="9" spans="1:13" x14ac:dyDescent="0.3">
      <c r="A9" s="152"/>
      <c r="B9" t="s">
        <v>88</v>
      </c>
      <c r="C9">
        <v>100</v>
      </c>
      <c r="D9">
        <v>100</v>
      </c>
      <c r="E9">
        <v>100</v>
      </c>
    </row>
    <row r="10" spans="1:13" x14ac:dyDescent="0.3">
      <c r="A10" s="152" t="s">
        <v>359</v>
      </c>
      <c r="B10" t="s">
        <v>85</v>
      </c>
      <c r="C10">
        <v>72</v>
      </c>
      <c r="D10" s="30" t="s">
        <v>18</v>
      </c>
      <c r="E10">
        <v>72</v>
      </c>
    </row>
    <row r="11" spans="1:13" x14ac:dyDescent="0.3">
      <c r="A11" s="152"/>
      <c r="B11" t="s">
        <v>86</v>
      </c>
      <c r="C11">
        <v>72</v>
      </c>
      <c r="D11" s="30" t="s">
        <v>18</v>
      </c>
      <c r="E11">
        <v>72</v>
      </c>
    </row>
    <row r="12" spans="1:13" x14ac:dyDescent="0.3">
      <c r="A12" s="152"/>
      <c r="B12" t="s">
        <v>87</v>
      </c>
      <c r="C12">
        <v>0</v>
      </c>
      <c r="D12" s="30" t="s">
        <v>18</v>
      </c>
      <c r="E12">
        <v>0</v>
      </c>
    </row>
    <row r="13" spans="1:13" x14ac:dyDescent="0.3">
      <c r="A13" s="152"/>
      <c r="B13" t="s">
        <v>88</v>
      </c>
      <c r="C13">
        <v>100</v>
      </c>
      <c r="D13" s="30" t="s">
        <v>18</v>
      </c>
      <c r="E13">
        <v>100</v>
      </c>
    </row>
    <row r="14" spans="1:13" x14ac:dyDescent="0.3">
      <c r="A14" s="152" t="s">
        <v>346</v>
      </c>
      <c r="B14" t="s">
        <v>85</v>
      </c>
      <c r="C14">
        <v>52</v>
      </c>
      <c r="D14">
        <v>66</v>
      </c>
      <c r="E14">
        <f>SUM(E9:E13)</f>
        <v>344</v>
      </c>
    </row>
    <row r="15" spans="1:13" x14ac:dyDescent="0.3">
      <c r="A15" s="152"/>
      <c r="B15" t="s">
        <v>86</v>
      </c>
      <c r="C15">
        <v>52</v>
      </c>
      <c r="D15">
        <v>66</v>
      </c>
      <c r="E15">
        <f t="shared" ref="E15" si="6">SUM(E10:E14)</f>
        <v>588</v>
      </c>
    </row>
    <row r="16" spans="1:13" x14ac:dyDescent="0.3">
      <c r="A16" s="152"/>
      <c r="B16" t="s">
        <v>87</v>
      </c>
      <c r="C16">
        <v>0</v>
      </c>
      <c r="D16">
        <v>0</v>
      </c>
      <c r="E16">
        <v>0</v>
      </c>
    </row>
    <row r="17" spans="1:5" x14ac:dyDescent="0.3">
      <c r="A17" s="152"/>
      <c r="B17" t="s">
        <v>88</v>
      </c>
      <c r="C17">
        <v>100</v>
      </c>
      <c r="D17">
        <v>100</v>
      </c>
      <c r="E17">
        <v>100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F8D-F588-4EAA-9F74-7931F485FC77}">
  <dimension ref="A2:K19"/>
  <sheetViews>
    <sheetView workbookViewId="0">
      <selection activeCell="A15" sqref="A15:D19"/>
    </sheetView>
  </sheetViews>
  <sheetFormatPr defaultRowHeight="14.4" x14ac:dyDescent="0.3"/>
  <cols>
    <col min="1" max="1" width="21.5546875" bestFit="1" customWidth="1"/>
    <col min="2" max="2" width="11.5546875" bestFit="1" customWidth="1"/>
    <col min="3" max="3" width="14.33203125" customWidth="1"/>
    <col min="4" max="4" width="13.21875" customWidth="1"/>
    <col min="8" max="8" width="25.33203125" customWidth="1"/>
    <col min="9" max="9" width="16.44140625" customWidth="1"/>
    <col min="10" max="10" width="12.109375" customWidth="1"/>
    <col min="11" max="11" width="12" bestFit="1" customWidth="1"/>
  </cols>
  <sheetData>
    <row r="2" spans="1:11" x14ac:dyDescent="0.3">
      <c r="A2" t="s">
        <v>0</v>
      </c>
      <c r="B2" t="s">
        <v>42</v>
      </c>
      <c r="C2" t="s">
        <v>43</v>
      </c>
      <c r="D2" t="s">
        <v>354</v>
      </c>
      <c r="I2" t="s">
        <v>42</v>
      </c>
      <c r="J2" t="s">
        <v>43</v>
      </c>
      <c r="K2" t="s">
        <v>403</v>
      </c>
    </row>
    <row r="3" spans="1:11" x14ac:dyDescent="0.3">
      <c r="A3" t="s">
        <v>129</v>
      </c>
      <c r="B3" s="22">
        <v>95859232</v>
      </c>
      <c r="C3">
        <v>113883611</v>
      </c>
      <c r="D3" s="22">
        <f t="shared" ref="D3:D6" si="0">AVERAGE(B3:C3)</f>
        <v>104871421.5</v>
      </c>
      <c r="H3" t="s">
        <v>357</v>
      </c>
      <c r="I3">
        <v>95.859232000000006</v>
      </c>
      <c r="J3">
        <v>113.883611</v>
      </c>
      <c r="K3">
        <v>104.8714215</v>
      </c>
    </row>
    <row r="4" spans="1:11" x14ac:dyDescent="0.3">
      <c r="A4" t="s">
        <v>130</v>
      </c>
      <c r="B4" s="22">
        <v>41131676</v>
      </c>
      <c r="C4">
        <v>41588176</v>
      </c>
      <c r="D4" s="22">
        <f t="shared" si="0"/>
        <v>41359926</v>
      </c>
      <c r="H4" t="s">
        <v>358</v>
      </c>
      <c r="I4">
        <v>41.131675999999999</v>
      </c>
      <c r="J4">
        <v>41.588175999999997</v>
      </c>
      <c r="K4">
        <v>41.359926000000002</v>
      </c>
    </row>
    <row r="5" spans="1:11" x14ac:dyDescent="0.3">
      <c r="A5" t="s">
        <v>131</v>
      </c>
      <c r="B5">
        <v>586869696</v>
      </c>
      <c r="C5">
        <v>827486400</v>
      </c>
      <c r="D5" s="22">
        <f t="shared" si="0"/>
        <v>707178048</v>
      </c>
      <c r="H5" t="s">
        <v>355</v>
      </c>
      <c r="I5">
        <v>586.86969599999998</v>
      </c>
      <c r="J5">
        <v>827.4864</v>
      </c>
      <c r="K5">
        <v>707.17804799999999</v>
      </c>
    </row>
    <row r="6" spans="1:11" x14ac:dyDescent="0.3">
      <c r="A6" t="s">
        <v>132</v>
      </c>
      <c r="B6">
        <v>78002192</v>
      </c>
      <c r="C6">
        <v>147763168</v>
      </c>
      <c r="D6" s="22">
        <f t="shared" si="0"/>
        <v>112882680</v>
      </c>
      <c r="H6" t="s">
        <v>356</v>
      </c>
      <c r="I6">
        <v>78.002191999999994</v>
      </c>
      <c r="J6">
        <v>147.76316800000001</v>
      </c>
      <c r="K6">
        <v>112.88267999999999</v>
      </c>
    </row>
    <row r="7" spans="1:11" x14ac:dyDescent="0.3">
      <c r="D7" s="22"/>
    </row>
    <row r="8" spans="1:11" x14ac:dyDescent="0.3">
      <c r="D8" s="22"/>
    </row>
    <row r="9" spans="1:11" x14ac:dyDescent="0.3">
      <c r="D9" s="22"/>
    </row>
    <row r="10" spans="1:11" x14ac:dyDescent="0.3">
      <c r="D10" s="22"/>
    </row>
    <row r="11" spans="1:11" x14ac:dyDescent="0.3">
      <c r="D11" s="22"/>
    </row>
    <row r="12" spans="1:11" x14ac:dyDescent="0.3">
      <c r="D12" s="22"/>
    </row>
    <row r="15" spans="1:11" x14ac:dyDescent="0.3">
      <c r="A15" t="s">
        <v>0</v>
      </c>
      <c r="B15" t="s">
        <v>42</v>
      </c>
      <c r="C15" t="s">
        <v>43</v>
      </c>
      <c r="D15" t="s">
        <v>403</v>
      </c>
    </row>
    <row r="16" spans="1:11" x14ac:dyDescent="0.3">
      <c r="A16" t="s">
        <v>357</v>
      </c>
      <c r="B16">
        <f t="shared" ref="B16:D16" si="1">B5/1000000</f>
        <v>586.86969599999998</v>
      </c>
      <c r="C16">
        <f t="shared" si="1"/>
        <v>827.4864</v>
      </c>
      <c r="D16">
        <f t="shared" si="1"/>
        <v>707.17804799999999</v>
      </c>
    </row>
    <row r="17" spans="1:4" x14ac:dyDescent="0.3">
      <c r="A17" t="s">
        <v>358</v>
      </c>
      <c r="B17">
        <f t="shared" ref="B17:D17" si="2">B6/1000000</f>
        <v>78.002191999999994</v>
      </c>
      <c r="C17">
        <f t="shared" si="2"/>
        <v>147.76316800000001</v>
      </c>
      <c r="D17">
        <f t="shared" si="2"/>
        <v>112.88267999999999</v>
      </c>
    </row>
    <row r="18" spans="1:4" x14ac:dyDescent="0.3">
      <c r="A18" t="s">
        <v>355</v>
      </c>
      <c r="B18">
        <f t="shared" ref="B18:D19" si="3">B3/1000000</f>
        <v>95.859232000000006</v>
      </c>
      <c r="C18">
        <f t="shared" si="3"/>
        <v>113.883611</v>
      </c>
      <c r="D18">
        <f t="shared" si="3"/>
        <v>104.8714215</v>
      </c>
    </row>
    <row r="19" spans="1:4" x14ac:dyDescent="0.3">
      <c r="A19" t="s">
        <v>356</v>
      </c>
      <c r="B19">
        <f t="shared" si="3"/>
        <v>41.131675999999999</v>
      </c>
      <c r="C19">
        <f t="shared" si="3"/>
        <v>41.588175999999997</v>
      </c>
      <c r="D19">
        <f t="shared" si="3"/>
        <v>41.359926000000002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1F36-1EAE-4423-89BA-F6528F8C75E3}">
  <dimension ref="A1:E12"/>
  <sheetViews>
    <sheetView topLeftCell="A3" workbookViewId="0">
      <selection activeCell="E11" sqref="E11:E12"/>
    </sheetView>
  </sheetViews>
  <sheetFormatPr defaultRowHeight="14.4" x14ac:dyDescent="0.3"/>
  <cols>
    <col min="1" max="1" width="55.88671875" bestFit="1" customWidth="1"/>
    <col min="2" max="2" width="12.88671875" customWidth="1"/>
    <col min="3" max="3" width="12.44140625" customWidth="1"/>
    <col min="4" max="4" width="11.21875" customWidth="1"/>
    <col min="5" max="5" width="15.77734375" bestFit="1" customWidth="1"/>
  </cols>
  <sheetData>
    <row r="1" spans="1:5" ht="15.6" x14ac:dyDescent="0.3">
      <c r="A1" s="31" t="s">
        <v>361</v>
      </c>
    </row>
    <row r="3" spans="1:5" ht="15.6" x14ac:dyDescent="0.3">
      <c r="A3" s="31"/>
    </row>
    <row r="5" spans="1:5" x14ac:dyDescent="0.3">
      <c r="A5" t="s">
        <v>390</v>
      </c>
      <c r="B5" t="s">
        <v>42</v>
      </c>
      <c r="C5" t="s">
        <v>43</v>
      </c>
      <c r="D5" t="s">
        <v>403</v>
      </c>
      <c r="E5" t="s">
        <v>362</v>
      </c>
    </row>
    <row r="6" spans="1:5" x14ac:dyDescent="0.3">
      <c r="A6" t="s">
        <v>65</v>
      </c>
      <c r="B6">
        <v>100</v>
      </c>
      <c r="C6">
        <v>100</v>
      </c>
      <c r="D6">
        <f>AVERAGE(B6:C6)</f>
        <v>100</v>
      </c>
    </row>
    <row r="7" spans="1:5" x14ac:dyDescent="0.3">
      <c r="A7" t="s">
        <v>79</v>
      </c>
      <c r="B7">
        <v>1038</v>
      </c>
      <c r="C7">
        <v>1749</v>
      </c>
      <c r="D7">
        <f>SUM(B7:C7)</f>
        <v>2787</v>
      </c>
    </row>
    <row r="8" spans="1:5" x14ac:dyDescent="0.3">
      <c r="A8" t="s">
        <v>80</v>
      </c>
      <c r="B8">
        <v>1038</v>
      </c>
      <c r="C8">
        <v>1749</v>
      </c>
      <c r="D8">
        <f>SUM(B8:C8)</f>
        <v>2787</v>
      </c>
    </row>
    <row r="9" spans="1:5" x14ac:dyDescent="0.3">
      <c r="A9" t="s">
        <v>81</v>
      </c>
      <c r="B9">
        <v>0</v>
      </c>
      <c r="C9">
        <v>0</v>
      </c>
      <c r="D9">
        <f>SUM(B9:C9)</f>
        <v>0</v>
      </c>
    </row>
    <row r="10" spans="1:5" x14ac:dyDescent="0.3">
      <c r="A10" t="s">
        <v>82</v>
      </c>
      <c r="B10">
        <v>25.5</v>
      </c>
      <c r="C10">
        <v>25</v>
      </c>
      <c r="D10">
        <f t="shared" ref="D10:D12" si="0">AVERAGE(B10:C10)</f>
        <v>25.25</v>
      </c>
      <c r="E10" s="22">
        <f>D10/2</f>
        <v>12.625</v>
      </c>
    </row>
    <row r="11" spans="1:5" x14ac:dyDescent="0.3">
      <c r="A11" t="s">
        <v>83</v>
      </c>
      <c r="B11">
        <v>321.5</v>
      </c>
      <c r="C11">
        <v>746.5</v>
      </c>
      <c r="D11">
        <f t="shared" si="0"/>
        <v>534</v>
      </c>
      <c r="E11" s="22">
        <f t="shared" ref="E11:E12" si="1">D11/2</f>
        <v>267</v>
      </c>
    </row>
    <row r="12" spans="1:5" x14ac:dyDescent="0.3">
      <c r="A12" t="s">
        <v>84</v>
      </c>
      <c r="B12">
        <v>46.175424499999998</v>
      </c>
      <c r="C12">
        <v>49.547586500000001</v>
      </c>
      <c r="D12">
        <f t="shared" si="0"/>
        <v>47.8615055</v>
      </c>
      <c r="E12" s="22">
        <f t="shared" si="1"/>
        <v>23.93075275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027-ECA5-42E9-A635-9CC4F6DDB4E1}">
  <dimension ref="A1:I3"/>
  <sheetViews>
    <sheetView workbookViewId="0">
      <selection activeCell="E10" sqref="E10"/>
    </sheetView>
  </sheetViews>
  <sheetFormatPr defaultRowHeight="14.4" x14ac:dyDescent="0.3"/>
  <cols>
    <col min="1" max="1" width="20.21875" customWidth="1"/>
    <col min="2" max="2" width="40.109375" customWidth="1"/>
    <col min="3" max="3" width="8.6640625" bestFit="1" customWidth="1"/>
  </cols>
  <sheetData>
    <row r="1" spans="1:9" ht="57.6" x14ac:dyDescent="0.3">
      <c r="A1" s="89" t="s">
        <v>474</v>
      </c>
      <c r="B1" s="89" t="s">
        <v>475</v>
      </c>
      <c r="C1" s="89" t="s">
        <v>476</v>
      </c>
      <c r="D1" s="89" t="s">
        <v>477</v>
      </c>
      <c r="E1" s="89" t="s">
        <v>478</v>
      </c>
      <c r="F1" s="89" t="s">
        <v>479</v>
      </c>
      <c r="G1" s="89" t="s">
        <v>480</v>
      </c>
      <c r="H1" s="89" t="s">
        <v>481</v>
      </c>
      <c r="I1" s="89" t="s">
        <v>482</v>
      </c>
    </row>
    <row r="2" spans="1:9" ht="28.8" x14ac:dyDescent="0.3">
      <c r="A2" s="91" t="s">
        <v>483</v>
      </c>
      <c r="B2" s="90" t="s">
        <v>484</v>
      </c>
      <c r="C2" s="90">
        <v>-79.349999999999994</v>
      </c>
      <c r="D2" s="90">
        <v>-0.05</v>
      </c>
      <c r="E2" s="90" t="s">
        <v>485</v>
      </c>
      <c r="F2" s="90">
        <v>-85.42</v>
      </c>
      <c r="G2" s="90">
        <v>-91.65</v>
      </c>
      <c r="H2" s="90">
        <v>-97</v>
      </c>
      <c r="I2" s="90">
        <v>-99.53</v>
      </c>
    </row>
    <row r="3" spans="1:9" ht="72" x14ac:dyDescent="0.3">
      <c r="A3" s="91" t="s">
        <v>486</v>
      </c>
      <c r="B3" s="90" t="s">
        <v>487</v>
      </c>
      <c r="C3" s="90">
        <v>-77.540000000000006</v>
      </c>
      <c r="D3" s="90">
        <v>-0.2</v>
      </c>
      <c r="E3" s="90">
        <v>0</v>
      </c>
      <c r="F3" s="90">
        <v>-78.17</v>
      </c>
      <c r="G3" s="90">
        <v>-62.81</v>
      </c>
      <c r="H3" s="90">
        <v>-40.32</v>
      </c>
      <c r="I3" s="90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A216-1E1D-4470-9EBF-EEC128513D2F}">
  <dimension ref="A1:AK119"/>
  <sheetViews>
    <sheetView showGridLines="0" tabSelected="1" topLeftCell="A77" zoomScale="70" zoomScaleNormal="70" workbookViewId="0">
      <selection activeCell="G86" sqref="G86:G89"/>
    </sheetView>
  </sheetViews>
  <sheetFormatPr defaultRowHeight="14.4" x14ac:dyDescent="0.3"/>
  <cols>
    <col min="1" max="1" width="29.33203125" customWidth="1"/>
    <col min="2" max="2" width="48.5546875" bestFit="1" customWidth="1"/>
    <col min="3" max="3" width="27.33203125" customWidth="1"/>
    <col min="4" max="4" width="14.77734375" customWidth="1"/>
    <col min="5" max="5" width="20" customWidth="1"/>
    <col min="6" max="6" width="23.88671875" bestFit="1" customWidth="1"/>
    <col min="7" max="8" width="15.6640625" customWidth="1"/>
    <col min="9" max="9" width="13.77734375" customWidth="1"/>
    <col min="10" max="10" width="14.33203125" customWidth="1"/>
    <col min="13" max="13" width="23.88671875" bestFit="1" customWidth="1"/>
    <col min="14" max="14" width="21.5546875" bestFit="1" customWidth="1"/>
    <col min="15" max="15" width="12" bestFit="1" customWidth="1"/>
  </cols>
  <sheetData>
    <row r="1" spans="1:10" ht="14.4" customHeight="1" x14ac:dyDescent="0.3">
      <c r="A1" s="133" t="s">
        <v>12</v>
      </c>
      <c r="B1" s="133" t="s">
        <v>13</v>
      </c>
      <c r="C1" s="136" t="s">
        <v>25</v>
      </c>
      <c r="D1" s="137"/>
      <c r="E1" s="136" t="s">
        <v>26</v>
      </c>
      <c r="F1" s="137"/>
      <c r="G1" s="132" t="s">
        <v>389</v>
      </c>
      <c r="H1" s="132"/>
      <c r="I1" s="132"/>
      <c r="J1" s="132"/>
    </row>
    <row r="2" spans="1:10" x14ac:dyDescent="0.3">
      <c r="A2" s="134"/>
      <c r="B2" s="134"/>
      <c r="C2" s="138"/>
      <c r="D2" s="139"/>
      <c r="E2" s="138"/>
      <c r="F2" s="139"/>
      <c r="G2" s="132" t="s">
        <v>25</v>
      </c>
      <c r="H2" s="132"/>
      <c r="I2" s="132" t="s">
        <v>26</v>
      </c>
      <c r="J2" s="132"/>
    </row>
    <row r="3" spans="1:10" ht="28.8" x14ac:dyDescent="0.3">
      <c r="A3" s="135"/>
      <c r="B3" s="135"/>
      <c r="C3" s="12" t="s">
        <v>14</v>
      </c>
      <c r="D3" s="3" t="s">
        <v>15</v>
      </c>
      <c r="E3" s="12" t="s">
        <v>14</v>
      </c>
      <c r="F3" s="3" t="s">
        <v>15</v>
      </c>
      <c r="G3" s="44" t="s">
        <v>39</v>
      </c>
      <c r="H3" s="45" t="s">
        <v>40</v>
      </c>
      <c r="I3" s="44" t="s">
        <v>39</v>
      </c>
      <c r="J3" s="45" t="s">
        <v>40</v>
      </c>
    </row>
    <row r="4" spans="1:10" ht="28.8" x14ac:dyDescent="0.3">
      <c r="A4" s="144" t="s">
        <v>16</v>
      </c>
      <c r="B4" s="5" t="s">
        <v>17</v>
      </c>
      <c r="C4" s="5" t="s">
        <v>33</v>
      </c>
      <c r="D4" s="4" t="s">
        <v>18</v>
      </c>
      <c r="E4" s="17" t="s">
        <v>27</v>
      </c>
      <c r="F4" s="18" t="s">
        <v>29</v>
      </c>
      <c r="G4" s="18" t="s">
        <v>387</v>
      </c>
      <c r="H4" s="46" t="s">
        <v>18</v>
      </c>
      <c r="I4" s="37" t="s">
        <v>388</v>
      </c>
      <c r="J4" s="18" t="s">
        <v>387</v>
      </c>
    </row>
    <row r="5" spans="1:10" x14ac:dyDescent="0.3">
      <c r="A5" s="145"/>
      <c r="B5" s="5" t="s">
        <v>24</v>
      </c>
      <c r="C5" s="4">
        <v>20</v>
      </c>
      <c r="D5" s="4" t="s">
        <v>18</v>
      </c>
      <c r="E5" s="4" t="s">
        <v>30</v>
      </c>
      <c r="F5" s="4">
        <v>50</v>
      </c>
      <c r="G5" s="37" t="s">
        <v>388</v>
      </c>
      <c r="H5" s="46" t="s">
        <v>18</v>
      </c>
      <c r="I5" s="37" t="s">
        <v>388</v>
      </c>
      <c r="J5" s="18" t="s">
        <v>387</v>
      </c>
    </row>
    <row r="6" spans="1:10" x14ac:dyDescent="0.3">
      <c r="A6" s="146"/>
      <c r="B6" s="13" t="s">
        <v>28</v>
      </c>
      <c r="C6" s="4">
        <v>500</v>
      </c>
      <c r="D6" s="4" t="s">
        <v>18</v>
      </c>
      <c r="E6" s="4" t="s">
        <v>18</v>
      </c>
      <c r="F6" s="4" t="s">
        <v>18</v>
      </c>
      <c r="G6" s="18" t="s">
        <v>387</v>
      </c>
      <c r="H6" s="46" t="s">
        <v>18</v>
      </c>
      <c r="I6" s="46" t="s">
        <v>18</v>
      </c>
      <c r="J6" s="46" t="s">
        <v>18</v>
      </c>
    </row>
    <row r="7" spans="1:10" x14ac:dyDescent="0.3">
      <c r="A7" s="140" t="s">
        <v>19</v>
      </c>
      <c r="B7" s="14" t="s">
        <v>31</v>
      </c>
      <c r="C7" s="6" t="s">
        <v>18</v>
      </c>
      <c r="D7" s="6" t="s">
        <v>18</v>
      </c>
      <c r="E7" s="6">
        <v>10</v>
      </c>
      <c r="F7" s="6">
        <v>10</v>
      </c>
      <c r="G7" s="46" t="s">
        <v>18</v>
      </c>
      <c r="H7" s="46" t="s">
        <v>18</v>
      </c>
      <c r="I7" s="37" t="s">
        <v>388</v>
      </c>
      <c r="J7" s="18" t="s">
        <v>387</v>
      </c>
    </row>
    <row r="8" spans="1:10" x14ac:dyDescent="0.3">
      <c r="A8" s="141"/>
      <c r="B8" s="15" t="s">
        <v>24</v>
      </c>
      <c r="C8" s="6">
        <v>100</v>
      </c>
      <c r="D8" s="6" t="s">
        <v>18</v>
      </c>
      <c r="E8" s="6">
        <v>100</v>
      </c>
      <c r="F8" s="6">
        <v>53</v>
      </c>
      <c r="G8" s="18" t="s">
        <v>387</v>
      </c>
      <c r="H8" s="46" t="s">
        <v>18</v>
      </c>
      <c r="I8" s="37" t="s">
        <v>388</v>
      </c>
      <c r="J8" s="18" t="s">
        <v>387</v>
      </c>
    </row>
    <row r="9" spans="1:10" x14ac:dyDescent="0.3">
      <c r="A9" s="141"/>
      <c r="B9" s="14" t="s">
        <v>32</v>
      </c>
      <c r="C9" s="6" t="s">
        <v>18</v>
      </c>
      <c r="D9" s="6" t="s">
        <v>18</v>
      </c>
      <c r="E9" s="6">
        <v>3</v>
      </c>
      <c r="F9" s="6">
        <v>30</v>
      </c>
      <c r="G9" s="46" t="s">
        <v>18</v>
      </c>
      <c r="H9" s="46" t="s">
        <v>18</v>
      </c>
      <c r="I9" s="37" t="s">
        <v>388</v>
      </c>
      <c r="J9" s="18" t="s">
        <v>387</v>
      </c>
    </row>
    <row r="10" spans="1:10" x14ac:dyDescent="0.3">
      <c r="A10" s="141"/>
      <c r="B10" s="15" t="s">
        <v>20</v>
      </c>
      <c r="C10" s="6">
        <v>25</v>
      </c>
      <c r="D10" s="6" t="s">
        <v>18</v>
      </c>
      <c r="E10" s="6">
        <v>10</v>
      </c>
      <c r="F10" s="6" t="s">
        <v>18</v>
      </c>
      <c r="G10" s="18" t="s">
        <v>387</v>
      </c>
      <c r="H10" s="46" t="s">
        <v>18</v>
      </c>
      <c r="I10" s="37" t="s">
        <v>388</v>
      </c>
      <c r="J10" s="46" t="s">
        <v>18</v>
      </c>
    </row>
    <row r="11" spans="1:10" x14ac:dyDescent="0.3">
      <c r="A11" s="142"/>
      <c r="B11" s="15" t="s">
        <v>411</v>
      </c>
      <c r="C11" s="6" t="s">
        <v>18</v>
      </c>
      <c r="D11" s="6" t="s">
        <v>18</v>
      </c>
      <c r="E11" s="6" t="s">
        <v>18</v>
      </c>
      <c r="F11" s="6" t="s">
        <v>412</v>
      </c>
      <c r="G11" s="46" t="s">
        <v>18</v>
      </c>
      <c r="H11" s="46" t="s">
        <v>18</v>
      </c>
      <c r="I11" s="46" t="s">
        <v>18</v>
      </c>
      <c r="J11" s="18" t="s">
        <v>387</v>
      </c>
    </row>
    <row r="12" spans="1:10" ht="28.8" x14ac:dyDescent="0.3">
      <c r="A12" s="143" t="s">
        <v>21</v>
      </c>
      <c r="B12" s="8" t="s">
        <v>22</v>
      </c>
      <c r="C12" s="7">
        <v>100</v>
      </c>
      <c r="D12" s="7" t="s">
        <v>18</v>
      </c>
      <c r="E12" s="8" t="s">
        <v>34</v>
      </c>
      <c r="F12" s="8" t="s">
        <v>391</v>
      </c>
      <c r="G12" s="18" t="s">
        <v>387</v>
      </c>
      <c r="H12" s="46" t="s">
        <v>18</v>
      </c>
      <c r="I12" s="37" t="s">
        <v>388</v>
      </c>
      <c r="J12" s="37" t="s">
        <v>388</v>
      </c>
    </row>
    <row r="13" spans="1:10" ht="49.2" customHeight="1" x14ac:dyDescent="0.3">
      <c r="A13" s="143"/>
      <c r="B13" s="16" t="s">
        <v>35</v>
      </c>
      <c r="C13" s="7">
        <v>50</v>
      </c>
      <c r="D13" s="7">
        <v>10</v>
      </c>
      <c r="E13" s="8" t="s">
        <v>36</v>
      </c>
      <c r="F13" s="8" t="s">
        <v>37</v>
      </c>
      <c r="G13" s="18" t="s">
        <v>387</v>
      </c>
      <c r="H13" s="18" t="s">
        <v>387</v>
      </c>
      <c r="I13" s="37" t="s">
        <v>388</v>
      </c>
      <c r="J13" s="37" t="s">
        <v>388</v>
      </c>
    </row>
    <row r="14" spans="1:10" ht="28.8" x14ac:dyDescent="0.3">
      <c r="A14" s="9" t="s">
        <v>23</v>
      </c>
      <c r="B14" s="11"/>
      <c r="C14" s="10" t="s">
        <v>18</v>
      </c>
      <c r="D14" s="10" t="s">
        <v>18</v>
      </c>
      <c r="E14" s="10">
        <v>5</v>
      </c>
      <c r="F14" s="11" t="s">
        <v>38</v>
      </c>
      <c r="G14" s="46" t="s">
        <v>18</v>
      </c>
      <c r="H14" s="46" t="s">
        <v>18</v>
      </c>
      <c r="I14" s="37" t="s">
        <v>388</v>
      </c>
      <c r="J14" s="18" t="s">
        <v>387</v>
      </c>
    </row>
    <row r="22" spans="1:6" x14ac:dyDescent="0.3">
      <c r="A22" s="106" t="s">
        <v>0</v>
      </c>
      <c r="B22" s="106" t="s">
        <v>396</v>
      </c>
      <c r="C22" s="127" t="s">
        <v>407</v>
      </c>
      <c r="D22" s="125" t="s">
        <v>419</v>
      </c>
      <c r="E22" s="126"/>
      <c r="F22" s="106" t="s">
        <v>403</v>
      </c>
    </row>
    <row r="23" spans="1:6" x14ac:dyDescent="0.3">
      <c r="A23" s="106"/>
      <c r="B23" s="106"/>
      <c r="C23" s="127"/>
      <c r="D23" s="48" t="s">
        <v>392</v>
      </c>
      <c r="E23" s="48" t="s">
        <v>393</v>
      </c>
      <c r="F23" s="106"/>
    </row>
    <row r="24" spans="1:6" x14ac:dyDescent="0.3">
      <c r="A24" s="128" t="s">
        <v>2</v>
      </c>
      <c r="B24" s="56" t="s">
        <v>397</v>
      </c>
      <c r="C24" s="21" t="s">
        <v>406</v>
      </c>
      <c r="D24" s="58">
        <v>99.7</v>
      </c>
      <c r="E24" s="58">
        <v>99.47</v>
      </c>
      <c r="F24" s="59">
        <f>AVERAGE(D24:E24)</f>
        <v>99.585000000000008</v>
      </c>
    </row>
    <row r="25" spans="1:6" x14ac:dyDescent="0.3">
      <c r="A25" s="128"/>
      <c r="B25" s="56" t="s">
        <v>397</v>
      </c>
      <c r="C25" s="21" t="s">
        <v>408</v>
      </c>
      <c r="D25" s="60">
        <v>99.7</v>
      </c>
      <c r="E25" s="60">
        <v>99.47</v>
      </c>
      <c r="F25" s="59">
        <f t="shared" ref="F25:F36" si="0">AVERAGE(D25:E25)</f>
        <v>99.585000000000008</v>
      </c>
    </row>
    <row r="26" spans="1:6" x14ac:dyDescent="0.3">
      <c r="A26" s="61" t="s">
        <v>4</v>
      </c>
      <c r="B26" s="56" t="s">
        <v>397</v>
      </c>
      <c r="C26" s="21" t="s">
        <v>409</v>
      </c>
      <c r="D26" s="60">
        <v>99.55</v>
      </c>
      <c r="E26" s="60">
        <v>99.43</v>
      </c>
      <c r="F26" s="59">
        <f t="shared" si="0"/>
        <v>99.490000000000009</v>
      </c>
    </row>
    <row r="27" spans="1:6" x14ac:dyDescent="0.3">
      <c r="A27" s="129" t="s">
        <v>398</v>
      </c>
      <c r="B27" s="49" t="s">
        <v>400</v>
      </c>
      <c r="C27" s="2" t="s">
        <v>401</v>
      </c>
      <c r="D27" s="59">
        <v>51.87</v>
      </c>
      <c r="E27" s="59">
        <v>55.57</v>
      </c>
      <c r="F27" s="59">
        <f t="shared" si="0"/>
        <v>53.72</v>
      </c>
    </row>
    <row r="28" spans="1:6" x14ac:dyDescent="0.3">
      <c r="A28" s="129"/>
      <c r="B28" s="49" t="s">
        <v>399</v>
      </c>
      <c r="C28" s="2" t="s">
        <v>402</v>
      </c>
      <c r="D28" s="59">
        <v>64.849999999999994</v>
      </c>
      <c r="E28" s="59">
        <v>66.849999999999994</v>
      </c>
      <c r="F28" s="59">
        <f t="shared" si="0"/>
        <v>65.849999999999994</v>
      </c>
    </row>
    <row r="29" spans="1:6" x14ac:dyDescent="0.3">
      <c r="A29" s="114" t="s">
        <v>19</v>
      </c>
      <c r="B29" s="50" t="s">
        <v>31</v>
      </c>
      <c r="C29" s="2" t="s">
        <v>405</v>
      </c>
      <c r="D29" s="59">
        <v>96.55</v>
      </c>
      <c r="E29" s="59">
        <v>93.23</v>
      </c>
      <c r="F29" s="59">
        <f t="shared" si="0"/>
        <v>94.89</v>
      </c>
    </row>
    <row r="30" spans="1:6" x14ac:dyDescent="0.3">
      <c r="A30" s="114"/>
      <c r="B30" s="49" t="s">
        <v>404</v>
      </c>
      <c r="C30" s="2" t="s">
        <v>410</v>
      </c>
      <c r="D30" s="59">
        <v>61.94</v>
      </c>
      <c r="E30" s="59">
        <v>64.39</v>
      </c>
      <c r="F30" s="59">
        <f t="shared" si="0"/>
        <v>63.164999999999999</v>
      </c>
    </row>
    <row r="31" spans="1:6" x14ac:dyDescent="0.3">
      <c r="A31" s="114"/>
      <c r="B31" s="50" t="s">
        <v>32</v>
      </c>
      <c r="C31" s="2" t="s">
        <v>416</v>
      </c>
      <c r="D31" s="59">
        <v>82.91</v>
      </c>
      <c r="E31" s="59">
        <v>80.25</v>
      </c>
      <c r="F31" s="59">
        <f t="shared" si="0"/>
        <v>81.58</v>
      </c>
    </row>
    <row r="32" spans="1:6" x14ac:dyDescent="0.3">
      <c r="A32" s="114"/>
      <c r="B32" s="49" t="s">
        <v>411</v>
      </c>
      <c r="C32" s="2" t="s">
        <v>412</v>
      </c>
      <c r="D32" s="59">
        <v>93.74</v>
      </c>
      <c r="E32" s="59">
        <v>76.260000000000005</v>
      </c>
      <c r="F32" s="59">
        <f t="shared" si="0"/>
        <v>85</v>
      </c>
    </row>
    <row r="33" spans="1:8" x14ac:dyDescent="0.3">
      <c r="A33" s="114" t="s">
        <v>21</v>
      </c>
      <c r="B33" s="129" t="s">
        <v>413</v>
      </c>
      <c r="C33" s="39" t="s">
        <v>417</v>
      </c>
      <c r="D33" s="59">
        <v>64.849999999999994</v>
      </c>
      <c r="E33" s="59">
        <v>66.849999999999994</v>
      </c>
      <c r="F33" s="59">
        <f t="shared" si="0"/>
        <v>65.849999999999994</v>
      </c>
    </row>
    <row r="34" spans="1:8" x14ac:dyDescent="0.3">
      <c r="A34" s="114"/>
      <c r="B34" s="129"/>
      <c r="C34" s="2" t="s">
        <v>418</v>
      </c>
      <c r="D34" s="63">
        <v>0</v>
      </c>
      <c r="E34" s="63">
        <v>0</v>
      </c>
      <c r="F34" s="63">
        <v>0</v>
      </c>
    </row>
    <row r="35" spans="1:8" ht="30" customHeight="1" x14ac:dyDescent="0.3">
      <c r="A35" s="114"/>
      <c r="B35" s="130" t="s">
        <v>35</v>
      </c>
      <c r="C35" s="2" t="s">
        <v>414</v>
      </c>
      <c r="D35" s="59">
        <v>96.55</v>
      </c>
      <c r="E35" s="59">
        <v>93.23</v>
      </c>
      <c r="F35" s="59">
        <f t="shared" si="0"/>
        <v>94.89</v>
      </c>
    </row>
    <row r="36" spans="1:8" x14ac:dyDescent="0.3">
      <c r="A36" s="114"/>
      <c r="B36" s="131"/>
      <c r="C36" s="2" t="s">
        <v>415</v>
      </c>
      <c r="D36" s="63">
        <v>0</v>
      </c>
      <c r="E36" s="59">
        <v>0.93</v>
      </c>
      <c r="F36" s="59">
        <f t="shared" si="0"/>
        <v>0.46500000000000002</v>
      </c>
    </row>
    <row r="37" spans="1:8" x14ac:dyDescent="0.3">
      <c r="A37" s="128" t="s">
        <v>23</v>
      </c>
      <c r="B37" s="128" t="s">
        <v>26</v>
      </c>
      <c r="C37" s="2" t="s">
        <v>394</v>
      </c>
      <c r="D37" s="60">
        <v>99.45</v>
      </c>
      <c r="E37" s="60">
        <v>99.29</v>
      </c>
      <c r="F37" s="59">
        <f t="shared" ref="F37:F38" si="1">AVERAGE(D37:E37)</f>
        <v>99.37</v>
      </c>
    </row>
    <row r="38" spans="1:8" x14ac:dyDescent="0.3">
      <c r="A38" s="128"/>
      <c r="B38" s="128"/>
      <c r="C38" s="2" t="s">
        <v>395</v>
      </c>
      <c r="D38" s="59">
        <v>75.38</v>
      </c>
      <c r="E38" s="59">
        <v>34.29</v>
      </c>
      <c r="F38" s="59">
        <f t="shared" si="1"/>
        <v>54.834999999999994</v>
      </c>
    </row>
    <row r="43" spans="1:8" x14ac:dyDescent="0.3">
      <c r="A43" s="124" t="s">
        <v>12</v>
      </c>
      <c r="B43" s="124" t="s">
        <v>13</v>
      </c>
      <c r="C43" s="115" t="s">
        <v>25</v>
      </c>
      <c r="D43" s="115"/>
      <c r="E43" s="115"/>
      <c r="F43" s="115" t="s">
        <v>26</v>
      </c>
      <c r="G43" s="115"/>
      <c r="H43" s="115"/>
    </row>
    <row r="44" spans="1:8" x14ac:dyDescent="0.3">
      <c r="A44" s="124"/>
      <c r="B44" s="124"/>
      <c r="C44" s="115"/>
      <c r="D44" s="115"/>
      <c r="E44" s="115"/>
      <c r="F44" s="115"/>
      <c r="G44" s="115"/>
      <c r="H44" s="115"/>
    </row>
    <row r="45" spans="1:8" ht="28.8" x14ac:dyDescent="0.3">
      <c r="A45" s="124"/>
      <c r="B45" s="124"/>
      <c r="C45" s="62" t="s">
        <v>14</v>
      </c>
      <c r="D45" s="48" t="s">
        <v>392</v>
      </c>
      <c r="E45" s="48" t="s">
        <v>393</v>
      </c>
      <c r="F45" s="62" t="s">
        <v>14</v>
      </c>
      <c r="G45" s="48" t="s">
        <v>392</v>
      </c>
      <c r="H45" s="48" t="s">
        <v>393</v>
      </c>
    </row>
    <row r="46" spans="1:8" x14ac:dyDescent="0.3">
      <c r="A46" s="107" t="s">
        <v>16</v>
      </c>
      <c r="B46" s="116" t="s">
        <v>17</v>
      </c>
      <c r="C46" s="49" t="s">
        <v>421</v>
      </c>
      <c r="D46" s="53">
        <v>0.75539999999999996</v>
      </c>
      <c r="E46" s="57">
        <v>0.66239999999999999</v>
      </c>
      <c r="F46" s="49" t="s">
        <v>423</v>
      </c>
      <c r="G46" s="54">
        <v>0</v>
      </c>
      <c r="H46" s="54">
        <v>0</v>
      </c>
    </row>
    <row r="47" spans="1:8" ht="28.8" x14ac:dyDescent="0.3">
      <c r="A47" s="108"/>
      <c r="B47" s="117"/>
      <c r="C47" s="49" t="s">
        <v>420</v>
      </c>
      <c r="D47" s="57">
        <v>0.2853</v>
      </c>
      <c r="E47" s="53">
        <v>0.1973</v>
      </c>
      <c r="F47" s="49" t="s">
        <v>422</v>
      </c>
      <c r="G47" s="57">
        <v>0.2853</v>
      </c>
      <c r="H47" s="53">
        <v>0.1973</v>
      </c>
    </row>
    <row r="48" spans="1:8" x14ac:dyDescent="0.3">
      <c r="A48" s="108"/>
      <c r="B48" s="49" t="s">
        <v>24</v>
      </c>
      <c r="C48" s="56">
        <v>20</v>
      </c>
      <c r="D48" s="57">
        <v>0.2853</v>
      </c>
      <c r="E48" s="53">
        <v>0.1973</v>
      </c>
      <c r="F48" s="56" t="s">
        <v>30</v>
      </c>
      <c r="G48" s="57">
        <v>0.2853</v>
      </c>
      <c r="H48" s="53">
        <v>0.1973</v>
      </c>
    </row>
    <row r="49" spans="1:8" x14ac:dyDescent="0.3">
      <c r="A49" s="109"/>
      <c r="B49" s="50" t="s">
        <v>28</v>
      </c>
      <c r="C49" s="56">
        <v>500</v>
      </c>
      <c r="D49" s="54">
        <v>1</v>
      </c>
      <c r="E49" s="57">
        <v>0.99580000000000002</v>
      </c>
      <c r="F49" s="56" t="s">
        <v>18</v>
      </c>
      <c r="G49" s="56" t="s">
        <v>18</v>
      </c>
      <c r="H49" s="56" t="s">
        <v>18</v>
      </c>
    </row>
    <row r="50" spans="1:8" x14ac:dyDescent="0.3">
      <c r="A50" s="114" t="s">
        <v>19</v>
      </c>
      <c r="B50" s="50" t="s">
        <v>31</v>
      </c>
      <c r="C50" s="56" t="s">
        <v>18</v>
      </c>
      <c r="D50" s="56" t="s">
        <v>18</v>
      </c>
      <c r="E50" s="56" t="s">
        <v>18</v>
      </c>
      <c r="F50" s="56">
        <v>10</v>
      </c>
      <c r="G50" s="54">
        <v>0</v>
      </c>
      <c r="H50" s="54">
        <v>0</v>
      </c>
    </row>
    <row r="51" spans="1:8" x14ac:dyDescent="0.3">
      <c r="A51" s="114"/>
      <c r="B51" s="49" t="s">
        <v>24</v>
      </c>
      <c r="C51" s="56">
        <v>100</v>
      </c>
      <c r="D51" s="57">
        <v>0.99880000000000002</v>
      </c>
      <c r="E51" s="57">
        <v>0.99390000000000001</v>
      </c>
      <c r="F51" s="56">
        <v>100</v>
      </c>
      <c r="G51" s="57">
        <v>0.99880000000000002</v>
      </c>
      <c r="H51" s="57">
        <v>0.99390000000000001</v>
      </c>
    </row>
    <row r="52" spans="1:8" x14ac:dyDescent="0.3">
      <c r="A52" s="114"/>
      <c r="B52" s="50" t="s">
        <v>32</v>
      </c>
      <c r="C52" s="56" t="s">
        <v>18</v>
      </c>
      <c r="D52" s="56" t="s">
        <v>18</v>
      </c>
      <c r="E52" s="56" t="s">
        <v>18</v>
      </c>
      <c r="F52" s="56">
        <v>3</v>
      </c>
      <c r="G52" s="54">
        <v>0</v>
      </c>
      <c r="H52" s="54">
        <v>0</v>
      </c>
    </row>
    <row r="53" spans="1:8" x14ac:dyDescent="0.3">
      <c r="A53" s="114"/>
      <c r="B53" s="49" t="s">
        <v>20</v>
      </c>
      <c r="C53" s="56">
        <v>25</v>
      </c>
      <c r="D53" s="53">
        <v>0.75539999999999996</v>
      </c>
      <c r="E53" s="57">
        <v>0.66239999999999999</v>
      </c>
      <c r="F53" s="56">
        <v>10</v>
      </c>
      <c r="G53" s="54">
        <v>0</v>
      </c>
      <c r="H53" s="54">
        <v>0</v>
      </c>
    </row>
    <row r="54" spans="1:8" x14ac:dyDescent="0.3">
      <c r="A54" s="114" t="s">
        <v>21</v>
      </c>
      <c r="B54" s="116" t="s">
        <v>22</v>
      </c>
      <c r="C54" s="120">
        <v>100</v>
      </c>
      <c r="D54" s="122">
        <v>0.99880000000000002</v>
      </c>
      <c r="E54" s="122">
        <v>0.99390000000000001</v>
      </c>
      <c r="F54" s="49" t="s">
        <v>425</v>
      </c>
      <c r="G54" s="55">
        <v>0</v>
      </c>
      <c r="H54" s="55">
        <v>0</v>
      </c>
    </row>
    <row r="55" spans="1:8" x14ac:dyDescent="0.3">
      <c r="A55" s="114"/>
      <c r="B55" s="117"/>
      <c r="C55" s="121"/>
      <c r="D55" s="123"/>
      <c r="E55" s="123"/>
      <c r="F55" s="49" t="s">
        <v>424</v>
      </c>
      <c r="G55" s="55">
        <v>0</v>
      </c>
      <c r="H55" s="55">
        <v>0</v>
      </c>
    </row>
    <row r="56" spans="1:8" x14ac:dyDescent="0.3">
      <c r="A56" s="114"/>
      <c r="B56" s="118" t="s">
        <v>35</v>
      </c>
      <c r="C56" s="120">
        <v>50</v>
      </c>
      <c r="D56" s="122">
        <v>0.99180000000000001</v>
      </c>
      <c r="E56" s="122">
        <v>0.95399999999999996</v>
      </c>
      <c r="F56" s="49" t="s">
        <v>423</v>
      </c>
      <c r="G56" s="55">
        <v>0</v>
      </c>
      <c r="H56" s="55">
        <v>0</v>
      </c>
    </row>
    <row r="57" spans="1:8" x14ac:dyDescent="0.3">
      <c r="A57" s="114"/>
      <c r="B57" s="119"/>
      <c r="C57" s="121"/>
      <c r="D57" s="123"/>
      <c r="E57" s="123"/>
      <c r="F57" s="49" t="s">
        <v>424</v>
      </c>
      <c r="G57" s="55">
        <v>0</v>
      </c>
      <c r="H57" s="55">
        <v>0</v>
      </c>
    </row>
    <row r="58" spans="1:8" x14ac:dyDescent="0.3">
      <c r="A58" s="51" t="s">
        <v>23</v>
      </c>
      <c r="B58" s="49"/>
      <c r="C58" s="56" t="s">
        <v>18</v>
      </c>
      <c r="D58" s="56" t="s">
        <v>18</v>
      </c>
      <c r="E58" s="56" t="s">
        <v>18</v>
      </c>
      <c r="F58" s="56">
        <v>5</v>
      </c>
      <c r="G58" s="55">
        <v>0</v>
      </c>
      <c r="H58" s="55">
        <v>0</v>
      </c>
    </row>
    <row r="61" spans="1:8" ht="18" customHeight="1" x14ac:dyDescent="0.3">
      <c r="A61" s="113" t="s">
        <v>426</v>
      </c>
      <c r="B61" s="48" t="s">
        <v>392</v>
      </c>
      <c r="C61" s="48" t="s">
        <v>393</v>
      </c>
    </row>
    <row r="62" spans="1:8" ht="28.2" customHeight="1" x14ac:dyDescent="0.3">
      <c r="A62" s="113"/>
      <c r="B62" s="57">
        <v>0.92530000000000001</v>
      </c>
      <c r="C62" s="57">
        <v>0.84899999999999998</v>
      </c>
    </row>
    <row r="68" spans="1:13" ht="43.2" x14ac:dyDescent="0.3">
      <c r="A68" s="62" t="s">
        <v>427</v>
      </c>
      <c r="B68" s="62" t="s">
        <v>428</v>
      </c>
      <c r="C68" s="62" t="s">
        <v>429</v>
      </c>
      <c r="D68" s="62" t="s">
        <v>430</v>
      </c>
      <c r="E68" s="62" t="s">
        <v>431</v>
      </c>
      <c r="F68" s="62" t="s">
        <v>432</v>
      </c>
      <c r="G68" s="62" t="s">
        <v>433</v>
      </c>
      <c r="H68" s="62" t="s">
        <v>434</v>
      </c>
      <c r="I68" s="62" t="s">
        <v>435</v>
      </c>
      <c r="J68" s="62" t="s">
        <v>436</v>
      </c>
      <c r="K68" s="62" t="s">
        <v>437</v>
      </c>
      <c r="L68" s="62" t="s">
        <v>438</v>
      </c>
      <c r="M68" s="62" t="s">
        <v>439</v>
      </c>
    </row>
    <row r="69" spans="1:13" x14ac:dyDescent="0.3">
      <c r="A69" s="64">
        <v>1</v>
      </c>
      <c r="B69" s="65">
        <v>-114.7</v>
      </c>
      <c r="C69" s="64">
        <v>-59.4</v>
      </c>
      <c r="D69" s="64">
        <v>-84.98</v>
      </c>
      <c r="E69" s="64">
        <v>-114.7</v>
      </c>
      <c r="F69" s="64">
        <v>-100.9</v>
      </c>
      <c r="G69" s="64">
        <v>-47.2</v>
      </c>
      <c r="H69" s="64">
        <v>-75.540000000000006</v>
      </c>
      <c r="I69" s="64">
        <v>-100.9</v>
      </c>
      <c r="J69" s="64">
        <v>-107.8</v>
      </c>
      <c r="K69" s="64">
        <v>-53.3</v>
      </c>
      <c r="L69" s="64">
        <v>-80.260000000000005</v>
      </c>
      <c r="M69" s="64">
        <v>-107.8</v>
      </c>
    </row>
    <row r="70" spans="1:13" x14ac:dyDescent="0.3">
      <c r="A70" s="68">
        <v>10</v>
      </c>
      <c r="B70" s="64">
        <v>-114.7</v>
      </c>
      <c r="C70" s="64">
        <v>-60.8</v>
      </c>
      <c r="D70" s="64">
        <v>-84.83</v>
      </c>
      <c r="E70" s="64">
        <v>-114.7</v>
      </c>
      <c r="F70" s="64">
        <v>-98.9</v>
      </c>
      <c r="G70" s="64">
        <v>-47.2</v>
      </c>
      <c r="H70" s="64">
        <v>-74.98</v>
      </c>
      <c r="I70" s="64">
        <v>-98.9</v>
      </c>
      <c r="J70" s="64">
        <v>-106.8</v>
      </c>
      <c r="K70" s="64">
        <v>-54</v>
      </c>
      <c r="L70" s="64">
        <v>-79.900000000000006</v>
      </c>
      <c r="M70" s="64">
        <v>-106.8</v>
      </c>
    </row>
    <row r="71" spans="1:13" x14ac:dyDescent="0.3">
      <c r="A71" s="64">
        <v>30</v>
      </c>
      <c r="B71" s="64">
        <v>-112.5</v>
      </c>
      <c r="C71" s="64">
        <v>-60.8</v>
      </c>
      <c r="D71" s="64">
        <v>-84.28</v>
      </c>
      <c r="E71" s="64">
        <v>-112.5</v>
      </c>
      <c r="F71" s="64">
        <v>-98.9</v>
      </c>
      <c r="G71" s="64">
        <v>-47.2</v>
      </c>
      <c r="H71" s="64">
        <v>-74.42</v>
      </c>
      <c r="I71" s="64">
        <v>-98.9</v>
      </c>
      <c r="J71" s="64">
        <v>-105.7</v>
      </c>
      <c r="K71" s="64">
        <v>-54</v>
      </c>
      <c r="L71" s="64">
        <v>-79.349999999999994</v>
      </c>
      <c r="M71" s="64">
        <v>-105.7</v>
      </c>
    </row>
    <row r="72" spans="1:13" x14ac:dyDescent="0.3">
      <c r="A72" s="64">
        <v>50</v>
      </c>
      <c r="B72" s="64">
        <v>-104.9</v>
      </c>
      <c r="C72" s="64">
        <v>-62.5</v>
      </c>
      <c r="D72" s="64">
        <v>-83.41</v>
      </c>
      <c r="E72" s="64">
        <v>-104.9</v>
      </c>
      <c r="F72" s="64">
        <v>-98.9</v>
      </c>
      <c r="G72" s="64">
        <v>-47.2</v>
      </c>
      <c r="H72" s="64">
        <v>-73.819999999999993</v>
      </c>
      <c r="I72" s="64">
        <v>-98.9</v>
      </c>
      <c r="J72" s="64">
        <v>-101.9</v>
      </c>
      <c r="K72" s="64">
        <v>-54.85</v>
      </c>
      <c r="L72" s="66">
        <v>-78.61</v>
      </c>
      <c r="M72" s="68">
        <v>-101.9</v>
      </c>
    </row>
    <row r="73" spans="1:13" x14ac:dyDescent="0.3">
      <c r="A73" s="64">
        <v>53</v>
      </c>
      <c r="B73" s="64">
        <v>-104.9</v>
      </c>
      <c r="C73" s="64">
        <v>-62.5</v>
      </c>
      <c r="D73" s="64">
        <v>-83.26</v>
      </c>
      <c r="E73" s="64">
        <v>-104.9</v>
      </c>
      <c r="F73" s="64">
        <v>-98.9</v>
      </c>
      <c r="G73" s="64">
        <v>-47.2</v>
      </c>
      <c r="H73" s="64">
        <v>-73.61</v>
      </c>
      <c r="I73" s="64">
        <v>-98.9</v>
      </c>
      <c r="J73" s="64">
        <v>-101.9</v>
      </c>
      <c r="K73" s="64">
        <v>-54.85</v>
      </c>
      <c r="L73" s="66">
        <v>-78.430000000000007</v>
      </c>
      <c r="M73" s="68">
        <v>-101.9</v>
      </c>
    </row>
    <row r="74" spans="1:13" x14ac:dyDescent="0.3">
      <c r="A74" s="64">
        <v>65</v>
      </c>
      <c r="B74" s="64">
        <v>-104</v>
      </c>
      <c r="C74" s="64">
        <v>-62.5</v>
      </c>
      <c r="D74" s="64">
        <v>-82.63</v>
      </c>
      <c r="E74" s="64">
        <v>-104</v>
      </c>
      <c r="F74" s="64">
        <v>-98.9</v>
      </c>
      <c r="G74" s="64">
        <v>-47.2</v>
      </c>
      <c r="H74" s="64">
        <v>-72.95</v>
      </c>
      <c r="I74" s="64">
        <v>-98.9</v>
      </c>
      <c r="J74" s="64">
        <v>-101.45</v>
      </c>
      <c r="K74" s="64">
        <v>-54.85</v>
      </c>
      <c r="L74" s="66">
        <v>-77.790000000000006</v>
      </c>
      <c r="M74" s="68">
        <v>-101.45</v>
      </c>
    </row>
    <row r="75" spans="1:13" x14ac:dyDescent="0.3">
      <c r="A75" s="64">
        <v>100</v>
      </c>
      <c r="B75" s="64">
        <v>-101.6</v>
      </c>
      <c r="C75" s="64">
        <v>-62.5</v>
      </c>
      <c r="D75" s="64">
        <v>-82.21</v>
      </c>
      <c r="E75" s="64">
        <v>-101.6</v>
      </c>
      <c r="F75" s="64">
        <v>-95.3</v>
      </c>
      <c r="G75" s="64">
        <v>-47.2</v>
      </c>
      <c r="H75" s="64">
        <v>-71.89</v>
      </c>
      <c r="I75" s="64">
        <v>-95.3</v>
      </c>
      <c r="J75" s="64">
        <v>-98.45</v>
      </c>
      <c r="K75" s="64">
        <v>-54.85</v>
      </c>
      <c r="L75" s="66">
        <v>-77.05</v>
      </c>
      <c r="M75" s="68">
        <v>-98.45</v>
      </c>
    </row>
    <row r="76" spans="1:13" x14ac:dyDescent="0.3">
      <c r="L76" s="67">
        <f>AVERAGE(L72:L75)</f>
        <v>-77.970000000000013</v>
      </c>
      <c r="M76" s="67">
        <f>AVERAGE(M72:M75)</f>
        <v>-100.925</v>
      </c>
    </row>
    <row r="79" spans="1:13" x14ac:dyDescent="0.3">
      <c r="C79" t="s">
        <v>440</v>
      </c>
    </row>
    <row r="80" spans="1:13" x14ac:dyDescent="0.3">
      <c r="C80" t="s">
        <v>442</v>
      </c>
      <c r="D80" s="2"/>
    </row>
    <row r="81" spans="1:37" x14ac:dyDescent="0.3">
      <c r="C81" t="s">
        <v>441</v>
      </c>
    </row>
    <row r="84" spans="1:37" x14ac:dyDescent="0.3">
      <c r="A84" s="83" t="s">
        <v>457</v>
      </c>
      <c r="B84" s="83" t="s">
        <v>428</v>
      </c>
      <c r="C84" s="83" t="s">
        <v>429</v>
      </c>
      <c r="D84" s="83" t="s">
        <v>430</v>
      </c>
      <c r="E84" s="83" t="s">
        <v>431</v>
      </c>
      <c r="F84" s="83" t="s">
        <v>458</v>
      </c>
      <c r="G84" s="83" t="s">
        <v>459</v>
      </c>
      <c r="H84" s="83" t="s">
        <v>460</v>
      </c>
      <c r="I84" s="83" t="s">
        <v>461</v>
      </c>
      <c r="J84" s="83" t="s">
        <v>462</v>
      </c>
      <c r="K84" s="83" t="s">
        <v>437</v>
      </c>
      <c r="L84" s="83" t="s">
        <v>463</v>
      </c>
      <c r="M84" s="83" t="s">
        <v>439</v>
      </c>
      <c r="AK84" t="s">
        <v>455</v>
      </c>
    </row>
    <row r="85" spans="1:37" x14ac:dyDescent="0.3">
      <c r="A85" s="2">
        <v>10</v>
      </c>
      <c r="B85" s="2" t="s">
        <v>456</v>
      </c>
      <c r="C85" s="2" t="s">
        <v>456</v>
      </c>
      <c r="D85" s="2" t="s">
        <v>456</v>
      </c>
      <c r="E85" s="2" t="s">
        <v>456</v>
      </c>
      <c r="F85" s="2" t="s">
        <v>456</v>
      </c>
      <c r="G85" s="2" t="s">
        <v>456</v>
      </c>
      <c r="H85" s="2" t="s">
        <v>456</v>
      </c>
      <c r="I85" s="2" t="s">
        <v>456</v>
      </c>
      <c r="J85" s="2" t="s">
        <v>456</v>
      </c>
      <c r="K85" s="2" t="s">
        <v>456</v>
      </c>
      <c r="L85" s="2" t="s">
        <v>456</v>
      </c>
      <c r="M85" s="2" t="s">
        <v>456</v>
      </c>
    </row>
    <row r="86" spans="1:37" x14ac:dyDescent="0.3">
      <c r="A86" s="2">
        <v>20</v>
      </c>
      <c r="B86" s="2">
        <v>-101.9</v>
      </c>
      <c r="C86" s="2">
        <v>-60.9</v>
      </c>
      <c r="D86" s="2">
        <v>-83.604403000000005</v>
      </c>
      <c r="E86" s="2">
        <v>-101.9</v>
      </c>
      <c r="F86" s="2">
        <v>-98</v>
      </c>
      <c r="G86" s="2">
        <v>-57.3</v>
      </c>
      <c r="H86" s="2">
        <v>-80.561963000000006</v>
      </c>
      <c r="I86" s="2">
        <v>-98</v>
      </c>
      <c r="J86" s="2">
        <v>-99.95</v>
      </c>
      <c r="K86" s="85">
        <f>AVERAGE(C86,G86)</f>
        <v>-59.099999999999994</v>
      </c>
      <c r="L86" s="2">
        <v>-82.083183000000005</v>
      </c>
      <c r="M86" s="84">
        <v>-99.95</v>
      </c>
    </row>
    <row r="87" spans="1:37" x14ac:dyDescent="0.3">
      <c r="A87" s="2">
        <v>30</v>
      </c>
      <c r="B87" s="2">
        <v>-106.9</v>
      </c>
      <c r="C87" s="2">
        <v>-57.9</v>
      </c>
      <c r="D87" s="2">
        <v>-84.471186000000003</v>
      </c>
      <c r="E87" s="2">
        <v>-106.9</v>
      </c>
      <c r="F87" s="2">
        <v>-104</v>
      </c>
      <c r="G87" s="2">
        <v>-55.1</v>
      </c>
      <c r="H87" s="2">
        <v>-79.669438999999997</v>
      </c>
      <c r="I87" s="2">
        <v>-104</v>
      </c>
      <c r="J87" s="2">
        <v>-105.45</v>
      </c>
      <c r="K87" s="85">
        <f t="shared" ref="K87:K89" si="2">AVERAGE(C87,G87)</f>
        <v>-56.5</v>
      </c>
      <c r="L87" s="2">
        <v>-82.070312999999999</v>
      </c>
      <c r="M87" s="84">
        <v>-105.45</v>
      </c>
    </row>
    <row r="88" spans="1:37" x14ac:dyDescent="0.3">
      <c r="A88" s="2">
        <v>50</v>
      </c>
      <c r="B88" s="2">
        <v>-106.9</v>
      </c>
      <c r="C88" s="2">
        <v>-57.9</v>
      </c>
      <c r="D88" s="2">
        <v>-84.823340000000002</v>
      </c>
      <c r="E88" s="2">
        <v>-106.9</v>
      </c>
      <c r="F88" s="2">
        <v>-104</v>
      </c>
      <c r="G88" s="2">
        <v>-55.1</v>
      </c>
      <c r="H88" s="2">
        <v>-79.857242999999997</v>
      </c>
      <c r="I88" s="2">
        <v>-104</v>
      </c>
      <c r="J88" s="2">
        <v>-105.45</v>
      </c>
      <c r="K88" s="85">
        <f t="shared" si="2"/>
        <v>-56.5</v>
      </c>
      <c r="L88" s="2">
        <v>-82.340290999999993</v>
      </c>
      <c r="M88" s="2">
        <v>-105.45</v>
      </c>
    </row>
    <row r="89" spans="1:37" x14ac:dyDescent="0.3">
      <c r="A89" s="2">
        <v>100</v>
      </c>
      <c r="B89" s="37">
        <v>-106.9</v>
      </c>
      <c r="C89" s="2">
        <v>-57.9</v>
      </c>
      <c r="D89" s="2">
        <v>-84.887911000000003</v>
      </c>
      <c r="E89" s="2">
        <v>-106.9</v>
      </c>
      <c r="F89" s="2">
        <v>-104</v>
      </c>
      <c r="G89" s="2">
        <v>-55.1</v>
      </c>
      <c r="H89" s="2">
        <v>-79.916364000000002</v>
      </c>
      <c r="I89" s="2">
        <v>-104</v>
      </c>
      <c r="J89" s="2">
        <v>-105.45</v>
      </c>
      <c r="K89" s="85">
        <f t="shared" si="2"/>
        <v>-56.5</v>
      </c>
      <c r="L89" s="2">
        <v>-82.402137999999994</v>
      </c>
      <c r="M89" s="2">
        <v>-105.45</v>
      </c>
    </row>
    <row r="93" spans="1:37" x14ac:dyDescent="0.3">
      <c r="F93" t="s">
        <v>464</v>
      </c>
    </row>
    <row r="98" spans="1:4" x14ac:dyDescent="0.3">
      <c r="B98" s="2" t="s">
        <v>13</v>
      </c>
      <c r="C98" s="2" t="s">
        <v>465</v>
      </c>
      <c r="D98" s="2" t="s">
        <v>466</v>
      </c>
    </row>
    <row r="99" spans="1:4" x14ac:dyDescent="0.3">
      <c r="B99" s="2" t="s">
        <v>469</v>
      </c>
      <c r="C99" s="37">
        <v>-114.7</v>
      </c>
      <c r="D99" s="37">
        <v>-106.9</v>
      </c>
    </row>
    <row r="100" spans="1:4" x14ac:dyDescent="0.3">
      <c r="B100" s="2" t="s">
        <v>470</v>
      </c>
      <c r="C100" s="37">
        <f>AVERAGE(D108:D109)</f>
        <v>-106.25</v>
      </c>
      <c r="D100" s="37">
        <v>-105.45</v>
      </c>
    </row>
    <row r="101" spans="1:4" x14ac:dyDescent="0.3">
      <c r="B101" s="2" t="s">
        <v>471</v>
      </c>
      <c r="C101" s="86">
        <f>AVERAGE(-100.92)</f>
        <v>-100.92</v>
      </c>
      <c r="D101" s="2">
        <v>-102.7</v>
      </c>
    </row>
    <row r="102" spans="1:4" x14ac:dyDescent="0.3">
      <c r="B102" s="2" t="s">
        <v>472</v>
      </c>
      <c r="C102" s="2">
        <v>-77.97</v>
      </c>
      <c r="D102" s="86">
        <v>-82.076748000000009</v>
      </c>
    </row>
    <row r="107" spans="1:4" ht="28.8" x14ac:dyDescent="0.3">
      <c r="A107" s="62" t="s">
        <v>473</v>
      </c>
      <c r="B107" s="62" t="s">
        <v>468</v>
      </c>
      <c r="C107" s="62" t="s">
        <v>467</v>
      </c>
      <c r="D107" s="62" t="s">
        <v>439</v>
      </c>
    </row>
    <row r="108" spans="1:4" x14ac:dyDescent="0.3">
      <c r="A108" s="87">
        <v>10</v>
      </c>
      <c r="B108" s="64">
        <v>-114.7</v>
      </c>
      <c r="C108" s="64">
        <v>-79.900000000000006</v>
      </c>
      <c r="D108" s="64">
        <v>-106.8</v>
      </c>
    </row>
    <row r="109" spans="1:4" x14ac:dyDescent="0.3">
      <c r="A109" s="64">
        <v>30</v>
      </c>
      <c r="B109" s="64">
        <v>-112.5</v>
      </c>
      <c r="C109" s="64">
        <v>-79.349999999999994</v>
      </c>
      <c r="D109" s="64">
        <v>-105.7</v>
      </c>
    </row>
    <row r="110" spans="1:4" x14ac:dyDescent="0.3">
      <c r="A110" s="68">
        <v>50</v>
      </c>
      <c r="B110" s="64">
        <v>-104.9</v>
      </c>
      <c r="C110" s="66">
        <v>-78.61</v>
      </c>
      <c r="D110" s="68">
        <v>-101.9</v>
      </c>
    </row>
    <row r="111" spans="1:4" x14ac:dyDescent="0.3">
      <c r="A111" s="64">
        <v>65</v>
      </c>
      <c r="B111" s="64">
        <v>-104</v>
      </c>
      <c r="C111" s="66">
        <v>-77.790000000000006</v>
      </c>
      <c r="D111" s="68">
        <v>-101.45</v>
      </c>
    </row>
    <row r="112" spans="1:4" x14ac:dyDescent="0.3">
      <c r="A112" s="64">
        <v>100</v>
      </c>
      <c r="B112" s="64">
        <v>-101.6</v>
      </c>
      <c r="C112" s="66">
        <v>-77.05</v>
      </c>
      <c r="D112" s="68">
        <v>-98.45</v>
      </c>
    </row>
    <row r="115" spans="1:4" x14ac:dyDescent="0.3">
      <c r="A115" s="83" t="s">
        <v>457</v>
      </c>
      <c r="B115" s="62" t="s">
        <v>468</v>
      </c>
      <c r="C115" s="83" t="s">
        <v>463</v>
      </c>
      <c r="D115" s="83" t="s">
        <v>439</v>
      </c>
    </row>
    <row r="116" spans="1:4" x14ac:dyDescent="0.3">
      <c r="A116" s="2">
        <v>20</v>
      </c>
      <c r="B116" s="2">
        <v>-101.9</v>
      </c>
      <c r="C116" s="85">
        <v>-82.083183000000005</v>
      </c>
      <c r="D116" s="84">
        <v>-99.95</v>
      </c>
    </row>
    <row r="117" spans="1:4" x14ac:dyDescent="0.3">
      <c r="A117" s="84">
        <v>30</v>
      </c>
      <c r="B117" s="2">
        <v>-106.9</v>
      </c>
      <c r="C117" s="85">
        <v>-82.070312999999999</v>
      </c>
      <c r="D117" s="84">
        <v>-105.45</v>
      </c>
    </row>
    <row r="118" spans="1:4" x14ac:dyDescent="0.3">
      <c r="A118" s="2">
        <v>50</v>
      </c>
      <c r="B118" s="2">
        <v>-106.9</v>
      </c>
      <c r="C118" s="85">
        <v>-82.340290999999993</v>
      </c>
      <c r="D118" s="2">
        <v>-105.45</v>
      </c>
    </row>
    <row r="119" spans="1:4" x14ac:dyDescent="0.3">
      <c r="A119" s="2">
        <v>100</v>
      </c>
      <c r="B119" s="2">
        <v>-106.9</v>
      </c>
      <c r="C119" s="85">
        <v>-82.402137999999994</v>
      </c>
      <c r="D119" s="2">
        <v>-105.45</v>
      </c>
    </row>
  </sheetData>
  <mergeCells count="40">
    <mergeCell ref="F22:F23"/>
    <mergeCell ref="G2:H2"/>
    <mergeCell ref="A1:A3"/>
    <mergeCell ref="B1:B3"/>
    <mergeCell ref="C1:D2"/>
    <mergeCell ref="E1:F2"/>
    <mergeCell ref="G1:J1"/>
    <mergeCell ref="I2:J2"/>
    <mergeCell ref="A7:A11"/>
    <mergeCell ref="A12:A13"/>
    <mergeCell ref="A4:A6"/>
    <mergeCell ref="A50:A53"/>
    <mergeCell ref="D22:E22"/>
    <mergeCell ref="A22:A23"/>
    <mergeCell ref="C22:C23"/>
    <mergeCell ref="A24:A25"/>
    <mergeCell ref="A27:A28"/>
    <mergeCell ref="B22:B23"/>
    <mergeCell ref="A29:A32"/>
    <mergeCell ref="B33:B34"/>
    <mergeCell ref="A33:A36"/>
    <mergeCell ref="A37:A38"/>
    <mergeCell ref="B35:B36"/>
    <mergeCell ref="B37:B38"/>
    <mergeCell ref="A61:A62"/>
    <mergeCell ref="A54:A57"/>
    <mergeCell ref="C43:E44"/>
    <mergeCell ref="F43:H44"/>
    <mergeCell ref="B46:B47"/>
    <mergeCell ref="A46:A49"/>
    <mergeCell ref="B54:B55"/>
    <mergeCell ref="B56:B57"/>
    <mergeCell ref="C54:C55"/>
    <mergeCell ref="D54:D55"/>
    <mergeCell ref="E54:E55"/>
    <mergeCell ref="C56:C57"/>
    <mergeCell ref="D56:D57"/>
    <mergeCell ref="E56:E57"/>
    <mergeCell ref="A43:A45"/>
    <mergeCell ref="B43:B45"/>
  </mergeCells>
  <phoneticPr fontId="6" type="noConversion"/>
  <conditionalFormatting sqref="D46:E58 G46:H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F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F9D2-23B6-4C37-B276-E9A0B9DCBB87}">
  <dimension ref="A1:AK178"/>
  <sheetViews>
    <sheetView showGridLines="0" topLeftCell="A10" zoomScaleNormal="100" workbookViewId="0">
      <selection activeCell="H9" sqref="H9"/>
    </sheetView>
  </sheetViews>
  <sheetFormatPr defaultRowHeight="14.4" x14ac:dyDescent="0.3"/>
  <cols>
    <col min="1" max="1" width="29.33203125" customWidth="1"/>
    <col min="2" max="2" width="48.5546875" bestFit="1" customWidth="1"/>
    <col min="3" max="3" width="20.6640625" customWidth="1"/>
    <col min="4" max="4" width="14.77734375" customWidth="1"/>
    <col min="5" max="5" width="20" customWidth="1"/>
    <col min="6" max="6" width="23.88671875" bestFit="1" customWidth="1"/>
    <col min="7" max="8" width="15.6640625" customWidth="1"/>
    <col min="9" max="9" width="13.77734375" customWidth="1"/>
    <col min="10" max="10" width="14.33203125" customWidth="1"/>
    <col min="13" max="13" width="23.88671875" bestFit="1" customWidth="1"/>
    <col min="14" max="14" width="21.5546875" bestFit="1" customWidth="1"/>
    <col min="15" max="15" width="12" bestFit="1" customWidth="1"/>
  </cols>
  <sheetData>
    <row r="1" spans="1:10" ht="14.4" customHeight="1" x14ac:dyDescent="0.3">
      <c r="A1" s="133" t="s">
        <v>12</v>
      </c>
      <c r="B1" s="133" t="s">
        <v>13</v>
      </c>
      <c r="C1" s="136" t="s">
        <v>25</v>
      </c>
      <c r="D1" s="137"/>
      <c r="E1" s="136" t="s">
        <v>26</v>
      </c>
      <c r="F1" s="137"/>
      <c r="G1" s="132" t="s">
        <v>389</v>
      </c>
      <c r="H1" s="132"/>
      <c r="I1" s="132"/>
      <c r="J1" s="132"/>
    </row>
    <row r="2" spans="1:10" x14ac:dyDescent="0.3">
      <c r="A2" s="134"/>
      <c r="B2" s="134"/>
      <c r="C2" s="138"/>
      <c r="D2" s="139"/>
      <c r="E2" s="138"/>
      <c r="F2" s="139"/>
      <c r="G2" s="132" t="s">
        <v>25</v>
      </c>
      <c r="H2" s="132"/>
      <c r="I2" s="132" t="s">
        <v>26</v>
      </c>
      <c r="J2" s="132"/>
    </row>
    <row r="3" spans="1:10" ht="28.8" x14ac:dyDescent="0.3">
      <c r="A3" s="135"/>
      <c r="B3" s="135"/>
      <c r="C3" s="12" t="s">
        <v>14</v>
      </c>
      <c r="D3" s="3" t="s">
        <v>15</v>
      </c>
      <c r="E3" s="12" t="s">
        <v>14</v>
      </c>
      <c r="F3" s="3" t="s">
        <v>15</v>
      </c>
      <c r="G3" s="44" t="s">
        <v>39</v>
      </c>
      <c r="H3" s="45" t="s">
        <v>40</v>
      </c>
      <c r="I3" s="44" t="s">
        <v>39</v>
      </c>
      <c r="J3" s="45" t="s">
        <v>40</v>
      </c>
    </row>
    <row r="4" spans="1:10" x14ac:dyDescent="0.3">
      <c r="A4" s="129" t="s">
        <v>16</v>
      </c>
      <c r="B4" s="5" t="s">
        <v>24</v>
      </c>
      <c r="C4" s="4">
        <v>20</v>
      </c>
      <c r="D4" s="4" t="s">
        <v>18</v>
      </c>
      <c r="E4" s="4" t="s">
        <v>30</v>
      </c>
      <c r="F4" s="4">
        <v>50</v>
      </c>
      <c r="G4" s="97">
        <v>0.24130000000000001</v>
      </c>
      <c r="H4" s="46" t="s">
        <v>18</v>
      </c>
      <c r="I4" s="98">
        <v>0.24130000000000001</v>
      </c>
      <c r="J4" s="69">
        <v>0.65849999999999997</v>
      </c>
    </row>
    <row r="5" spans="1:10" x14ac:dyDescent="0.3">
      <c r="A5" s="129"/>
      <c r="B5" s="13" t="s">
        <v>28</v>
      </c>
      <c r="C5" s="4">
        <v>500</v>
      </c>
      <c r="D5" s="4" t="s">
        <v>18</v>
      </c>
      <c r="E5" s="4" t="s">
        <v>18</v>
      </c>
      <c r="F5" s="4" t="s">
        <v>18</v>
      </c>
      <c r="G5" s="96">
        <v>0.99790000000000001</v>
      </c>
      <c r="H5" s="46" t="s">
        <v>18</v>
      </c>
      <c r="I5" s="46" t="s">
        <v>18</v>
      </c>
      <c r="J5" s="46" t="s">
        <v>18</v>
      </c>
    </row>
    <row r="6" spans="1:10" x14ac:dyDescent="0.3">
      <c r="A6" s="141" t="s">
        <v>19</v>
      </c>
      <c r="B6" s="15" t="s">
        <v>24</v>
      </c>
      <c r="C6" s="6">
        <v>100</v>
      </c>
      <c r="D6" s="6" t="s">
        <v>18</v>
      </c>
      <c r="E6" s="6">
        <v>100</v>
      </c>
      <c r="F6" s="6">
        <v>53</v>
      </c>
      <c r="G6" s="96">
        <v>0.99635000000000007</v>
      </c>
      <c r="H6" s="46" t="s">
        <v>18</v>
      </c>
      <c r="I6" s="94">
        <v>0.99635000000000007</v>
      </c>
      <c r="J6" s="69">
        <v>0.63170000000000004</v>
      </c>
    </row>
    <row r="7" spans="1:10" x14ac:dyDescent="0.3">
      <c r="A7" s="142"/>
      <c r="B7" s="15" t="s">
        <v>411</v>
      </c>
      <c r="C7" s="6" t="s">
        <v>18</v>
      </c>
      <c r="D7" s="6" t="s">
        <v>18</v>
      </c>
      <c r="E7" s="6" t="s">
        <v>18</v>
      </c>
      <c r="F7" s="6" t="s">
        <v>412</v>
      </c>
      <c r="G7" s="46" t="s">
        <v>18</v>
      </c>
      <c r="H7" s="46" t="s">
        <v>18</v>
      </c>
      <c r="I7" s="46" t="s">
        <v>18</v>
      </c>
      <c r="J7" s="69">
        <v>0.85</v>
      </c>
    </row>
    <row r="8" spans="1:10" ht="28.8" x14ac:dyDescent="0.3">
      <c r="A8" s="143" t="s">
        <v>21</v>
      </c>
      <c r="B8" s="8" t="s">
        <v>22</v>
      </c>
      <c r="C8" s="7">
        <v>100</v>
      </c>
      <c r="D8" s="7" t="s">
        <v>18</v>
      </c>
      <c r="E8" s="8" t="s">
        <v>34</v>
      </c>
      <c r="F8" s="8" t="s">
        <v>391</v>
      </c>
      <c r="G8" s="96">
        <v>0.99635000000000007</v>
      </c>
      <c r="H8" s="46" t="s">
        <v>18</v>
      </c>
      <c r="I8" s="53">
        <v>0</v>
      </c>
      <c r="J8" s="53">
        <v>0</v>
      </c>
    </row>
    <row r="9" spans="1:10" ht="49.2" customHeight="1" x14ac:dyDescent="0.3">
      <c r="A9" s="143"/>
      <c r="B9" s="16" t="s">
        <v>35</v>
      </c>
      <c r="C9" s="7">
        <v>50</v>
      </c>
      <c r="D9" s="7">
        <v>10</v>
      </c>
      <c r="E9" s="8" t="s">
        <v>36</v>
      </c>
      <c r="F9" s="8" t="s">
        <v>37</v>
      </c>
      <c r="G9" s="96">
        <v>0.97289999999999999</v>
      </c>
      <c r="H9" s="96">
        <v>0.94889999999999997</v>
      </c>
      <c r="I9" s="53">
        <v>0</v>
      </c>
      <c r="J9" s="53">
        <v>4.7000000000000002E-3</v>
      </c>
    </row>
    <row r="10" spans="1:10" ht="43.2" x14ac:dyDescent="0.3">
      <c r="A10" s="9" t="s">
        <v>23</v>
      </c>
      <c r="B10" s="11"/>
      <c r="C10" s="10" t="s">
        <v>18</v>
      </c>
      <c r="D10" s="10" t="s">
        <v>18</v>
      </c>
      <c r="E10" s="10">
        <v>5</v>
      </c>
      <c r="F10" s="11" t="s">
        <v>38</v>
      </c>
      <c r="G10" s="46" t="s">
        <v>18</v>
      </c>
      <c r="H10" s="46" t="s">
        <v>18</v>
      </c>
      <c r="I10" s="53">
        <v>0</v>
      </c>
      <c r="J10" s="99" t="s">
        <v>488</v>
      </c>
    </row>
    <row r="18" spans="1:9" x14ac:dyDescent="0.3">
      <c r="A18" s="106" t="s">
        <v>0</v>
      </c>
      <c r="B18" s="106" t="s">
        <v>396</v>
      </c>
      <c r="C18" s="127" t="s">
        <v>407</v>
      </c>
      <c r="D18" s="125" t="s">
        <v>419</v>
      </c>
      <c r="E18" s="126"/>
      <c r="F18" s="106" t="s">
        <v>403</v>
      </c>
    </row>
    <row r="19" spans="1:9" x14ac:dyDescent="0.3">
      <c r="A19" s="106"/>
      <c r="B19" s="106"/>
      <c r="C19" s="127"/>
      <c r="D19" s="48" t="s">
        <v>392</v>
      </c>
      <c r="E19" s="48" t="s">
        <v>393</v>
      </c>
      <c r="F19" s="106"/>
    </row>
    <row r="20" spans="1:9" x14ac:dyDescent="0.3">
      <c r="A20" s="128" t="s">
        <v>2</v>
      </c>
      <c r="B20" s="56" t="s">
        <v>397</v>
      </c>
      <c r="C20" s="21" t="s">
        <v>406</v>
      </c>
      <c r="D20" s="58">
        <v>99.7</v>
      </c>
      <c r="E20" s="58">
        <v>99.47</v>
      </c>
      <c r="F20" s="59">
        <f>AVERAGE(D20:E20)</f>
        <v>99.585000000000008</v>
      </c>
    </row>
    <row r="21" spans="1:9" x14ac:dyDescent="0.3">
      <c r="A21" s="128"/>
      <c r="B21" s="56" t="s">
        <v>397</v>
      </c>
      <c r="C21" s="21" t="s">
        <v>408</v>
      </c>
      <c r="D21" s="60">
        <v>99.7</v>
      </c>
      <c r="E21" s="60">
        <v>99.47</v>
      </c>
      <c r="F21" s="59">
        <f t="shared" ref="F21:F34" si="0">AVERAGE(D21:E21)</f>
        <v>99.585000000000008</v>
      </c>
    </row>
    <row r="22" spans="1:9" x14ac:dyDescent="0.3">
      <c r="A22" s="61" t="s">
        <v>4</v>
      </c>
      <c r="B22" s="56" t="s">
        <v>397</v>
      </c>
      <c r="C22" s="21" t="s">
        <v>409</v>
      </c>
      <c r="D22" s="60">
        <v>99.55</v>
      </c>
      <c r="E22" s="60">
        <v>99.43</v>
      </c>
      <c r="F22" s="59">
        <f t="shared" si="0"/>
        <v>99.490000000000009</v>
      </c>
    </row>
    <row r="23" spans="1:9" x14ac:dyDescent="0.3">
      <c r="A23" s="129" t="s">
        <v>398</v>
      </c>
      <c r="B23" s="49" t="s">
        <v>400</v>
      </c>
      <c r="C23" s="2" t="s">
        <v>401</v>
      </c>
      <c r="D23" s="59">
        <v>51.87</v>
      </c>
      <c r="E23" s="59">
        <v>55.57</v>
      </c>
      <c r="F23" s="59">
        <f t="shared" si="0"/>
        <v>53.72</v>
      </c>
    </row>
    <row r="24" spans="1:9" x14ac:dyDescent="0.3">
      <c r="A24" s="129"/>
      <c r="B24" s="49" t="s">
        <v>399</v>
      </c>
      <c r="C24" s="2" t="s">
        <v>402</v>
      </c>
      <c r="D24" s="59">
        <v>64.849999999999994</v>
      </c>
      <c r="E24" s="59">
        <v>66.849999999999994</v>
      </c>
      <c r="F24" s="59">
        <f t="shared" si="0"/>
        <v>65.849999999999994</v>
      </c>
    </row>
    <row r="25" spans="1:9" x14ac:dyDescent="0.3">
      <c r="A25" s="114" t="s">
        <v>19</v>
      </c>
      <c r="B25" s="50" t="s">
        <v>31</v>
      </c>
      <c r="C25" s="2" t="s">
        <v>405</v>
      </c>
      <c r="D25" s="59">
        <v>96.55</v>
      </c>
      <c r="E25" s="59">
        <v>93.23</v>
      </c>
      <c r="F25" s="59">
        <f t="shared" si="0"/>
        <v>94.89</v>
      </c>
    </row>
    <row r="26" spans="1:9" x14ac:dyDescent="0.3">
      <c r="A26" s="114"/>
      <c r="B26" s="49" t="s">
        <v>404</v>
      </c>
      <c r="C26" s="2" t="s">
        <v>410</v>
      </c>
      <c r="D26" s="59">
        <v>61.94</v>
      </c>
      <c r="E26" s="59">
        <v>64.39</v>
      </c>
      <c r="F26" s="59">
        <f t="shared" si="0"/>
        <v>63.164999999999999</v>
      </c>
      <c r="I26" s="95"/>
    </row>
    <row r="27" spans="1:9" x14ac:dyDescent="0.3">
      <c r="A27" s="114"/>
      <c r="B27" s="50" t="s">
        <v>32</v>
      </c>
      <c r="C27" s="2" t="s">
        <v>416</v>
      </c>
      <c r="D27" s="59">
        <v>82.91</v>
      </c>
      <c r="E27" s="59">
        <v>80.25</v>
      </c>
      <c r="F27" s="59">
        <f t="shared" si="0"/>
        <v>81.58</v>
      </c>
    </row>
    <row r="28" spans="1:9" x14ac:dyDescent="0.3">
      <c r="A28" s="114"/>
      <c r="B28" s="49" t="s">
        <v>411</v>
      </c>
      <c r="C28" s="2" t="s">
        <v>412</v>
      </c>
      <c r="D28" s="59">
        <v>93.74</v>
      </c>
      <c r="E28" s="59">
        <v>76.260000000000005</v>
      </c>
      <c r="F28" s="59">
        <f t="shared" si="0"/>
        <v>85</v>
      </c>
    </row>
    <row r="29" spans="1:9" x14ac:dyDescent="0.3">
      <c r="A29" s="114" t="s">
        <v>21</v>
      </c>
      <c r="B29" s="129" t="s">
        <v>413</v>
      </c>
      <c r="C29" s="39" t="s">
        <v>417</v>
      </c>
      <c r="D29" s="59">
        <v>64.849999999999994</v>
      </c>
      <c r="E29" s="59">
        <v>66.849999999999994</v>
      </c>
      <c r="F29" s="59">
        <f t="shared" si="0"/>
        <v>65.849999999999994</v>
      </c>
    </row>
    <row r="30" spans="1:9" x14ac:dyDescent="0.3">
      <c r="A30" s="114"/>
      <c r="B30" s="129"/>
      <c r="C30" s="2" t="s">
        <v>418</v>
      </c>
      <c r="D30" s="63">
        <v>0</v>
      </c>
      <c r="E30" s="63">
        <v>0</v>
      </c>
      <c r="F30" s="63">
        <v>0</v>
      </c>
    </row>
    <row r="31" spans="1:9" ht="30" customHeight="1" x14ac:dyDescent="0.3">
      <c r="A31" s="114"/>
      <c r="B31" s="130" t="s">
        <v>35</v>
      </c>
      <c r="C31" s="2" t="s">
        <v>414</v>
      </c>
      <c r="D31" s="59">
        <v>96.55</v>
      </c>
      <c r="E31" s="59">
        <v>93.23</v>
      </c>
      <c r="F31" s="59">
        <f t="shared" si="0"/>
        <v>94.89</v>
      </c>
    </row>
    <row r="32" spans="1:9" x14ac:dyDescent="0.3">
      <c r="A32" s="114"/>
      <c r="B32" s="131"/>
      <c r="C32" s="2" t="s">
        <v>415</v>
      </c>
      <c r="D32" s="63">
        <v>0</v>
      </c>
      <c r="E32" s="59">
        <v>0.93</v>
      </c>
      <c r="F32" s="59">
        <f t="shared" si="0"/>
        <v>0.46500000000000002</v>
      </c>
    </row>
    <row r="33" spans="1:9" x14ac:dyDescent="0.3">
      <c r="A33" s="128" t="s">
        <v>23</v>
      </c>
      <c r="B33" s="128" t="s">
        <v>26</v>
      </c>
      <c r="C33" s="2" t="s">
        <v>394</v>
      </c>
      <c r="D33" s="60">
        <v>99.45</v>
      </c>
      <c r="E33" s="60">
        <v>99.29</v>
      </c>
      <c r="F33" s="59">
        <f t="shared" si="0"/>
        <v>99.37</v>
      </c>
    </row>
    <row r="34" spans="1:9" x14ac:dyDescent="0.3">
      <c r="A34" s="128"/>
      <c r="B34" s="128"/>
      <c r="C34" s="2" t="s">
        <v>395</v>
      </c>
      <c r="D34" s="59">
        <v>75.38</v>
      </c>
      <c r="E34" s="59">
        <v>34.29</v>
      </c>
      <c r="F34" s="59">
        <f t="shared" si="0"/>
        <v>54.834999999999994</v>
      </c>
    </row>
    <row r="39" spans="1:9" x14ac:dyDescent="0.3">
      <c r="A39" s="124" t="s">
        <v>12</v>
      </c>
      <c r="B39" s="124" t="s">
        <v>13</v>
      </c>
      <c r="C39" s="115" t="s">
        <v>25</v>
      </c>
      <c r="D39" s="115"/>
      <c r="E39" s="115"/>
      <c r="F39" s="115" t="s">
        <v>26</v>
      </c>
      <c r="G39" s="115"/>
      <c r="H39" s="115"/>
    </row>
    <row r="40" spans="1:9" x14ac:dyDescent="0.3">
      <c r="A40" s="124"/>
      <c r="B40" s="124"/>
      <c r="C40" s="115"/>
      <c r="D40" s="115"/>
      <c r="E40" s="115"/>
      <c r="F40" s="115"/>
      <c r="G40" s="115"/>
      <c r="H40" s="115"/>
    </row>
    <row r="41" spans="1:9" ht="28.8" x14ac:dyDescent="0.3">
      <c r="A41" s="124"/>
      <c r="B41" s="124"/>
      <c r="C41" s="62" t="s">
        <v>14</v>
      </c>
      <c r="D41" s="48" t="s">
        <v>392</v>
      </c>
      <c r="E41" s="48" t="s">
        <v>393</v>
      </c>
      <c r="F41" s="62" t="s">
        <v>14</v>
      </c>
      <c r="G41" s="48" t="s">
        <v>392</v>
      </c>
      <c r="H41" s="48" t="s">
        <v>393</v>
      </c>
    </row>
    <row r="42" spans="1:9" x14ac:dyDescent="0.3">
      <c r="A42" s="108"/>
      <c r="B42" s="49" t="s">
        <v>24</v>
      </c>
      <c r="C42" s="56">
        <v>20</v>
      </c>
      <c r="D42" s="57">
        <v>0.2853</v>
      </c>
      <c r="E42" s="53">
        <v>0.1973</v>
      </c>
      <c r="F42" s="56" t="s">
        <v>30</v>
      </c>
      <c r="G42" s="57">
        <v>0.2853</v>
      </c>
      <c r="H42" s="53">
        <v>0.1973</v>
      </c>
      <c r="I42" s="94">
        <f t="shared" ref="I42:I52" si="1">AVERAGE(D42:E42)</f>
        <v>0.24130000000000001</v>
      </c>
    </row>
    <row r="43" spans="1:9" x14ac:dyDescent="0.3">
      <c r="A43" s="109"/>
      <c r="B43" s="50" t="s">
        <v>28</v>
      </c>
      <c r="C43" s="56">
        <v>500</v>
      </c>
      <c r="D43" s="54">
        <v>1</v>
      </c>
      <c r="E43" s="57">
        <v>0.99580000000000002</v>
      </c>
      <c r="F43" s="56" t="s">
        <v>18</v>
      </c>
      <c r="G43" s="56" t="s">
        <v>18</v>
      </c>
      <c r="H43" s="56" t="s">
        <v>18</v>
      </c>
      <c r="I43" s="94">
        <f t="shared" si="1"/>
        <v>0.99790000000000001</v>
      </c>
    </row>
    <row r="44" spans="1:9" x14ac:dyDescent="0.3">
      <c r="A44" s="114" t="s">
        <v>19</v>
      </c>
      <c r="B44" s="50" t="s">
        <v>31</v>
      </c>
      <c r="C44" s="56" t="s">
        <v>18</v>
      </c>
      <c r="D44" s="56" t="s">
        <v>18</v>
      </c>
      <c r="E44" s="56" t="s">
        <v>18</v>
      </c>
      <c r="F44" s="56">
        <v>10</v>
      </c>
      <c r="G44" s="54">
        <v>0</v>
      </c>
      <c r="H44" s="54">
        <v>0</v>
      </c>
      <c r="I44" s="94" t="e">
        <f t="shared" si="1"/>
        <v>#DIV/0!</v>
      </c>
    </row>
    <row r="45" spans="1:9" x14ac:dyDescent="0.3">
      <c r="A45" s="114"/>
      <c r="B45" s="49" t="s">
        <v>24</v>
      </c>
      <c r="C45" s="56">
        <v>100</v>
      </c>
      <c r="D45" s="57">
        <v>0.99880000000000002</v>
      </c>
      <c r="E45" s="57">
        <v>0.99390000000000001</v>
      </c>
      <c r="F45" s="56">
        <v>100</v>
      </c>
      <c r="G45" s="57">
        <v>0.99880000000000002</v>
      </c>
      <c r="H45" s="57">
        <v>0.99390000000000001</v>
      </c>
      <c r="I45" s="94">
        <f t="shared" si="1"/>
        <v>0.99635000000000007</v>
      </c>
    </row>
    <row r="46" spans="1:9" x14ac:dyDescent="0.3">
      <c r="A46" s="114"/>
      <c r="B46" s="50" t="s">
        <v>32</v>
      </c>
      <c r="C46" s="56" t="s">
        <v>18</v>
      </c>
      <c r="D46" s="56" t="s">
        <v>18</v>
      </c>
      <c r="E46" s="56" t="s">
        <v>18</v>
      </c>
      <c r="F46" s="56">
        <v>3</v>
      </c>
      <c r="G46" s="54">
        <v>0</v>
      </c>
      <c r="H46" s="54">
        <v>0</v>
      </c>
      <c r="I46" s="94" t="e">
        <f t="shared" si="1"/>
        <v>#DIV/0!</v>
      </c>
    </row>
    <row r="47" spans="1:9" x14ac:dyDescent="0.3">
      <c r="A47" s="114"/>
      <c r="B47" s="49" t="s">
        <v>20</v>
      </c>
      <c r="C47" s="56">
        <v>25</v>
      </c>
      <c r="D47" s="53">
        <v>0.75539999999999996</v>
      </c>
      <c r="E47" s="57">
        <v>0.66239999999999999</v>
      </c>
      <c r="F47" s="56">
        <v>10</v>
      </c>
      <c r="G47" s="54">
        <v>0</v>
      </c>
      <c r="H47" s="54">
        <v>0</v>
      </c>
      <c r="I47" s="94">
        <f t="shared" si="1"/>
        <v>0.70889999999999997</v>
      </c>
    </row>
    <row r="48" spans="1:9" x14ac:dyDescent="0.3">
      <c r="A48" s="114" t="s">
        <v>21</v>
      </c>
      <c r="B48" s="116" t="s">
        <v>22</v>
      </c>
      <c r="C48" s="120">
        <v>100</v>
      </c>
      <c r="D48" s="122">
        <v>0.99880000000000002</v>
      </c>
      <c r="E48" s="122">
        <v>0.99390000000000001</v>
      </c>
      <c r="F48" s="49" t="s">
        <v>425</v>
      </c>
      <c r="G48" s="55">
        <v>0</v>
      </c>
      <c r="H48" s="55">
        <v>0</v>
      </c>
      <c r="I48" s="94">
        <f t="shared" si="1"/>
        <v>0.99635000000000007</v>
      </c>
    </row>
    <row r="49" spans="1:13" x14ac:dyDescent="0.3">
      <c r="A49" s="114"/>
      <c r="B49" s="117"/>
      <c r="C49" s="121"/>
      <c r="D49" s="123"/>
      <c r="E49" s="123"/>
      <c r="F49" s="49" t="s">
        <v>424</v>
      </c>
      <c r="G49" s="55">
        <v>0</v>
      </c>
      <c r="H49" s="55">
        <v>0</v>
      </c>
      <c r="I49" s="94" t="e">
        <f t="shared" si="1"/>
        <v>#DIV/0!</v>
      </c>
    </row>
    <row r="50" spans="1:13" x14ac:dyDescent="0.3">
      <c r="A50" s="114"/>
      <c r="B50" s="118" t="s">
        <v>35</v>
      </c>
      <c r="C50" s="120">
        <v>50</v>
      </c>
      <c r="D50" s="122">
        <v>0.99180000000000001</v>
      </c>
      <c r="E50" s="122">
        <v>0.95399999999999996</v>
      </c>
      <c r="F50" s="49" t="s">
        <v>423</v>
      </c>
      <c r="G50" s="55">
        <v>0</v>
      </c>
      <c r="H50" s="55">
        <v>0</v>
      </c>
      <c r="I50" s="94">
        <f t="shared" si="1"/>
        <v>0.97289999999999999</v>
      </c>
    </row>
    <row r="51" spans="1:13" x14ac:dyDescent="0.3">
      <c r="A51" s="114"/>
      <c r="B51" s="119"/>
      <c r="C51" s="121"/>
      <c r="D51" s="123"/>
      <c r="E51" s="123"/>
      <c r="F51" s="49" t="s">
        <v>424</v>
      </c>
      <c r="G51" s="55">
        <v>0</v>
      </c>
      <c r="H51" s="55">
        <v>0</v>
      </c>
      <c r="I51" s="94" t="e">
        <f t="shared" si="1"/>
        <v>#DIV/0!</v>
      </c>
    </row>
    <row r="52" spans="1:13" x14ac:dyDescent="0.3">
      <c r="A52" s="51" t="s">
        <v>23</v>
      </c>
      <c r="B52" s="49"/>
      <c r="C52" s="56" t="s">
        <v>18</v>
      </c>
      <c r="D52" s="56" t="s">
        <v>18</v>
      </c>
      <c r="E52" s="56" t="s">
        <v>18</v>
      </c>
      <c r="F52" s="56">
        <v>5</v>
      </c>
      <c r="G52" s="55">
        <v>0</v>
      </c>
      <c r="H52" s="55">
        <v>0</v>
      </c>
      <c r="I52" s="94" t="e">
        <f t="shared" si="1"/>
        <v>#DIV/0!</v>
      </c>
    </row>
    <row r="55" spans="1:13" ht="18" customHeight="1" x14ac:dyDescent="0.3">
      <c r="A55" s="113" t="s">
        <v>426</v>
      </c>
      <c r="B55" s="48" t="s">
        <v>392</v>
      </c>
      <c r="C55" s="48" t="s">
        <v>393</v>
      </c>
    </row>
    <row r="56" spans="1:13" ht="28.2" customHeight="1" x14ac:dyDescent="0.3">
      <c r="A56" s="113"/>
      <c r="B56" s="57">
        <v>0.92530000000000001</v>
      </c>
      <c r="C56" s="57">
        <v>0.84899999999999998</v>
      </c>
    </row>
    <row r="62" spans="1:13" ht="43.2" x14ac:dyDescent="0.3">
      <c r="A62" s="62" t="s">
        <v>427</v>
      </c>
      <c r="B62" s="62" t="s">
        <v>428</v>
      </c>
      <c r="C62" s="62" t="s">
        <v>429</v>
      </c>
      <c r="D62" s="62" t="s">
        <v>430</v>
      </c>
      <c r="E62" s="62" t="s">
        <v>431</v>
      </c>
      <c r="F62" s="62" t="s">
        <v>432</v>
      </c>
      <c r="G62" s="62" t="s">
        <v>433</v>
      </c>
      <c r="H62" s="62" t="s">
        <v>434</v>
      </c>
      <c r="I62" s="62" t="s">
        <v>435</v>
      </c>
      <c r="J62" s="62" t="s">
        <v>436</v>
      </c>
      <c r="K62" s="62" t="s">
        <v>437</v>
      </c>
      <c r="L62" s="62" t="s">
        <v>438</v>
      </c>
      <c r="M62" s="62" t="s">
        <v>439</v>
      </c>
    </row>
    <row r="63" spans="1:13" x14ac:dyDescent="0.3">
      <c r="A63" s="64">
        <v>1</v>
      </c>
      <c r="B63" s="65">
        <v>-114.7</v>
      </c>
      <c r="C63" s="64">
        <v>-59.4</v>
      </c>
      <c r="D63" s="64">
        <v>-84.98</v>
      </c>
      <c r="E63" s="64">
        <v>-114.7</v>
      </c>
      <c r="F63" s="64">
        <v>-100.9</v>
      </c>
      <c r="G63" s="64">
        <v>-47.2</v>
      </c>
      <c r="H63" s="64">
        <v>-75.540000000000006</v>
      </c>
      <c r="I63" s="64">
        <v>-100.9</v>
      </c>
      <c r="J63" s="64">
        <v>-107.8</v>
      </c>
      <c r="K63" s="64">
        <v>-53.3</v>
      </c>
      <c r="L63" s="64">
        <v>-80.260000000000005</v>
      </c>
      <c r="M63" s="64">
        <v>-107.8</v>
      </c>
    </row>
    <row r="64" spans="1:13" x14ac:dyDescent="0.3">
      <c r="A64" s="68">
        <v>10</v>
      </c>
      <c r="B64" s="64">
        <v>-114.7</v>
      </c>
      <c r="C64" s="64">
        <v>-60.8</v>
      </c>
      <c r="D64" s="64">
        <v>-84.83</v>
      </c>
      <c r="E64" s="64">
        <v>-114.7</v>
      </c>
      <c r="F64" s="64">
        <v>-98.9</v>
      </c>
      <c r="G64" s="64">
        <v>-47.2</v>
      </c>
      <c r="H64" s="64">
        <v>-74.98</v>
      </c>
      <c r="I64" s="64">
        <v>-98.9</v>
      </c>
      <c r="J64" s="64">
        <v>-106.8</v>
      </c>
      <c r="K64" s="64">
        <v>-54</v>
      </c>
      <c r="L64" s="64">
        <v>-79.900000000000006</v>
      </c>
      <c r="M64" s="64">
        <v>-106.8</v>
      </c>
    </row>
    <row r="65" spans="1:37" x14ac:dyDescent="0.3">
      <c r="A65" s="64">
        <v>30</v>
      </c>
      <c r="B65" s="64">
        <v>-112.5</v>
      </c>
      <c r="C65" s="64">
        <v>-60.8</v>
      </c>
      <c r="D65" s="64">
        <v>-84.28</v>
      </c>
      <c r="E65" s="64">
        <v>-112.5</v>
      </c>
      <c r="F65" s="64">
        <v>-98.9</v>
      </c>
      <c r="G65" s="64">
        <v>-47.2</v>
      </c>
      <c r="H65" s="64">
        <v>-74.42</v>
      </c>
      <c r="I65" s="64">
        <v>-98.9</v>
      </c>
      <c r="J65" s="64">
        <v>-105.7</v>
      </c>
      <c r="K65" s="64">
        <v>-54</v>
      </c>
      <c r="L65" s="64">
        <v>-79.349999999999994</v>
      </c>
      <c r="M65" s="64">
        <v>-105.7</v>
      </c>
    </row>
    <row r="66" spans="1:37" x14ac:dyDescent="0.3">
      <c r="A66" s="64">
        <v>50</v>
      </c>
      <c r="B66" s="64">
        <v>-104.9</v>
      </c>
      <c r="C66" s="64">
        <v>-62.5</v>
      </c>
      <c r="D66" s="64">
        <v>-83.41</v>
      </c>
      <c r="E66" s="64">
        <v>-104.9</v>
      </c>
      <c r="F66" s="64">
        <v>-98.9</v>
      </c>
      <c r="G66" s="64">
        <v>-47.2</v>
      </c>
      <c r="H66" s="64">
        <v>-73.819999999999993</v>
      </c>
      <c r="I66" s="64">
        <v>-98.9</v>
      </c>
      <c r="J66" s="64">
        <v>-101.9</v>
      </c>
      <c r="K66" s="64">
        <v>-54.85</v>
      </c>
      <c r="L66" s="66">
        <v>-78.61</v>
      </c>
      <c r="M66" s="68">
        <v>-101.9</v>
      </c>
    </row>
    <row r="67" spans="1:37" x14ac:dyDescent="0.3">
      <c r="A67" s="64">
        <v>53</v>
      </c>
      <c r="B67" s="64">
        <v>-104.9</v>
      </c>
      <c r="C67" s="64">
        <v>-62.5</v>
      </c>
      <c r="D67" s="64">
        <v>-83.26</v>
      </c>
      <c r="E67" s="64">
        <v>-104.9</v>
      </c>
      <c r="F67" s="64">
        <v>-98.9</v>
      </c>
      <c r="G67" s="64">
        <v>-47.2</v>
      </c>
      <c r="H67" s="64">
        <v>-73.61</v>
      </c>
      <c r="I67" s="64">
        <v>-98.9</v>
      </c>
      <c r="J67" s="64">
        <v>-101.9</v>
      </c>
      <c r="K67" s="64">
        <v>-54.85</v>
      </c>
      <c r="L67" s="66">
        <v>-78.430000000000007</v>
      </c>
      <c r="M67" s="68">
        <v>-101.9</v>
      </c>
    </row>
    <row r="68" spans="1:37" x14ac:dyDescent="0.3">
      <c r="A68" s="64">
        <v>65</v>
      </c>
      <c r="B68" s="64">
        <v>-104</v>
      </c>
      <c r="C68" s="64">
        <v>-62.5</v>
      </c>
      <c r="D68" s="64">
        <v>-82.63</v>
      </c>
      <c r="E68" s="64">
        <v>-104</v>
      </c>
      <c r="F68" s="64">
        <v>-98.9</v>
      </c>
      <c r="G68" s="64">
        <v>-47.2</v>
      </c>
      <c r="H68" s="64">
        <v>-72.95</v>
      </c>
      <c r="I68" s="64">
        <v>-98.9</v>
      </c>
      <c r="J68" s="64">
        <v>-101.45</v>
      </c>
      <c r="K68" s="64">
        <v>-54.85</v>
      </c>
      <c r="L68" s="66">
        <v>-77.790000000000006</v>
      </c>
      <c r="M68" s="68">
        <v>-101.45</v>
      </c>
    </row>
    <row r="69" spans="1:37" x14ac:dyDescent="0.3">
      <c r="A69" s="64">
        <v>100</v>
      </c>
      <c r="B69" s="64">
        <v>-101.6</v>
      </c>
      <c r="C69" s="64">
        <v>-62.5</v>
      </c>
      <c r="D69" s="64">
        <v>-82.21</v>
      </c>
      <c r="E69" s="64">
        <v>-101.6</v>
      </c>
      <c r="F69" s="64">
        <v>-95.3</v>
      </c>
      <c r="G69" s="64">
        <v>-47.2</v>
      </c>
      <c r="H69" s="64">
        <v>-71.89</v>
      </c>
      <c r="I69" s="64">
        <v>-95.3</v>
      </c>
      <c r="J69" s="64">
        <v>-98.45</v>
      </c>
      <c r="K69" s="64">
        <v>-54.85</v>
      </c>
      <c r="L69" s="66">
        <v>-77.05</v>
      </c>
      <c r="M69" s="68">
        <v>-98.45</v>
      </c>
    </row>
    <row r="70" spans="1:37" x14ac:dyDescent="0.3">
      <c r="L70" s="67">
        <f>AVERAGE(L66:L69)</f>
        <v>-77.970000000000013</v>
      </c>
      <c r="M70" s="67">
        <f>AVERAGE(M66:M69)</f>
        <v>-100.925</v>
      </c>
    </row>
    <row r="73" spans="1:37" x14ac:dyDescent="0.3">
      <c r="C73" t="s">
        <v>440</v>
      </c>
    </row>
    <row r="74" spans="1:37" x14ac:dyDescent="0.3">
      <c r="C74" t="s">
        <v>442</v>
      </c>
      <c r="D74" s="2"/>
    </row>
    <row r="75" spans="1:37" x14ac:dyDescent="0.3">
      <c r="C75" t="s">
        <v>441</v>
      </c>
    </row>
    <row r="78" spans="1:37" x14ac:dyDescent="0.3">
      <c r="A78" s="83" t="s">
        <v>457</v>
      </c>
      <c r="B78" s="83" t="s">
        <v>428</v>
      </c>
      <c r="C78" s="83" t="s">
        <v>429</v>
      </c>
      <c r="D78" s="83" t="s">
        <v>430</v>
      </c>
      <c r="E78" s="83" t="s">
        <v>431</v>
      </c>
      <c r="F78" s="83" t="s">
        <v>458</v>
      </c>
      <c r="G78" s="83" t="s">
        <v>459</v>
      </c>
      <c r="H78" s="83" t="s">
        <v>460</v>
      </c>
      <c r="I78" s="83" t="s">
        <v>461</v>
      </c>
      <c r="J78" s="83" t="s">
        <v>462</v>
      </c>
      <c r="K78" s="83" t="s">
        <v>437</v>
      </c>
      <c r="L78" s="83" t="s">
        <v>463</v>
      </c>
      <c r="M78" s="83" t="s">
        <v>439</v>
      </c>
      <c r="AK78" t="s">
        <v>455</v>
      </c>
    </row>
    <row r="79" spans="1:37" x14ac:dyDescent="0.3">
      <c r="A79" s="2">
        <v>10</v>
      </c>
      <c r="B79" s="2" t="s">
        <v>456</v>
      </c>
      <c r="C79" s="2" t="s">
        <v>456</v>
      </c>
      <c r="D79" s="2" t="s">
        <v>456</v>
      </c>
      <c r="E79" s="2" t="s">
        <v>456</v>
      </c>
      <c r="F79" s="2" t="s">
        <v>456</v>
      </c>
      <c r="G79" s="2" t="s">
        <v>456</v>
      </c>
      <c r="H79" s="2" t="s">
        <v>456</v>
      </c>
      <c r="I79" s="2" t="s">
        <v>456</v>
      </c>
      <c r="J79" s="2" t="s">
        <v>456</v>
      </c>
      <c r="K79" s="2" t="s">
        <v>456</v>
      </c>
      <c r="L79" s="2" t="s">
        <v>456</v>
      </c>
      <c r="M79" s="2" t="s">
        <v>456</v>
      </c>
    </row>
    <row r="80" spans="1:37" x14ac:dyDescent="0.3">
      <c r="A80" s="2">
        <v>20</v>
      </c>
      <c r="B80" s="2">
        <v>-101.9</v>
      </c>
      <c r="C80" s="2">
        <v>-60.9</v>
      </c>
      <c r="D80" s="2">
        <v>-83.604403000000005</v>
      </c>
      <c r="E80" s="2">
        <v>-101.9</v>
      </c>
      <c r="F80" s="2">
        <v>-98</v>
      </c>
      <c r="G80" s="2">
        <v>-57.3</v>
      </c>
      <c r="H80" s="2">
        <v>-80.561963000000006</v>
      </c>
      <c r="I80" s="2">
        <v>-98</v>
      </c>
      <c r="J80" s="2">
        <v>-99.95</v>
      </c>
      <c r="K80" s="2">
        <v>-59.1</v>
      </c>
      <c r="L80" s="2">
        <v>-82.083183000000005</v>
      </c>
      <c r="M80" s="84">
        <v>-99.95</v>
      </c>
    </row>
    <row r="81" spans="1:13" x14ac:dyDescent="0.3">
      <c r="A81" s="2">
        <v>30</v>
      </c>
      <c r="B81" s="2">
        <v>-106.9</v>
      </c>
      <c r="C81" s="2">
        <v>-57.9</v>
      </c>
      <c r="D81" s="2">
        <v>-84.471186000000003</v>
      </c>
      <c r="E81" s="2">
        <v>-106.9</v>
      </c>
      <c r="F81" s="2">
        <v>-104</v>
      </c>
      <c r="G81" s="2">
        <v>-55.1</v>
      </c>
      <c r="H81" s="2">
        <v>-79.669438999999997</v>
      </c>
      <c r="I81" s="2">
        <v>-104</v>
      </c>
      <c r="J81" s="2">
        <v>-105.45</v>
      </c>
      <c r="K81" s="2">
        <v>-56.5</v>
      </c>
      <c r="L81" s="2">
        <v>-82.070312999999999</v>
      </c>
      <c r="M81" s="84">
        <v>-105.45</v>
      </c>
    </row>
    <row r="82" spans="1:13" x14ac:dyDescent="0.3">
      <c r="A82" s="2">
        <v>50</v>
      </c>
      <c r="B82" s="2">
        <v>-106.9</v>
      </c>
      <c r="C82" s="2">
        <v>-57.9</v>
      </c>
      <c r="D82" s="2">
        <v>-84.823340000000002</v>
      </c>
      <c r="E82" s="2">
        <v>-106.9</v>
      </c>
      <c r="F82" s="2">
        <v>-104</v>
      </c>
      <c r="G82" s="2">
        <v>-55.1</v>
      </c>
      <c r="H82" s="2">
        <v>-79.857242999999997</v>
      </c>
      <c r="I82" s="2">
        <v>-104</v>
      </c>
      <c r="J82" s="2">
        <v>-105.45</v>
      </c>
      <c r="K82" s="2">
        <v>-56.5</v>
      </c>
      <c r="L82" s="2">
        <v>-82.340290999999993</v>
      </c>
      <c r="M82" s="2">
        <v>-105.45</v>
      </c>
    </row>
    <row r="83" spans="1:13" x14ac:dyDescent="0.3">
      <c r="A83" s="2">
        <v>100</v>
      </c>
      <c r="B83" s="37">
        <v>-106.9</v>
      </c>
      <c r="C83" s="2">
        <v>-57.9</v>
      </c>
      <c r="D83" s="2">
        <v>-84.887911000000003</v>
      </c>
      <c r="E83" s="2">
        <v>-106.9</v>
      </c>
      <c r="F83" s="2">
        <v>-104</v>
      </c>
      <c r="G83" s="2">
        <v>-55.1</v>
      </c>
      <c r="H83" s="2">
        <v>-79.916364000000002</v>
      </c>
      <c r="I83" s="2">
        <v>-104</v>
      </c>
      <c r="J83" s="2">
        <v>-105.45</v>
      </c>
      <c r="K83" s="2">
        <v>-56.5</v>
      </c>
      <c r="L83" s="2">
        <v>-82.402137999999994</v>
      </c>
      <c r="M83" s="2">
        <v>-105.45</v>
      </c>
    </row>
    <row r="87" spans="1:13" x14ac:dyDescent="0.3">
      <c r="F87" t="s">
        <v>464</v>
      </c>
    </row>
    <row r="92" spans="1:13" x14ac:dyDescent="0.3">
      <c r="B92" s="2" t="s">
        <v>13</v>
      </c>
      <c r="C92" s="2" t="s">
        <v>465</v>
      </c>
      <c r="D92" s="2" t="s">
        <v>466</v>
      </c>
    </row>
    <row r="93" spans="1:13" x14ac:dyDescent="0.3">
      <c r="B93" s="2" t="s">
        <v>469</v>
      </c>
      <c r="C93" s="37">
        <v>-114.7</v>
      </c>
      <c r="D93" s="37">
        <v>-106.9</v>
      </c>
    </row>
    <row r="94" spans="1:13" x14ac:dyDescent="0.3">
      <c r="B94" s="2" t="s">
        <v>470</v>
      </c>
      <c r="C94" s="37">
        <f>AVERAGE(D102:D103)</f>
        <v>-106.25</v>
      </c>
      <c r="D94" s="37">
        <v>-105.45</v>
      </c>
    </row>
    <row r="95" spans="1:13" x14ac:dyDescent="0.3">
      <c r="B95" s="2" t="s">
        <v>471</v>
      </c>
      <c r="C95" s="86">
        <f>AVERAGE(-100.92)</f>
        <v>-100.92</v>
      </c>
      <c r="D95" s="2">
        <v>-102.7</v>
      </c>
    </row>
    <row r="96" spans="1:13" x14ac:dyDescent="0.3">
      <c r="B96" s="2" t="s">
        <v>472</v>
      </c>
      <c r="C96" s="2">
        <v>-77.97</v>
      </c>
      <c r="D96" s="86">
        <v>-82.076748000000009</v>
      </c>
    </row>
    <row r="101" spans="1:4" ht="28.8" x14ac:dyDescent="0.3">
      <c r="A101" s="62" t="s">
        <v>473</v>
      </c>
      <c r="B101" s="62" t="s">
        <v>468</v>
      </c>
      <c r="C101" s="62" t="s">
        <v>467</v>
      </c>
      <c r="D101" s="62" t="s">
        <v>439</v>
      </c>
    </row>
    <row r="102" spans="1:4" x14ac:dyDescent="0.3">
      <c r="A102" s="87">
        <v>10</v>
      </c>
      <c r="B102" s="64">
        <v>-114.7</v>
      </c>
      <c r="C102" s="64">
        <v>-79.900000000000006</v>
      </c>
      <c r="D102" s="64">
        <v>-106.8</v>
      </c>
    </row>
    <row r="103" spans="1:4" x14ac:dyDescent="0.3">
      <c r="A103" s="64">
        <v>30</v>
      </c>
      <c r="B103" s="64">
        <v>-112.5</v>
      </c>
      <c r="C103" s="64">
        <v>-79.349999999999994</v>
      </c>
      <c r="D103" s="64">
        <v>-105.7</v>
      </c>
    </row>
    <row r="104" spans="1:4" x14ac:dyDescent="0.3">
      <c r="A104" s="68">
        <v>50</v>
      </c>
      <c r="B104" s="64">
        <v>-104.9</v>
      </c>
      <c r="C104" s="66">
        <v>-78.61</v>
      </c>
      <c r="D104" s="68">
        <v>-101.9</v>
      </c>
    </row>
    <row r="105" spans="1:4" x14ac:dyDescent="0.3">
      <c r="A105" s="64">
        <v>65</v>
      </c>
      <c r="B105" s="64">
        <v>-104</v>
      </c>
      <c r="C105" s="66">
        <v>-77.790000000000006</v>
      </c>
      <c r="D105" s="68">
        <v>-101.45</v>
      </c>
    </row>
    <row r="106" spans="1:4" x14ac:dyDescent="0.3">
      <c r="A106" s="64">
        <v>100</v>
      </c>
      <c r="B106" s="64">
        <v>-101.6</v>
      </c>
      <c r="C106" s="66">
        <v>-77.05</v>
      </c>
      <c r="D106" s="68">
        <v>-98.45</v>
      </c>
    </row>
    <row r="109" spans="1:4" x14ac:dyDescent="0.3">
      <c r="A109" s="83" t="s">
        <v>457</v>
      </c>
      <c r="B109" s="62" t="s">
        <v>468</v>
      </c>
      <c r="C109" s="83" t="s">
        <v>463</v>
      </c>
      <c r="D109" s="83" t="s">
        <v>439</v>
      </c>
    </row>
    <row r="110" spans="1:4" x14ac:dyDescent="0.3">
      <c r="A110" s="2">
        <v>20</v>
      </c>
      <c r="B110" s="2">
        <v>-101.9</v>
      </c>
      <c r="C110" s="85">
        <v>-82.083183000000005</v>
      </c>
      <c r="D110" s="84">
        <v>-99.95</v>
      </c>
    </row>
    <row r="111" spans="1:4" x14ac:dyDescent="0.3">
      <c r="A111" s="84">
        <v>30</v>
      </c>
      <c r="B111" s="2">
        <v>-106.9</v>
      </c>
      <c r="C111" s="85">
        <v>-82.070312999999999</v>
      </c>
      <c r="D111" s="84">
        <v>-105.45</v>
      </c>
    </row>
    <row r="112" spans="1:4" x14ac:dyDescent="0.3">
      <c r="A112" s="2">
        <v>50</v>
      </c>
      <c r="B112" s="2">
        <v>-106.9</v>
      </c>
      <c r="C112" s="85">
        <v>-82.340290999999993</v>
      </c>
      <c r="D112" s="2">
        <v>-105.45</v>
      </c>
    </row>
    <row r="113" spans="1:4" x14ac:dyDescent="0.3">
      <c r="A113" s="2">
        <v>100</v>
      </c>
      <c r="B113" s="2">
        <v>-106.9</v>
      </c>
      <c r="C113" s="85">
        <v>-82.402137999999994</v>
      </c>
      <c r="D113" s="2">
        <v>-105.45</v>
      </c>
    </row>
    <row r="135" spans="1:6" x14ac:dyDescent="0.3">
      <c r="A135" s="133" t="s">
        <v>12</v>
      </c>
      <c r="B135" s="133" t="s">
        <v>13</v>
      </c>
      <c r="C135" s="132" t="s">
        <v>389</v>
      </c>
      <c r="D135" s="132"/>
      <c r="E135" s="132"/>
      <c r="F135" s="132"/>
    </row>
    <row r="136" spans="1:6" x14ac:dyDescent="0.3">
      <c r="A136" s="134"/>
      <c r="B136" s="134"/>
      <c r="C136" s="132" t="s">
        <v>25</v>
      </c>
      <c r="D136" s="132"/>
      <c r="E136" s="132" t="s">
        <v>26</v>
      </c>
      <c r="F136" s="132"/>
    </row>
    <row r="137" spans="1:6" x14ac:dyDescent="0.3">
      <c r="A137" s="135"/>
      <c r="B137" s="135"/>
      <c r="C137" s="44" t="s">
        <v>39</v>
      </c>
      <c r="D137" s="45" t="s">
        <v>40</v>
      </c>
      <c r="E137" s="44" t="s">
        <v>39</v>
      </c>
      <c r="F137" s="45" t="s">
        <v>40</v>
      </c>
    </row>
    <row r="138" spans="1:6" x14ac:dyDescent="0.3">
      <c r="A138" s="88"/>
      <c r="B138" s="88"/>
      <c r="C138" s="44" t="s">
        <v>490</v>
      </c>
      <c r="D138" s="44" t="s">
        <v>490</v>
      </c>
      <c r="E138" s="44" t="s">
        <v>490</v>
      </c>
      <c r="F138" s="44" t="s">
        <v>490</v>
      </c>
    </row>
    <row r="139" spans="1:6" x14ac:dyDescent="0.3">
      <c r="A139" s="147" t="s">
        <v>16</v>
      </c>
      <c r="B139" s="148"/>
      <c r="C139" s="148"/>
      <c r="D139" s="148"/>
      <c r="E139" s="148"/>
      <c r="F139" s="149"/>
    </row>
    <row r="140" spans="1:6" x14ac:dyDescent="0.3">
      <c r="A140" s="5" t="s">
        <v>24</v>
      </c>
      <c r="B140" s="5"/>
      <c r="C140" s="97">
        <v>0.24130000000000001</v>
      </c>
      <c r="D140" s="46" t="s">
        <v>18</v>
      </c>
      <c r="E140" s="98">
        <v>0.24130000000000001</v>
      </c>
      <c r="F140" s="69">
        <v>0.65849999999999997</v>
      </c>
    </row>
    <row r="141" spans="1:6" x14ac:dyDescent="0.3">
      <c r="A141" s="13" t="s">
        <v>28</v>
      </c>
      <c r="B141" s="13"/>
      <c r="C141" s="96">
        <v>0.99790000000000001</v>
      </c>
      <c r="D141" s="46" t="s">
        <v>18</v>
      </c>
      <c r="E141" s="46" t="s">
        <v>18</v>
      </c>
      <c r="F141" s="46" t="s">
        <v>18</v>
      </c>
    </row>
    <row r="142" spans="1:6" x14ac:dyDescent="0.3">
      <c r="A142" s="150" t="s">
        <v>19</v>
      </c>
      <c r="B142" s="150"/>
      <c r="C142" s="150"/>
      <c r="D142" s="150"/>
      <c r="E142" s="150"/>
      <c r="F142" s="151"/>
    </row>
    <row r="143" spans="1:6" x14ac:dyDescent="0.3">
      <c r="A143" s="141" t="s">
        <v>19</v>
      </c>
      <c r="B143" s="15" t="s">
        <v>24</v>
      </c>
      <c r="C143" s="96">
        <v>0.99635000000000007</v>
      </c>
      <c r="D143" s="46" t="s">
        <v>18</v>
      </c>
      <c r="E143" s="94">
        <v>0.99635000000000007</v>
      </c>
      <c r="F143" s="69">
        <v>0.63170000000000004</v>
      </c>
    </row>
    <row r="144" spans="1:6" x14ac:dyDescent="0.3">
      <c r="A144" s="142"/>
      <c r="B144" s="15" t="s">
        <v>411</v>
      </c>
      <c r="C144" s="46" t="s">
        <v>18</v>
      </c>
      <c r="D144" s="46" t="s">
        <v>18</v>
      </c>
      <c r="E144" s="46" t="s">
        <v>18</v>
      </c>
      <c r="F144" s="69">
        <v>0.85</v>
      </c>
    </row>
    <row r="145" spans="1:6" x14ac:dyDescent="0.3">
      <c r="A145" s="143" t="s">
        <v>21</v>
      </c>
      <c r="B145" s="8" t="s">
        <v>22</v>
      </c>
      <c r="C145" s="96">
        <v>0.99635000000000007</v>
      </c>
      <c r="D145" s="46" t="s">
        <v>18</v>
      </c>
      <c r="E145" s="53">
        <v>0</v>
      </c>
      <c r="F145" s="53">
        <v>0</v>
      </c>
    </row>
    <row r="146" spans="1:6" x14ac:dyDescent="0.3">
      <c r="A146" s="143"/>
      <c r="B146" s="16" t="s">
        <v>35</v>
      </c>
      <c r="C146" s="96">
        <v>0.97289999999999999</v>
      </c>
      <c r="D146" s="96">
        <v>0.94889999999999997</v>
      </c>
      <c r="E146" s="53">
        <v>0</v>
      </c>
      <c r="F146" s="53">
        <v>4.7000000000000002E-3</v>
      </c>
    </row>
    <row r="147" spans="1:6" ht="43.2" x14ac:dyDescent="0.3">
      <c r="A147" s="9" t="s">
        <v>23</v>
      </c>
      <c r="B147" s="11"/>
      <c r="C147" s="46" t="s">
        <v>18</v>
      </c>
      <c r="D147" s="46" t="s">
        <v>18</v>
      </c>
      <c r="E147" s="53">
        <v>0</v>
      </c>
      <c r="F147" s="99" t="s">
        <v>489</v>
      </c>
    </row>
    <row r="151" spans="1:6" ht="28.8" x14ac:dyDescent="0.3">
      <c r="A151" s="62" t="s">
        <v>492</v>
      </c>
      <c r="B151" s="62" t="s">
        <v>493</v>
      </c>
      <c r="C151" s="62" t="s">
        <v>494</v>
      </c>
      <c r="D151" s="62" t="s">
        <v>495</v>
      </c>
    </row>
    <row r="152" spans="1:6" x14ac:dyDescent="0.3">
      <c r="A152" s="100" t="s">
        <v>491</v>
      </c>
      <c r="B152" s="64"/>
      <c r="C152" s="64"/>
      <c r="D152" s="64"/>
    </row>
    <row r="153" spans="1:6" x14ac:dyDescent="0.3">
      <c r="A153" s="64" t="s">
        <v>496</v>
      </c>
      <c r="B153" s="64" t="s">
        <v>497</v>
      </c>
      <c r="C153" s="64">
        <v>25</v>
      </c>
      <c r="D153" s="64">
        <v>10</v>
      </c>
    </row>
    <row r="154" spans="1:6" x14ac:dyDescent="0.3">
      <c r="A154" s="64" t="s">
        <v>498</v>
      </c>
      <c r="B154" s="64" t="s">
        <v>497</v>
      </c>
      <c r="C154" s="64" t="s">
        <v>18</v>
      </c>
      <c r="D154" s="64">
        <v>65</v>
      </c>
    </row>
    <row r="155" spans="1:6" x14ac:dyDescent="0.3">
      <c r="A155" s="100" t="s">
        <v>19</v>
      </c>
      <c r="B155" s="64"/>
      <c r="C155" s="64"/>
      <c r="D155" s="64"/>
    </row>
    <row r="156" spans="1:6" x14ac:dyDescent="0.3">
      <c r="A156" s="64" t="s">
        <v>496</v>
      </c>
      <c r="B156" s="64" t="s">
        <v>497</v>
      </c>
      <c r="C156" s="64">
        <v>100</v>
      </c>
      <c r="D156" s="64">
        <v>30</v>
      </c>
    </row>
    <row r="157" spans="1:6" x14ac:dyDescent="0.3">
      <c r="A157" s="64" t="s">
        <v>498</v>
      </c>
      <c r="B157" s="64" t="s">
        <v>497</v>
      </c>
      <c r="C157" s="64">
        <v>10</v>
      </c>
      <c r="D157" s="64" t="s">
        <v>499</v>
      </c>
    </row>
    <row r="158" spans="1:6" x14ac:dyDescent="0.3">
      <c r="A158" s="100" t="s">
        <v>21</v>
      </c>
      <c r="B158" s="64"/>
      <c r="C158" s="64"/>
      <c r="D158" s="64"/>
    </row>
    <row r="159" spans="1:6" x14ac:dyDescent="0.3">
      <c r="A159" s="64" t="s">
        <v>496</v>
      </c>
      <c r="B159" s="64" t="s">
        <v>500</v>
      </c>
      <c r="C159" s="64">
        <v>100</v>
      </c>
      <c r="D159" s="64">
        <v>3</v>
      </c>
    </row>
    <row r="160" spans="1:6" x14ac:dyDescent="0.3">
      <c r="A160" s="64" t="s">
        <v>498</v>
      </c>
      <c r="B160" s="64" t="s">
        <v>500</v>
      </c>
      <c r="C160" s="64">
        <v>10</v>
      </c>
      <c r="D160" s="64">
        <v>1000</v>
      </c>
    </row>
    <row r="161" spans="1:4" x14ac:dyDescent="0.3">
      <c r="A161" s="100" t="s">
        <v>23</v>
      </c>
      <c r="B161" s="64"/>
      <c r="C161" s="64"/>
      <c r="D161" s="64"/>
    </row>
    <row r="162" spans="1:4" x14ac:dyDescent="0.3">
      <c r="A162" s="64" t="s">
        <v>496</v>
      </c>
      <c r="B162" s="64" t="s">
        <v>501</v>
      </c>
      <c r="C162" s="64" t="s">
        <v>18</v>
      </c>
      <c r="D162" s="64">
        <v>5</v>
      </c>
    </row>
    <row r="163" spans="1:4" x14ac:dyDescent="0.3">
      <c r="A163" s="64" t="s">
        <v>498</v>
      </c>
      <c r="B163" s="64" t="s">
        <v>501</v>
      </c>
      <c r="C163" s="64" t="s">
        <v>18</v>
      </c>
      <c r="D163" s="64" t="s">
        <v>502</v>
      </c>
    </row>
    <row r="166" spans="1:4" ht="28.8" x14ac:dyDescent="0.3">
      <c r="A166" s="62" t="s">
        <v>492</v>
      </c>
      <c r="B166" s="62" t="s">
        <v>493</v>
      </c>
      <c r="C166" s="62" t="s">
        <v>494</v>
      </c>
      <c r="D166" s="62" t="s">
        <v>495</v>
      </c>
    </row>
    <row r="167" spans="1:4" x14ac:dyDescent="0.3">
      <c r="A167" s="100" t="s">
        <v>491</v>
      </c>
      <c r="B167" s="64"/>
      <c r="C167" s="64"/>
      <c r="D167" s="64"/>
    </row>
    <row r="168" spans="1:4" x14ac:dyDescent="0.3">
      <c r="A168" s="64" t="s">
        <v>496</v>
      </c>
      <c r="B168" s="64" t="s">
        <v>497</v>
      </c>
      <c r="C168" s="64">
        <v>25</v>
      </c>
      <c r="D168" s="64">
        <v>10</v>
      </c>
    </row>
    <row r="169" spans="1:4" x14ac:dyDescent="0.3">
      <c r="A169" s="64" t="s">
        <v>498</v>
      </c>
      <c r="B169" s="64" t="s">
        <v>497</v>
      </c>
      <c r="C169" s="64" t="s">
        <v>18</v>
      </c>
      <c r="D169" s="64">
        <v>65</v>
      </c>
    </row>
    <row r="170" spans="1:4" x14ac:dyDescent="0.3">
      <c r="A170" s="100" t="s">
        <v>19</v>
      </c>
      <c r="B170" s="64"/>
      <c r="C170" s="64"/>
      <c r="D170" s="64"/>
    </row>
    <row r="171" spans="1:4" x14ac:dyDescent="0.3">
      <c r="A171" s="64" t="s">
        <v>496</v>
      </c>
      <c r="B171" s="64" t="s">
        <v>497</v>
      </c>
      <c r="C171" s="64">
        <v>100</v>
      </c>
      <c r="D171" s="64">
        <v>30</v>
      </c>
    </row>
    <row r="172" spans="1:4" x14ac:dyDescent="0.3">
      <c r="A172" s="64" t="s">
        <v>498</v>
      </c>
      <c r="B172" s="64" t="s">
        <v>497</v>
      </c>
      <c r="C172" s="64">
        <v>10</v>
      </c>
      <c r="D172" s="64" t="s">
        <v>499</v>
      </c>
    </row>
    <row r="173" spans="1:4" x14ac:dyDescent="0.3">
      <c r="A173" s="100" t="s">
        <v>21</v>
      </c>
      <c r="B173" s="64"/>
      <c r="C173" s="64"/>
      <c r="D173" s="64"/>
    </row>
    <row r="174" spans="1:4" x14ac:dyDescent="0.3">
      <c r="A174" s="64" t="s">
        <v>496</v>
      </c>
      <c r="B174" s="64" t="s">
        <v>500</v>
      </c>
      <c r="C174" s="64">
        <v>100</v>
      </c>
      <c r="D174" s="64">
        <v>3</v>
      </c>
    </row>
    <row r="175" spans="1:4" x14ac:dyDescent="0.3">
      <c r="A175" s="64" t="s">
        <v>498</v>
      </c>
      <c r="B175" s="64" t="s">
        <v>500</v>
      </c>
      <c r="C175" s="64">
        <v>10</v>
      </c>
      <c r="D175" s="64">
        <v>1000</v>
      </c>
    </row>
    <row r="176" spans="1:4" x14ac:dyDescent="0.3">
      <c r="A176" s="100" t="s">
        <v>23</v>
      </c>
      <c r="B176" s="64"/>
      <c r="C176" s="64"/>
      <c r="D176" s="64"/>
    </row>
    <row r="177" spans="1:4" x14ac:dyDescent="0.3">
      <c r="A177" s="64" t="s">
        <v>496</v>
      </c>
      <c r="B177" s="64" t="s">
        <v>501</v>
      </c>
      <c r="C177" s="64" t="s">
        <v>18</v>
      </c>
      <c r="D177" s="64">
        <v>5</v>
      </c>
    </row>
    <row r="178" spans="1:4" x14ac:dyDescent="0.3">
      <c r="A178" s="64" t="s">
        <v>498</v>
      </c>
      <c r="B178" s="64" t="s">
        <v>501</v>
      </c>
      <c r="C178" s="64" t="s">
        <v>18</v>
      </c>
      <c r="D178" s="64" t="s">
        <v>502</v>
      </c>
    </row>
  </sheetData>
  <mergeCells count="48">
    <mergeCell ref="A143:A144"/>
    <mergeCell ref="A145:A146"/>
    <mergeCell ref="A139:F139"/>
    <mergeCell ref="A142:F142"/>
    <mergeCell ref="A135:A137"/>
    <mergeCell ref="B135:B137"/>
    <mergeCell ref="C135:F135"/>
    <mergeCell ref="C136:D136"/>
    <mergeCell ref="E136:F136"/>
    <mergeCell ref="A1:A3"/>
    <mergeCell ref="B1:B3"/>
    <mergeCell ref="C1:D2"/>
    <mergeCell ref="E1:F2"/>
    <mergeCell ref="G1:J1"/>
    <mergeCell ref="G2:H2"/>
    <mergeCell ref="I2:J2"/>
    <mergeCell ref="A4:A5"/>
    <mergeCell ref="A6:A7"/>
    <mergeCell ref="A8:A9"/>
    <mergeCell ref="A18:A19"/>
    <mergeCell ref="B18:B19"/>
    <mergeCell ref="F39:H40"/>
    <mergeCell ref="D18:E18"/>
    <mergeCell ref="F18:F19"/>
    <mergeCell ref="A20:A21"/>
    <mergeCell ref="A23:A24"/>
    <mergeCell ref="A25:A28"/>
    <mergeCell ref="A29:A32"/>
    <mergeCell ref="B29:B30"/>
    <mergeCell ref="B31:B32"/>
    <mergeCell ref="C18:C19"/>
    <mergeCell ref="A33:A34"/>
    <mergeCell ref="B33:B34"/>
    <mergeCell ref="A39:A41"/>
    <mergeCell ref="B39:B41"/>
    <mergeCell ref="C39:E40"/>
    <mergeCell ref="A42:A43"/>
    <mergeCell ref="A44:A47"/>
    <mergeCell ref="A48:A51"/>
    <mergeCell ref="B48:B49"/>
    <mergeCell ref="A55:A56"/>
    <mergeCell ref="D48:D49"/>
    <mergeCell ref="E48:E49"/>
    <mergeCell ref="B50:B51"/>
    <mergeCell ref="C50:C51"/>
    <mergeCell ref="D50:D51"/>
    <mergeCell ref="E50:E51"/>
    <mergeCell ref="C48:C49"/>
  </mergeCells>
  <conditionalFormatting sqref="C1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D42:E52 G42:H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F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E145:E147 F145:F1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F1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F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FEF9C"/>
        <color rgb="FF63BE7B"/>
      </colorScale>
    </cfRule>
  </conditionalFormatting>
  <conditionalFormatting sqref="I8:I10 J8:J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J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12DE-6B90-4F4F-9EC2-2D9014AD9BF3}">
  <dimension ref="A1:E5"/>
  <sheetViews>
    <sheetView workbookViewId="0">
      <selection activeCell="C11" sqref="C11"/>
    </sheetView>
  </sheetViews>
  <sheetFormatPr defaultRowHeight="14.4" x14ac:dyDescent="0.3"/>
  <cols>
    <col min="2" max="2" width="28.44140625" bestFit="1" customWidth="1"/>
    <col min="3" max="3" width="35.109375" bestFit="1" customWidth="1"/>
    <col min="4" max="4" width="10.109375" bestFit="1" customWidth="1"/>
    <col min="5" max="5" width="9.6640625" bestFit="1" customWidth="1"/>
  </cols>
  <sheetData>
    <row r="1" spans="1:5" x14ac:dyDescent="0.3">
      <c r="A1" s="2" t="s">
        <v>45</v>
      </c>
      <c r="B1" s="2" t="s">
        <v>41</v>
      </c>
      <c r="C1" s="2" t="s">
        <v>44</v>
      </c>
      <c r="D1" s="2" t="s">
        <v>42</v>
      </c>
      <c r="E1" s="2" t="s">
        <v>43</v>
      </c>
    </row>
    <row r="2" spans="1:5" ht="15.6" x14ac:dyDescent="0.3">
      <c r="A2" s="2">
        <v>1</v>
      </c>
      <c r="B2" s="2" t="s">
        <v>46</v>
      </c>
      <c r="C2" s="2" t="s">
        <v>48</v>
      </c>
      <c r="D2" s="33" t="s">
        <v>50</v>
      </c>
      <c r="E2" s="33" t="s">
        <v>50</v>
      </c>
    </row>
    <row r="3" spans="1:5" ht="15.6" x14ac:dyDescent="0.3">
      <c r="A3" s="2">
        <v>2</v>
      </c>
      <c r="B3" s="2" t="s">
        <v>47</v>
      </c>
      <c r="C3" s="2" t="s">
        <v>48</v>
      </c>
      <c r="D3" s="33" t="s">
        <v>50</v>
      </c>
      <c r="E3" s="33" t="s">
        <v>50</v>
      </c>
    </row>
    <row r="4" spans="1:5" ht="15.6" x14ac:dyDescent="0.3">
      <c r="A4" s="2">
        <v>3</v>
      </c>
      <c r="B4" s="2" t="s">
        <v>187</v>
      </c>
      <c r="C4" s="2" t="s">
        <v>49</v>
      </c>
      <c r="D4" s="33" t="s">
        <v>50</v>
      </c>
      <c r="E4" s="33" t="s">
        <v>50</v>
      </c>
    </row>
    <row r="5" spans="1:5" ht="15.6" x14ac:dyDescent="0.3">
      <c r="A5" s="2">
        <v>4</v>
      </c>
      <c r="B5" s="2" t="s">
        <v>186</v>
      </c>
      <c r="C5" s="2" t="s">
        <v>188</v>
      </c>
      <c r="D5" s="33" t="s">
        <v>50</v>
      </c>
      <c r="E5" s="33" t="s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E3FA-440B-445A-9078-9F05DB7E20E5}">
  <dimension ref="A1:E62"/>
  <sheetViews>
    <sheetView workbookViewId="0">
      <pane ySplit="1" topLeftCell="A11" activePane="bottomLeft" state="frozen"/>
      <selection pane="bottomLeft" activeCell="B51" sqref="B51:C51"/>
    </sheetView>
  </sheetViews>
  <sheetFormatPr defaultRowHeight="14.4" x14ac:dyDescent="0.3"/>
  <cols>
    <col min="1" max="1" width="41.5546875" bestFit="1" customWidth="1"/>
    <col min="2" max="5" width="15.77734375" bestFit="1" customWidth="1"/>
  </cols>
  <sheetData>
    <row r="1" spans="1:5" x14ac:dyDescent="0.3">
      <c r="A1" t="s">
        <v>147</v>
      </c>
      <c r="B1" s="1" t="s">
        <v>146</v>
      </c>
      <c r="C1" s="1" t="s">
        <v>146</v>
      </c>
      <c r="D1" s="1" t="s">
        <v>280</v>
      </c>
      <c r="E1" s="1" t="s">
        <v>280</v>
      </c>
    </row>
    <row r="2" spans="1:5" x14ac:dyDescent="0.3">
      <c r="A2" t="s">
        <v>52</v>
      </c>
      <c r="B2">
        <v>1</v>
      </c>
      <c r="C2">
        <v>1</v>
      </c>
      <c r="D2">
        <v>1</v>
      </c>
      <c r="E2">
        <v>1</v>
      </c>
    </row>
    <row r="3" spans="1:5" x14ac:dyDescent="0.3">
      <c r="A3" t="s">
        <v>53</v>
      </c>
      <c r="B3" t="s">
        <v>54</v>
      </c>
      <c r="C3" t="s">
        <v>54</v>
      </c>
      <c r="D3" t="s">
        <v>54</v>
      </c>
      <c r="E3" t="s">
        <v>54</v>
      </c>
    </row>
    <row r="4" spans="1:5" x14ac:dyDescent="0.3">
      <c r="A4" t="s">
        <v>55</v>
      </c>
      <c r="B4" t="s">
        <v>148</v>
      </c>
      <c r="C4" t="s">
        <v>149</v>
      </c>
      <c r="D4" t="s">
        <v>301</v>
      </c>
      <c r="E4" t="s">
        <v>322</v>
      </c>
    </row>
    <row r="5" spans="1:5" x14ac:dyDescent="0.3">
      <c r="A5" t="s">
        <v>57</v>
      </c>
      <c r="B5" t="s">
        <v>149</v>
      </c>
      <c r="C5" t="s">
        <v>161</v>
      </c>
      <c r="D5" t="s">
        <v>302</v>
      </c>
      <c r="E5" t="s">
        <v>323</v>
      </c>
    </row>
    <row r="6" spans="1:5" x14ac:dyDescent="0.3">
      <c r="A6" t="s">
        <v>59</v>
      </c>
      <c r="B6" t="s">
        <v>150</v>
      </c>
      <c r="C6" t="s">
        <v>162</v>
      </c>
      <c r="D6" t="s">
        <v>303</v>
      </c>
      <c r="E6" t="s">
        <v>324</v>
      </c>
    </row>
    <row r="7" spans="1:5" x14ac:dyDescent="0.3">
      <c r="A7" t="s">
        <v>61</v>
      </c>
      <c r="B7" t="s">
        <v>62</v>
      </c>
      <c r="C7" t="s">
        <v>62</v>
      </c>
      <c r="D7" t="s">
        <v>62</v>
      </c>
      <c r="E7" t="s">
        <v>62</v>
      </c>
    </row>
    <row r="8" spans="1:5" x14ac:dyDescent="0.3">
      <c r="A8" t="s">
        <v>64</v>
      </c>
      <c r="B8">
        <v>100</v>
      </c>
      <c r="C8">
        <v>100</v>
      </c>
      <c r="D8">
        <v>100</v>
      </c>
      <c r="E8">
        <v>100</v>
      </c>
    </row>
    <row r="9" spans="1:5" x14ac:dyDescent="0.3">
      <c r="A9" t="s">
        <v>66</v>
      </c>
      <c r="B9">
        <v>5</v>
      </c>
      <c r="C9">
        <v>3</v>
      </c>
      <c r="D9">
        <v>7</v>
      </c>
      <c r="E9">
        <v>4</v>
      </c>
    </row>
    <row r="10" spans="1:5" x14ac:dyDescent="0.3">
      <c r="A10" t="s">
        <v>67</v>
      </c>
      <c r="B10">
        <v>5</v>
      </c>
      <c r="C10">
        <v>3</v>
      </c>
      <c r="D10">
        <v>7</v>
      </c>
      <c r="E10">
        <v>4</v>
      </c>
    </row>
    <row r="11" spans="1:5" x14ac:dyDescent="0.3">
      <c r="A11" t="s">
        <v>68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69</v>
      </c>
      <c r="B12">
        <v>5</v>
      </c>
      <c r="C12">
        <v>3</v>
      </c>
      <c r="D12">
        <v>7</v>
      </c>
      <c r="E12">
        <v>4</v>
      </c>
    </row>
    <row r="13" spans="1:5" x14ac:dyDescent="0.3">
      <c r="A13" t="s">
        <v>70</v>
      </c>
      <c r="B13">
        <v>0</v>
      </c>
      <c r="C13">
        <v>0</v>
      </c>
      <c r="D13">
        <v>0</v>
      </c>
      <c r="E13">
        <v>0</v>
      </c>
    </row>
    <row r="14" spans="1:5" x14ac:dyDescent="0.3">
      <c r="A14" t="s">
        <v>71</v>
      </c>
      <c r="B14">
        <v>100</v>
      </c>
      <c r="C14">
        <v>100</v>
      </c>
      <c r="D14">
        <v>100</v>
      </c>
      <c r="E14">
        <v>100</v>
      </c>
    </row>
    <row r="15" spans="1:5" x14ac:dyDescent="0.3">
      <c r="A15" t="s">
        <v>72</v>
      </c>
      <c r="B15">
        <v>4</v>
      </c>
      <c r="C15">
        <v>5</v>
      </c>
      <c r="D15">
        <v>5</v>
      </c>
      <c r="E15">
        <v>5</v>
      </c>
    </row>
    <row r="16" spans="1:5" x14ac:dyDescent="0.3">
      <c r="A16" t="s">
        <v>73</v>
      </c>
      <c r="B16">
        <v>4</v>
      </c>
      <c r="C16">
        <v>3</v>
      </c>
      <c r="D16">
        <v>25</v>
      </c>
      <c r="E16">
        <v>18</v>
      </c>
    </row>
    <row r="17" spans="1:5" x14ac:dyDescent="0.3">
      <c r="A17" t="s">
        <v>74</v>
      </c>
      <c r="B17">
        <v>5</v>
      </c>
      <c r="C17">
        <v>3</v>
      </c>
      <c r="D17">
        <v>7</v>
      </c>
      <c r="E17">
        <v>4</v>
      </c>
    </row>
    <row r="18" spans="1:5" x14ac:dyDescent="0.3">
      <c r="A18" t="s">
        <v>75</v>
      </c>
      <c r="B18">
        <v>4</v>
      </c>
      <c r="C18">
        <v>2</v>
      </c>
      <c r="D18">
        <v>6</v>
      </c>
      <c r="E18">
        <v>3</v>
      </c>
    </row>
    <row r="19" spans="1:5" x14ac:dyDescent="0.3">
      <c r="A19" t="s">
        <v>76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78</v>
      </c>
      <c r="B20">
        <v>35627372</v>
      </c>
      <c r="C20">
        <v>46635978</v>
      </c>
      <c r="D20">
        <v>45789080</v>
      </c>
      <c r="E20">
        <v>37387272</v>
      </c>
    </row>
    <row r="21" spans="1:5" x14ac:dyDescent="0.3">
      <c r="A21" t="s">
        <v>85</v>
      </c>
      <c r="B21">
        <v>56</v>
      </c>
      <c r="C21">
        <v>29</v>
      </c>
      <c r="D21">
        <v>36</v>
      </c>
      <c r="E21">
        <v>39</v>
      </c>
    </row>
    <row r="22" spans="1:5" x14ac:dyDescent="0.3">
      <c r="A22" t="s">
        <v>86</v>
      </c>
      <c r="B22">
        <v>56</v>
      </c>
      <c r="C22">
        <v>29</v>
      </c>
      <c r="D22">
        <v>36</v>
      </c>
      <c r="E22">
        <v>39</v>
      </c>
    </row>
    <row r="23" spans="1:5" x14ac:dyDescent="0.3">
      <c r="A23" t="s">
        <v>87</v>
      </c>
      <c r="B23">
        <v>0</v>
      </c>
      <c r="C23">
        <v>0</v>
      </c>
      <c r="D23">
        <v>0</v>
      </c>
      <c r="E23">
        <v>0</v>
      </c>
    </row>
    <row r="24" spans="1:5" x14ac:dyDescent="0.3">
      <c r="A24" t="s">
        <v>88</v>
      </c>
      <c r="B24">
        <v>100</v>
      </c>
      <c r="C24">
        <v>100</v>
      </c>
      <c r="D24">
        <v>100</v>
      </c>
      <c r="E24">
        <v>100</v>
      </c>
    </row>
    <row r="25" spans="1:5" x14ac:dyDescent="0.3">
      <c r="A25" t="s">
        <v>89</v>
      </c>
      <c r="B25">
        <v>0</v>
      </c>
      <c r="C25">
        <v>0</v>
      </c>
      <c r="D25">
        <v>0</v>
      </c>
      <c r="E25">
        <v>0</v>
      </c>
    </row>
    <row r="26" spans="1:5" x14ac:dyDescent="0.3">
      <c r="A26" t="s">
        <v>90</v>
      </c>
      <c r="B26" t="s">
        <v>151</v>
      </c>
      <c r="C26" t="s">
        <v>163</v>
      </c>
      <c r="D26" t="s">
        <v>304</v>
      </c>
      <c r="E26" t="s">
        <v>325</v>
      </c>
    </row>
    <row r="27" spans="1:5" x14ac:dyDescent="0.3">
      <c r="A27" t="s">
        <v>92</v>
      </c>
      <c r="B27" t="s">
        <v>152</v>
      </c>
      <c r="C27" t="s">
        <v>164</v>
      </c>
      <c r="D27" t="s">
        <v>305</v>
      </c>
      <c r="E27" t="s">
        <v>326</v>
      </c>
    </row>
    <row r="28" spans="1:5" x14ac:dyDescent="0.3">
      <c r="A28" t="s">
        <v>94</v>
      </c>
      <c r="B28" t="s">
        <v>153</v>
      </c>
      <c r="C28" t="s">
        <v>165</v>
      </c>
      <c r="D28" t="s">
        <v>306</v>
      </c>
      <c r="E28" t="s">
        <v>327</v>
      </c>
    </row>
    <row r="29" spans="1:5" x14ac:dyDescent="0.3">
      <c r="A29" t="s">
        <v>96</v>
      </c>
      <c r="B29" t="s">
        <v>154</v>
      </c>
      <c r="C29" t="s">
        <v>166</v>
      </c>
      <c r="D29" t="s">
        <v>307</v>
      </c>
      <c r="E29" t="s">
        <v>328</v>
      </c>
    </row>
    <row r="30" spans="1:5" x14ac:dyDescent="0.3">
      <c r="A30" t="s">
        <v>98</v>
      </c>
      <c r="B30" t="s">
        <v>155</v>
      </c>
      <c r="C30" t="s">
        <v>167</v>
      </c>
      <c r="D30" t="s">
        <v>308</v>
      </c>
      <c r="E30" t="s">
        <v>329</v>
      </c>
    </row>
    <row r="31" spans="1:5" x14ac:dyDescent="0.3">
      <c r="A31" t="s">
        <v>100</v>
      </c>
      <c r="B31" t="s">
        <v>156</v>
      </c>
      <c r="C31" t="s">
        <v>168</v>
      </c>
      <c r="D31" t="s">
        <v>309</v>
      </c>
      <c r="E31" t="s">
        <v>330</v>
      </c>
    </row>
    <row r="32" spans="1:5" x14ac:dyDescent="0.3">
      <c r="A32" t="s">
        <v>102</v>
      </c>
      <c r="B32" t="s">
        <v>63</v>
      </c>
      <c r="C32" t="s">
        <v>63</v>
      </c>
      <c r="D32" t="s">
        <v>310</v>
      </c>
      <c r="E32" t="s">
        <v>331</v>
      </c>
    </row>
    <row r="33" spans="1:5" x14ac:dyDescent="0.3">
      <c r="A33" t="s">
        <v>104</v>
      </c>
      <c r="B33" t="s">
        <v>63</v>
      </c>
      <c r="C33" t="s">
        <v>63</v>
      </c>
      <c r="D33" t="s">
        <v>311</v>
      </c>
      <c r="E33" t="s">
        <v>332</v>
      </c>
    </row>
    <row r="34" spans="1:5" x14ac:dyDescent="0.3">
      <c r="A34" t="s">
        <v>106</v>
      </c>
      <c r="B34" t="s">
        <v>63</v>
      </c>
      <c r="C34" t="s">
        <v>63</v>
      </c>
      <c r="D34" t="s">
        <v>312</v>
      </c>
      <c r="E34" t="s">
        <v>333</v>
      </c>
    </row>
    <row r="35" spans="1:5" x14ac:dyDescent="0.3">
      <c r="A35" t="s">
        <v>108</v>
      </c>
      <c r="B35" t="s">
        <v>63</v>
      </c>
      <c r="C35" t="s">
        <v>63</v>
      </c>
      <c r="D35" t="s">
        <v>109</v>
      </c>
      <c r="E35" t="s">
        <v>109</v>
      </c>
    </row>
    <row r="36" spans="1:5" x14ac:dyDescent="0.3">
      <c r="A36" t="s">
        <v>110</v>
      </c>
      <c r="B36" t="s">
        <v>63</v>
      </c>
      <c r="C36" t="s">
        <v>63</v>
      </c>
      <c r="D36" t="s">
        <v>313</v>
      </c>
      <c r="E36" t="s">
        <v>334</v>
      </c>
    </row>
    <row r="37" spans="1:5" x14ac:dyDescent="0.3">
      <c r="A37" t="s">
        <v>112</v>
      </c>
      <c r="B37" t="s">
        <v>63</v>
      </c>
      <c r="C37" t="s">
        <v>63</v>
      </c>
      <c r="D37" t="s">
        <v>314</v>
      </c>
      <c r="E37" t="s">
        <v>335</v>
      </c>
    </row>
    <row r="38" spans="1:5" x14ac:dyDescent="0.3">
      <c r="A38" t="s">
        <v>114</v>
      </c>
      <c r="B38" t="s">
        <v>63</v>
      </c>
      <c r="C38" t="s">
        <v>63</v>
      </c>
      <c r="D38" t="s">
        <v>315</v>
      </c>
      <c r="E38" t="s">
        <v>315</v>
      </c>
    </row>
    <row r="39" spans="1:5" x14ac:dyDescent="0.3">
      <c r="A39" t="s">
        <v>116</v>
      </c>
      <c r="B39" t="s">
        <v>63</v>
      </c>
      <c r="C39" t="s">
        <v>63</v>
      </c>
      <c r="D39" t="s">
        <v>316</v>
      </c>
      <c r="E39" t="s">
        <v>336</v>
      </c>
    </row>
    <row r="40" spans="1:5" x14ac:dyDescent="0.3">
      <c r="A40" t="s">
        <v>118</v>
      </c>
      <c r="B40" t="s">
        <v>63</v>
      </c>
      <c r="C40" t="s">
        <v>63</v>
      </c>
      <c r="D40" t="s">
        <v>317</v>
      </c>
      <c r="E40" t="s">
        <v>337</v>
      </c>
    </row>
    <row r="41" spans="1:5" x14ac:dyDescent="0.3">
      <c r="A41" t="s">
        <v>120</v>
      </c>
      <c r="B41" t="s">
        <v>63</v>
      </c>
      <c r="C41" t="s">
        <v>63</v>
      </c>
      <c r="D41" t="s">
        <v>63</v>
      </c>
      <c r="E41" t="s">
        <v>63</v>
      </c>
    </row>
    <row r="42" spans="1:5" x14ac:dyDescent="0.3">
      <c r="A42" t="s">
        <v>121</v>
      </c>
      <c r="B42" t="s">
        <v>63</v>
      </c>
      <c r="C42" t="s">
        <v>63</v>
      </c>
      <c r="D42" t="s">
        <v>63</v>
      </c>
      <c r="E42" t="s">
        <v>63</v>
      </c>
    </row>
    <row r="43" spans="1:5" x14ac:dyDescent="0.3">
      <c r="A43" t="s">
        <v>122</v>
      </c>
      <c r="B43" t="s">
        <v>63</v>
      </c>
      <c r="C43" t="s">
        <v>63</v>
      </c>
      <c r="D43" t="s">
        <v>63</v>
      </c>
      <c r="E43" t="s">
        <v>63</v>
      </c>
    </row>
    <row r="44" spans="1:5" x14ac:dyDescent="0.3">
      <c r="A44" t="s">
        <v>123</v>
      </c>
      <c r="B44" t="s">
        <v>63</v>
      </c>
      <c r="C44" t="s">
        <v>63</v>
      </c>
      <c r="D44" t="s">
        <v>63</v>
      </c>
      <c r="E44" t="s">
        <v>63</v>
      </c>
    </row>
    <row r="45" spans="1:5" x14ac:dyDescent="0.3">
      <c r="A45" t="s">
        <v>124</v>
      </c>
      <c r="B45" t="s">
        <v>63</v>
      </c>
      <c r="C45" t="s">
        <v>63</v>
      </c>
      <c r="D45" t="s">
        <v>63</v>
      </c>
      <c r="E45" t="s">
        <v>63</v>
      </c>
    </row>
    <row r="46" spans="1:5" x14ac:dyDescent="0.3">
      <c r="A46" t="s">
        <v>125</v>
      </c>
      <c r="B46" t="s">
        <v>63</v>
      </c>
      <c r="C46" t="s">
        <v>63</v>
      </c>
      <c r="D46" t="s">
        <v>63</v>
      </c>
      <c r="E46" t="s">
        <v>63</v>
      </c>
    </row>
    <row r="47" spans="1:5" x14ac:dyDescent="0.3">
      <c r="A47" t="s">
        <v>126</v>
      </c>
      <c r="B47" t="s">
        <v>63</v>
      </c>
      <c r="C47" t="s">
        <v>63</v>
      </c>
      <c r="D47" t="s">
        <v>63</v>
      </c>
      <c r="E47" t="s">
        <v>63</v>
      </c>
    </row>
    <row r="48" spans="1:5" x14ac:dyDescent="0.3">
      <c r="A48" t="s">
        <v>127</v>
      </c>
      <c r="B48" t="s">
        <v>63</v>
      </c>
      <c r="C48" t="s">
        <v>63</v>
      </c>
      <c r="D48" t="s">
        <v>63</v>
      </c>
      <c r="E48" t="s">
        <v>63</v>
      </c>
    </row>
    <row r="49" spans="1:5" x14ac:dyDescent="0.3">
      <c r="A49" t="s">
        <v>128</v>
      </c>
      <c r="B49" t="s">
        <v>63</v>
      </c>
      <c r="C49" t="s">
        <v>63</v>
      </c>
      <c r="D49" t="s">
        <v>63</v>
      </c>
      <c r="E49" t="s">
        <v>63</v>
      </c>
    </row>
    <row r="50" spans="1:5" x14ac:dyDescent="0.3">
      <c r="A50" t="s">
        <v>129</v>
      </c>
      <c r="B50">
        <v>95442025</v>
      </c>
      <c r="C50">
        <v>96276439</v>
      </c>
      <c r="D50">
        <v>121801053</v>
      </c>
      <c r="E50">
        <v>105966169</v>
      </c>
    </row>
    <row r="51" spans="1:5" x14ac:dyDescent="0.3">
      <c r="A51" t="s">
        <v>130</v>
      </c>
      <c r="B51" t="s">
        <v>157</v>
      </c>
      <c r="C51" t="s">
        <v>169</v>
      </c>
      <c r="D51" t="s">
        <v>318</v>
      </c>
      <c r="E51" t="s">
        <v>338</v>
      </c>
    </row>
    <row r="52" spans="1:5" x14ac:dyDescent="0.3">
      <c r="A52" t="s">
        <v>131</v>
      </c>
      <c r="B52" t="s">
        <v>63</v>
      </c>
      <c r="C52" t="s">
        <v>63</v>
      </c>
      <c r="D52" t="s">
        <v>63</v>
      </c>
      <c r="E52" t="s">
        <v>63</v>
      </c>
    </row>
    <row r="53" spans="1:5" x14ac:dyDescent="0.3">
      <c r="A53" t="s">
        <v>132</v>
      </c>
      <c r="B53" t="s">
        <v>63</v>
      </c>
      <c r="C53" t="s">
        <v>63</v>
      </c>
      <c r="D53" t="s">
        <v>63</v>
      </c>
      <c r="E53" t="s">
        <v>63</v>
      </c>
    </row>
    <row r="54" spans="1:5" x14ac:dyDescent="0.3">
      <c r="A54" t="s">
        <v>134</v>
      </c>
      <c r="B54" t="s">
        <v>158</v>
      </c>
      <c r="C54" t="s">
        <v>170</v>
      </c>
      <c r="D54" t="s">
        <v>319</v>
      </c>
      <c r="E54" t="s">
        <v>277</v>
      </c>
    </row>
    <row r="55" spans="1:5" x14ac:dyDescent="0.3">
      <c r="A55" t="s">
        <v>136</v>
      </c>
      <c r="B55" t="s">
        <v>159</v>
      </c>
      <c r="C55" t="s">
        <v>171</v>
      </c>
      <c r="D55" t="s">
        <v>320</v>
      </c>
      <c r="E55" t="s">
        <v>339</v>
      </c>
    </row>
    <row r="56" spans="1:5" x14ac:dyDescent="0.3">
      <c r="A56" t="s">
        <v>137</v>
      </c>
      <c r="B56" t="s">
        <v>160</v>
      </c>
      <c r="C56" t="s">
        <v>172</v>
      </c>
      <c r="D56" t="s">
        <v>321</v>
      </c>
      <c r="E56" t="s">
        <v>340</v>
      </c>
    </row>
    <row r="57" spans="1:5" x14ac:dyDescent="0.3">
      <c r="A57" t="s">
        <v>139</v>
      </c>
      <c r="B57" t="s">
        <v>151</v>
      </c>
      <c r="C57" t="s">
        <v>163</v>
      </c>
      <c r="D57" t="s">
        <v>304</v>
      </c>
      <c r="E57" t="s">
        <v>325</v>
      </c>
    </row>
    <row r="58" spans="1:5" x14ac:dyDescent="0.3">
      <c r="A58" t="s">
        <v>140</v>
      </c>
      <c r="B58" t="s">
        <v>152</v>
      </c>
      <c r="C58" t="s">
        <v>164</v>
      </c>
      <c r="D58" t="s">
        <v>305</v>
      </c>
      <c r="E58" t="s">
        <v>326</v>
      </c>
    </row>
    <row r="59" spans="1:5" x14ac:dyDescent="0.3">
      <c r="A59" t="s">
        <v>141</v>
      </c>
      <c r="B59" t="s">
        <v>153</v>
      </c>
      <c r="C59" t="s">
        <v>165</v>
      </c>
      <c r="D59" t="s">
        <v>306</v>
      </c>
      <c r="E59" t="s">
        <v>327</v>
      </c>
    </row>
    <row r="60" spans="1:5" x14ac:dyDescent="0.3">
      <c r="A60" t="s">
        <v>142</v>
      </c>
      <c r="B60" t="s">
        <v>154</v>
      </c>
      <c r="C60" t="s">
        <v>166</v>
      </c>
      <c r="D60" t="s">
        <v>307</v>
      </c>
      <c r="E60" t="s">
        <v>328</v>
      </c>
    </row>
    <row r="61" spans="1:5" x14ac:dyDescent="0.3">
      <c r="A61" t="s">
        <v>143</v>
      </c>
      <c r="B61" t="s">
        <v>155</v>
      </c>
      <c r="C61" t="s">
        <v>167</v>
      </c>
      <c r="D61" t="s">
        <v>308</v>
      </c>
      <c r="E61" t="s">
        <v>329</v>
      </c>
    </row>
    <row r="62" spans="1:5" x14ac:dyDescent="0.3">
      <c r="A62" t="s">
        <v>144</v>
      </c>
      <c r="B62" t="s">
        <v>156</v>
      </c>
      <c r="C62" t="s">
        <v>168</v>
      </c>
      <c r="D62" t="s">
        <v>309</v>
      </c>
      <c r="E62" t="s">
        <v>330</v>
      </c>
    </row>
  </sheetData>
  <autoFilter ref="A1:E62" xr:uid="{C376E3FA-440B-445A-9078-9F05DB7E20E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CB82-5A69-4D4B-90C7-3FE1FCD8687A}">
  <dimension ref="A1:C62"/>
  <sheetViews>
    <sheetView workbookViewId="0">
      <selection activeCell="C14" sqref="C14"/>
    </sheetView>
  </sheetViews>
  <sheetFormatPr defaultRowHeight="14.4" x14ac:dyDescent="0.3"/>
  <cols>
    <col min="1" max="1" width="41.5546875" bestFit="1" customWidth="1"/>
    <col min="2" max="2" width="20.6640625" customWidth="1"/>
    <col min="3" max="3" width="20.33203125" customWidth="1"/>
  </cols>
  <sheetData>
    <row r="1" spans="1:3" x14ac:dyDescent="0.3">
      <c r="A1" t="s">
        <v>51</v>
      </c>
      <c r="B1" s="1" t="s">
        <v>341</v>
      </c>
      <c r="C1" s="1" t="s">
        <v>342</v>
      </c>
    </row>
    <row r="2" spans="1:3" x14ac:dyDescent="0.3">
      <c r="A2" t="s">
        <v>52</v>
      </c>
      <c r="B2">
        <v>1</v>
      </c>
      <c r="C2">
        <v>1</v>
      </c>
    </row>
    <row r="3" spans="1:3" x14ac:dyDescent="0.3">
      <c r="A3" t="s">
        <v>53</v>
      </c>
      <c r="B3" t="s">
        <v>54</v>
      </c>
      <c r="C3" t="s">
        <v>54</v>
      </c>
    </row>
    <row r="4" spans="1:3" x14ac:dyDescent="0.3">
      <c r="A4" t="s">
        <v>55</v>
      </c>
      <c r="B4" t="s">
        <v>56</v>
      </c>
      <c r="C4" t="s">
        <v>259</v>
      </c>
    </row>
    <row r="5" spans="1:3" x14ac:dyDescent="0.3">
      <c r="A5" t="s">
        <v>57</v>
      </c>
      <c r="B5" t="s">
        <v>58</v>
      </c>
      <c r="C5" t="s">
        <v>260</v>
      </c>
    </row>
    <row r="6" spans="1:3" x14ac:dyDescent="0.3">
      <c r="A6" t="s">
        <v>59</v>
      </c>
      <c r="B6" t="s">
        <v>60</v>
      </c>
      <c r="C6" t="s">
        <v>261</v>
      </c>
    </row>
    <row r="7" spans="1:3" x14ac:dyDescent="0.3">
      <c r="A7" t="s">
        <v>61</v>
      </c>
      <c r="B7" t="s">
        <v>62</v>
      </c>
      <c r="C7" t="s">
        <v>62</v>
      </c>
    </row>
    <row r="8" spans="1:3" x14ac:dyDescent="0.3">
      <c r="A8" t="s">
        <v>64</v>
      </c>
      <c r="B8">
        <v>50</v>
      </c>
      <c r="C8">
        <v>100</v>
      </c>
    </row>
    <row r="9" spans="1:3" x14ac:dyDescent="0.3">
      <c r="A9" t="s">
        <v>66</v>
      </c>
      <c r="B9">
        <v>513</v>
      </c>
      <c r="C9">
        <v>3</v>
      </c>
    </row>
    <row r="10" spans="1:3" x14ac:dyDescent="0.3">
      <c r="A10" t="s">
        <v>67</v>
      </c>
      <c r="B10">
        <v>3</v>
      </c>
      <c r="C10">
        <v>3</v>
      </c>
    </row>
    <row r="11" spans="1:3" x14ac:dyDescent="0.3">
      <c r="A11" t="s">
        <v>68</v>
      </c>
      <c r="B11">
        <v>510</v>
      </c>
      <c r="C11">
        <v>0</v>
      </c>
    </row>
    <row r="12" spans="1:3" x14ac:dyDescent="0.3">
      <c r="A12" t="s">
        <v>69</v>
      </c>
      <c r="B12">
        <v>2</v>
      </c>
      <c r="C12">
        <v>3</v>
      </c>
    </row>
    <row r="13" spans="1:3" x14ac:dyDescent="0.3">
      <c r="A13" t="s">
        <v>70</v>
      </c>
      <c r="B13">
        <v>1</v>
      </c>
      <c r="C13">
        <v>0</v>
      </c>
    </row>
    <row r="14" spans="1:3" x14ac:dyDescent="0.3">
      <c r="A14" t="s">
        <v>71</v>
      </c>
      <c r="B14">
        <v>0</v>
      </c>
      <c r="C14">
        <v>100</v>
      </c>
    </row>
    <row r="15" spans="1:3" x14ac:dyDescent="0.3">
      <c r="A15" t="s">
        <v>72</v>
      </c>
      <c r="B15">
        <v>73</v>
      </c>
      <c r="C15">
        <v>83</v>
      </c>
    </row>
    <row r="16" spans="1:3" x14ac:dyDescent="0.3">
      <c r="A16" t="s">
        <v>73</v>
      </c>
      <c r="B16">
        <v>49</v>
      </c>
      <c r="C16">
        <v>91</v>
      </c>
    </row>
    <row r="17" spans="1:3" x14ac:dyDescent="0.3">
      <c r="A17" t="s">
        <v>74</v>
      </c>
      <c r="B17">
        <v>3</v>
      </c>
      <c r="C17">
        <v>3</v>
      </c>
    </row>
    <row r="18" spans="1:3" x14ac:dyDescent="0.3">
      <c r="A18" t="s">
        <v>75</v>
      </c>
      <c r="B18">
        <v>1</v>
      </c>
      <c r="C18">
        <v>2</v>
      </c>
    </row>
    <row r="19" spans="1:3" x14ac:dyDescent="0.3">
      <c r="A19" t="s">
        <v>76</v>
      </c>
      <c r="B19">
        <v>1</v>
      </c>
      <c r="C19">
        <v>0</v>
      </c>
    </row>
    <row r="20" spans="1:3" x14ac:dyDescent="0.3">
      <c r="A20" t="s">
        <v>77</v>
      </c>
      <c r="B20">
        <v>78002191</v>
      </c>
      <c r="C20">
        <v>147763162</v>
      </c>
    </row>
    <row r="21" spans="1:3" x14ac:dyDescent="0.3">
      <c r="A21" t="s">
        <v>78</v>
      </c>
      <c r="B21" t="s">
        <v>63</v>
      </c>
      <c r="C21" t="s">
        <v>63</v>
      </c>
    </row>
    <row r="22" spans="1:3" x14ac:dyDescent="0.3">
      <c r="A22" t="s">
        <v>85</v>
      </c>
      <c r="B22">
        <v>78</v>
      </c>
      <c r="C22">
        <v>58</v>
      </c>
    </row>
    <row r="23" spans="1:3" x14ac:dyDescent="0.3">
      <c r="A23" t="s">
        <v>86</v>
      </c>
      <c r="B23">
        <v>77</v>
      </c>
      <c r="C23">
        <v>58</v>
      </c>
    </row>
    <row r="24" spans="1:3" x14ac:dyDescent="0.3">
      <c r="A24" t="s">
        <v>87</v>
      </c>
      <c r="B24">
        <v>1</v>
      </c>
      <c r="C24">
        <v>0</v>
      </c>
    </row>
    <row r="25" spans="1:3" x14ac:dyDescent="0.3">
      <c r="A25" t="s">
        <v>88</v>
      </c>
      <c r="B25">
        <v>98</v>
      </c>
      <c r="C25">
        <v>100</v>
      </c>
    </row>
    <row r="26" spans="1:3" x14ac:dyDescent="0.3">
      <c r="A26" t="s">
        <v>90</v>
      </c>
      <c r="B26" t="s">
        <v>91</v>
      </c>
      <c r="C26" t="s">
        <v>262</v>
      </c>
    </row>
    <row r="27" spans="1:3" x14ac:dyDescent="0.3">
      <c r="A27" t="s">
        <v>92</v>
      </c>
      <c r="B27" t="s">
        <v>93</v>
      </c>
      <c r="C27" t="s">
        <v>263</v>
      </c>
    </row>
    <row r="28" spans="1:3" x14ac:dyDescent="0.3">
      <c r="A28" t="s">
        <v>94</v>
      </c>
      <c r="B28" t="s">
        <v>95</v>
      </c>
      <c r="C28" t="s">
        <v>264</v>
      </c>
    </row>
    <row r="29" spans="1:3" x14ac:dyDescent="0.3">
      <c r="A29" t="s">
        <v>96</v>
      </c>
      <c r="B29" t="s">
        <v>97</v>
      </c>
      <c r="C29" t="s">
        <v>265</v>
      </c>
    </row>
    <row r="30" spans="1:3" x14ac:dyDescent="0.3">
      <c r="A30" t="s">
        <v>98</v>
      </c>
      <c r="B30" t="s">
        <v>99</v>
      </c>
      <c r="C30" t="s">
        <v>266</v>
      </c>
    </row>
    <row r="31" spans="1:3" x14ac:dyDescent="0.3">
      <c r="A31" t="s">
        <v>100</v>
      </c>
      <c r="B31" t="s">
        <v>101</v>
      </c>
      <c r="C31" t="s">
        <v>267</v>
      </c>
    </row>
    <row r="32" spans="1:3" x14ac:dyDescent="0.3">
      <c r="A32" t="s">
        <v>102</v>
      </c>
      <c r="B32" t="s">
        <v>103</v>
      </c>
      <c r="C32" t="s">
        <v>268</v>
      </c>
    </row>
    <row r="33" spans="1:3" x14ac:dyDescent="0.3">
      <c r="A33" t="s">
        <v>104</v>
      </c>
      <c r="B33" t="s">
        <v>105</v>
      </c>
      <c r="C33" t="s">
        <v>269</v>
      </c>
    </row>
    <row r="34" spans="1:3" x14ac:dyDescent="0.3">
      <c r="A34" t="s">
        <v>106</v>
      </c>
      <c r="B34" t="s">
        <v>107</v>
      </c>
      <c r="C34" t="s">
        <v>270</v>
      </c>
    </row>
    <row r="35" spans="1:3" x14ac:dyDescent="0.3">
      <c r="A35" t="s">
        <v>108</v>
      </c>
      <c r="B35" t="s">
        <v>109</v>
      </c>
      <c r="C35" t="s">
        <v>159</v>
      </c>
    </row>
    <row r="36" spans="1:3" x14ac:dyDescent="0.3">
      <c r="A36" t="s">
        <v>110</v>
      </c>
      <c r="B36" t="s">
        <v>111</v>
      </c>
      <c r="C36" t="s">
        <v>271</v>
      </c>
    </row>
    <row r="37" spans="1:3" x14ac:dyDescent="0.3">
      <c r="A37" t="s">
        <v>112</v>
      </c>
      <c r="B37" t="s">
        <v>113</v>
      </c>
      <c r="C37" t="s">
        <v>272</v>
      </c>
    </row>
    <row r="38" spans="1:3" x14ac:dyDescent="0.3">
      <c r="A38" t="s">
        <v>114</v>
      </c>
      <c r="B38" t="s">
        <v>115</v>
      </c>
      <c r="C38" t="s">
        <v>273</v>
      </c>
    </row>
    <row r="39" spans="1:3" x14ac:dyDescent="0.3">
      <c r="A39" t="s">
        <v>116</v>
      </c>
      <c r="B39" t="s">
        <v>117</v>
      </c>
      <c r="C39" t="s">
        <v>274</v>
      </c>
    </row>
    <row r="40" spans="1:3" x14ac:dyDescent="0.3">
      <c r="A40" t="s">
        <v>118</v>
      </c>
      <c r="B40" t="s">
        <v>119</v>
      </c>
      <c r="C40" t="s">
        <v>275</v>
      </c>
    </row>
    <row r="41" spans="1:3" x14ac:dyDescent="0.3">
      <c r="A41" t="s">
        <v>120</v>
      </c>
      <c r="B41" t="s">
        <v>63</v>
      </c>
      <c r="C41" t="s">
        <v>63</v>
      </c>
    </row>
    <row r="42" spans="1:3" x14ac:dyDescent="0.3">
      <c r="A42" t="s">
        <v>121</v>
      </c>
      <c r="B42" t="s">
        <v>63</v>
      </c>
      <c r="C42" t="s">
        <v>63</v>
      </c>
    </row>
    <row r="43" spans="1:3" x14ac:dyDescent="0.3">
      <c r="A43" t="s">
        <v>122</v>
      </c>
      <c r="B43" t="s">
        <v>63</v>
      </c>
      <c r="C43" t="s">
        <v>63</v>
      </c>
    </row>
    <row r="44" spans="1:3" x14ac:dyDescent="0.3">
      <c r="A44" t="s">
        <v>123</v>
      </c>
      <c r="B44" t="s">
        <v>63</v>
      </c>
      <c r="C44" t="s">
        <v>63</v>
      </c>
    </row>
    <row r="45" spans="1:3" x14ac:dyDescent="0.3">
      <c r="A45" t="s">
        <v>124</v>
      </c>
      <c r="B45" t="s">
        <v>63</v>
      </c>
      <c r="C45" t="s">
        <v>63</v>
      </c>
    </row>
    <row r="46" spans="1:3" x14ac:dyDescent="0.3">
      <c r="A46" t="s">
        <v>125</v>
      </c>
      <c r="B46" t="s">
        <v>63</v>
      </c>
      <c r="C46" t="s">
        <v>63</v>
      </c>
    </row>
    <row r="47" spans="1:3" x14ac:dyDescent="0.3">
      <c r="A47" t="s">
        <v>126</v>
      </c>
      <c r="B47" t="s">
        <v>63</v>
      </c>
      <c r="C47" t="s">
        <v>63</v>
      </c>
    </row>
    <row r="48" spans="1:3" x14ac:dyDescent="0.3">
      <c r="A48" t="s">
        <v>127</v>
      </c>
      <c r="B48" t="s">
        <v>63</v>
      </c>
      <c r="C48" t="s">
        <v>63</v>
      </c>
    </row>
    <row r="49" spans="1:3" x14ac:dyDescent="0.3">
      <c r="A49" t="s">
        <v>128</v>
      </c>
      <c r="B49" t="s">
        <v>63</v>
      </c>
      <c r="C49" t="s">
        <v>63</v>
      </c>
    </row>
    <row r="50" spans="1:3" x14ac:dyDescent="0.3">
      <c r="A50" t="s">
        <v>129</v>
      </c>
      <c r="B50" t="s">
        <v>63</v>
      </c>
      <c r="C50" t="s">
        <v>63</v>
      </c>
    </row>
    <row r="51" spans="1:3" x14ac:dyDescent="0.3">
      <c r="A51" t="s">
        <v>130</v>
      </c>
      <c r="B51" t="s">
        <v>63</v>
      </c>
      <c r="C51" t="s">
        <v>63</v>
      </c>
    </row>
    <row r="52" spans="1:3" x14ac:dyDescent="0.3">
      <c r="A52" t="s">
        <v>131</v>
      </c>
      <c r="B52">
        <v>586869696</v>
      </c>
      <c r="C52">
        <v>827486400</v>
      </c>
    </row>
    <row r="53" spans="1:3" x14ac:dyDescent="0.3">
      <c r="A53" t="s">
        <v>132</v>
      </c>
      <c r="B53" t="s">
        <v>133</v>
      </c>
      <c r="C53" t="s">
        <v>276</v>
      </c>
    </row>
    <row r="54" spans="1:3" x14ac:dyDescent="0.3">
      <c r="A54" t="s">
        <v>134</v>
      </c>
      <c r="B54" t="s">
        <v>135</v>
      </c>
      <c r="C54" t="s">
        <v>277</v>
      </c>
    </row>
    <row r="55" spans="1:3" x14ac:dyDescent="0.3">
      <c r="A55" t="s">
        <v>136</v>
      </c>
      <c r="B55" t="s">
        <v>109</v>
      </c>
      <c r="C55" t="s">
        <v>278</v>
      </c>
    </row>
    <row r="56" spans="1:3" x14ac:dyDescent="0.3">
      <c r="A56" t="s">
        <v>137</v>
      </c>
      <c r="B56" t="s">
        <v>138</v>
      </c>
      <c r="C56" t="s">
        <v>279</v>
      </c>
    </row>
    <row r="57" spans="1:3" x14ac:dyDescent="0.3">
      <c r="A57" t="s">
        <v>139</v>
      </c>
      <c r="B57" t="s">
        <v>91</v>
      </c>
      <c r="C57" t="s">
        <v>262</v>
      </c>
    </row>
    <row r="58" spans="1:3" x14ac:dyDescent="0.3">
      <c r="A58" t="s">
        <v>140</v>
      </c>
      <c r="B58" t="s">
        <v>93</v>
      </c>
      <c r="C58" t="s">
        <v>263</v>
      </c>
    </row>
    <row r="59" spans="1:3" x14ac:dyDescent="0.3">
      <c r="A59" t="s">
        <v>141</v>
      </c>
      <c r="B59" t="s">
        <v>95</v>
      </c>
      <c r="C59" t="s">
        <v>264</v>
      </c>
    </row>
    <row r="60" spans="1:3" x14ac:dyDescent="0.3">
      <c r="A60" t="s">
        <v>142</v>
      </c>
      <c r="B60" t="s">
        <v>97</v>
      </c>
      <c r="C60" t="s">
        <v>265</v>
      </c>
    </row>
    <row r="61" spans="1:3" x14ac:dyDescent="0.3">
      <c r="A61" t="s">
        <v>143</v>
      </c>
      <c r="B61" t="s">
        <v>99</v>
      </c>
      <c r="C61" t="s">
        <v>266</v>
      </c>
    </row>
    <row r="62" spans="1:3" x14ac:dyDescent="0.3">
      <c r="A62" t="s">
        <v>144</v>
      </c>
      <c r="B62" t="s">
        <v>101</v>
      </c>
      <c r="C62" t="s">
        <v>267</v>
      </c>
    </row>
  </sheetData>
  <autoFilter ref="A1:C62" xr:uid="{3C6FCB82-5A69-4D4B-90C7-3FE1FCD8687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CDE8-0B50-45D3-B457-406D501314A1}">
  <dimension ref="A1:W61"/>
  <sheetViews>
    <sheetView topLeftCell="A40" workbookViewId="0">
      <selection activeCell="S15" sqref="S15"/>
    </sheetView>
  </sheetViews>
  <sheetFormatPr defaultRowHeight="14.4" x14ac:dyDescent="0.3"/>
  <cols>
    <col min="1" max="1" width="36.33203125" bestFit="1" customWidth="1"/>
    <col min="2" max="5" width="15.77734375" bestFit="1" customWidth="1"/>
    <col min="8" max="8" width="35.88671875" bestFit="1" customWidth="1"/>
    <col min="9" max="9" width="15.77734375" bestFit="1" customWidth="1"/>
    <col min="10" max="10" width="16.6640625" bestFit="1" customWidth="1"/>
    <col min="13" max="13" width="38.33203125" bestFit="1" customWidth="1"/>
    <col min="14" max="15" width="15.77734375" bestFit="1" customWidth="1"/>
    <col min="18" max="18" width="31.5546875" bestFit="1" customWidth="1"/>
    <col min="19" max="20" width="15.77734375" bestFit="1" customWidth="1"/>
    <col min="21" max="21" width="17.88671875" bestFit="1" customWidth="1"/>
    <col min="22" max="22" width="22.6640625" bestFit="1" customWidth="1"/>
    <col min="23" max="23" width="15.77734375" bestFit="1" customWidth="1"/>
  </cols>
  <sheetData>
    <row r="1" spans="1:23" x14ac:dyDescent="0.3">
      <c r="A1" t="s">
        <v>147</v>
      </c>
      <c r="B1" s="1" t="s">
        <v>343</v>
      </c>
      <c r="C1" s="1" t="s">
        <v>343</v>
      </c>
      <c r="D1" s="1" t="s">
        <v>344</v>
      </c>
      <c r="E1" s="1" t="s">
        <v>344</v>
      </c>
      <c r="H1" t="s">
        <v>51</v>
      </c>
      <c r="I1" s="1" t="s">
        <v>341</v>
      </c>
      <c r="J1" s="1" t="s">
        <v>342</v>
      </c>
      <c r="M1" s="1" t="s">
        <v>345</v>
      </c>
      <c r="N1" s="1" t="s">
        <v>146</v>
      </c>
      <c r="O1" s="1" t="s">
        <v>146</v>
      </c>
      <c r="R1" s="1" t="s">
        <v>346</v>
      </c>
      <c r="S1" s="1" t="s">
        <v>146</v>
      </c>
      <c r="T1" s="1" t="s">
        <v>242</v>
      </c>
      <c r="U1" s="1" t="s">
        <v>243</v>
      </c>
      <c r="V1" s="1" t="s">
        <v>258</v>
      </c>
      <c r="W1" s="1" t="s">
        <v>280</v>
      </c>
    </row>
    <row r="2" spans="1:23" x14ac:dyDescent="0.3">
      <c r="A2" t="s">
        <v>52</v>
      </c>
      <c r="B2">
        <v>1</v>
      </c>
      <c r="C2">
        <v>1</v>
      </c>
      <c r="D2">
        <v>1</v>
      </c>
      <c r="E2">
        <v>1</v>
      </c>
      <c r="H2" t="s">
        <v>52</v>
      </c>
      <c r="I2">
        <v>1</v>
      </c>
      <c r="J2">
        <v>1</v>
      </c>
      <c r="M2" t="s">
        <v>52</v>
      </c>
      <c r="N2">
        <v>1</v>
      </c>
      <c r="O2">
        <v>1</v>
      </c>
      <c r="R2" t="s">
        <v>59</v>
      </c>
      <c r="S2" t="s">
        <v>201</v>
      </c>
      <c r="T2" t="s">
        <v>216</v>
      </c>
      <c r="U2" t="s">
        <v>229</v>
      </c>
      <c r="V2" t="s">
        <v>245</v>
      </c>
      <c r="W2" t="s">
        <v>283</v>
      </c>
    </row>
    <row r="3" spans="1:23" x14ac:dyDescent="0.3">
      <c r="A3" t="s">
        <v>53</v>
      </c>
      <c r="B3" t="s">
        <v>54</v>
      </c>
      <c r="C3" t="s">
        <v>54</v>
      </c>
      <c r="D3" t="s">
        <v>54</v>
      </c>
      <c r="E3" t="s">
        <v>54</v>
      </c>
      <c r="H3" t="s">
        <v>53</v>
      </c>
      <c r="I3" t="s">
        <v>54</v>
      </c>
      <c r="J3" t="s">
        <v>54</v>
      </c>
      <c r="M3" t="s">
        <v>53</v>
      </c>
      <c r="N3" t="s">
        <v>54</v>
      </c>
      <c r="O3" t="s">
        <v>54</v>
      </c>
    </row>
    <row r="4" spans="1:23" x14ac:dyDescent="0.3">
      <c r="A4" t="s">
        <v>55</v>
      </c>
      <c r="B4" t="s">
        <v>148</v>
      </c>
      <c r="C4" t="s">
        <v>149</v>
      </c>
      <c r="D4" t="s">
        <v>301</v>
      </c>
      <c r="E4" t="s">
        <v>322</v>
      </c>
      <c r="H4" t="s">
        <v>55</v>
      </c>
      <c r="I4" t="s">
        <v>56</v>
      </c>
      <c r="J4" t="s">
        <v>259</v>
      </c>
      <c r="M4" t="s">
        <v>55</v>
      </c>
      <c r="N4" t="s">
        <v>174</v>
      </c>
      <c r="O4" t="s">
        <v>175</v>
      </c>
    </row>
    <row r="5" spans="1:23" x14ac:dyDescent="0.3">
      <c r="A5" t="s">
        <v>57</v>
      </c>
      <c r="B5" t="s">
        <v>149</v>
      </c>
      <c r="C5" t="s">
        <v>161</v>
      </c>
      <c r="D5" t="s">
        <v>302</v>
      </c>
      <c r="E5" t="s">
        <v>323</v>
      </c>
      <c r="H5" t="s">
        <v>57</v>
      </c>
      <c r="I5" t="s">
        <v>58</v>
      </c>
      <c r="J5" t="s">
        <v>260</v>
      </c>
      <c r="M5" t="s">
        <v>57</v>
      </c>
      <c r="N5" t="s">
        <v>175</v>
      </c>
      <c r="O5" t="s">
        <v>189</v>
      </c>
    </row>
    <row r="6" spans="1:23" x14ac:dyDescent="0.3">
      <c r="A6" t="s">
        <v>59</v>
      </c>
      <c r="B6" t="s">
        <v>150</v>
      </c>
      <c r="C6" t="s">
        <v>162</v>
      </c>
      <c r="D6" t="s">
        <v>303</v>
      </c>
      <c r="E6" t="s">
        <v>324</v>
      </c>
      <c r="H6" t="s">
        <v>59</v>
      </c>
      <c r="I6" t="s">
        <v>60</v>
      </c>
      <c r="J6" t="s">
        <v>261</v>
      </c>
      <c r="M6" t="s">
        <v>59</v>
      </c>
      <c r="N6" t="s">
        <v>176</v>
      </c>
      <c r="O6" t="s">
        <v>190</v>
      </c>
      <c r="R6" t="s">
        <v>65</v>
      </c>
      <c r="S6">
        <v>100</v>
      </c>
      <c r="T6">
        <v>98</v>
      </c>
      <c r="U6">
        <v>100</v>
      </c>
      <c r="V6">
        <v>100</v>
      </c>
      <c r="W6">
        <v>100</v>
      </c>
    </row>
    <row r="7" spans="1:23" x14ac:dyDescent="0.3">
      <c r="A7" t="s">
        <v>61</v>
      </c>
      <c r="B7" t="s">
        <v>62</v>
      </c>
      <c r="C7" t="s">
        <v>62</v>
      </c>
      <c r="D7" t="s">
        <v>62</v>
      </c>
      <c r="E7" t="s">
        <v>62</v>
      </c>
      <c r="H7" t="s">
        <v>61</v>
      </c>
      <c r="I7" t="s">
        <v>62</v>
      </c>
      <c r="J7" t="s">
        <v>62</v>
      </c>
      <c r="M7" t="s">
        <v>61</v>
      </c>
      <c r="N7" t="s">
        <v>62</v>
      </c>
      <c r="O7" t="s">
        <v>62</v>
      </c>
      <c r="R7" t="s">
        <v>79</v>
      </c>
      <c r="S7">
        <v>43</v>
      </c>
      <c r="T7">
        <v>279</v>
      </c>
      <c r="U7">
        <v>995</v>
      </c>
      <c r="V7">
        <v>161</v>
      </c>
      <c r="W7">
        <v>1588</v>
      </c>
    </row>
    <row r="8" spans="1:23" x14ac:dyDescent="0.3">
      <c r="A8" t="s">
        <v>64</v>
      </c>
      <c r="B8">
        <v>100</v>
      </c>
      <c r="C8">
        <v>100</v>
      </c>
      <c r="D8">
        <v>100</v>
      </c>
      <c r="E8">
        <v>100</v>
      </c>
      <c r="H8" t="s">
        <v>64</v>
      </c>
      <c r="I8">
        <v>50</v>
      </c>
      <c r="J8">
        <v>100</v>
      </c>
      <c r="R8" t="s">
        <v>80</v>
      </c>
      <c r="S8">
        <v>43</v>
      </c>
      <c r="T8">
        <v>275</v>
      </c>
      <c r="U8">
        <v>995</v>
      </c>
      <c r="V8">
        <v>161</v>
      </c>
      <c r="W8">
        <v>1588</v>
      </c>
    </row>
    <row r="9" spans="1:23" x14ac:dyDescent="0.3">
      <c r="A9" t="s">
        <v>66</v>
      </c>
      <c r="B9">
        <v>5</v>
      </c>
      <c r="C9">
        <v>3</v>
      </c>
      <c r="D9">
        <v>7</v>
      </c>
      <c r="E9">
        <v>4</v>
      </c>
      <c r="H9" t="s">
        <v>66</v>
      </c>
      <c r="I9">
        <v>513</v>
      </c>
      <c r="J9">
        <v>3</v>
      </c>
      <c r="R9" t="s">
        <v>81</v>
      </c>
      <c r="S9">
        <v>0</v>
      </c>
      <c r="T9">
        <v>4</v>
      </c>
      <c r="U9">
        <v>0</v>
      </c>
      <c r="V9">
        <v>0</v>
      </c>
      <c r="W9">
        <v>0</v>
      </c>
    </row>
    <row r="10" spans="1:23" x14ac:dyDescent="0.3">
      <c r="A10" t="s">
        <v>67</v>
      </c>
      <c r="B10">
        <v>5</v>
      </c>
      <c r="C10">
        <v>3</v>
      </c>
      <c r="D10">
        <v>7</v>
      </c>
      <c r="E10">
        <v>4</v>
      </c>
      <c r="H10" t="s">
        <v>67</v>
      </c>
      <c r="I10">
        <v>3</v>
      </c>
      <c r="J10">
        <v>3</v>
      </c>
      <c r="R10" t="s">
        <v>82</v>
      </c>
      <c r="S10" t="s">
        <v>202</v>
      </c>
      <c r="T10" t="s">
        <v>217</v>
      </c>
      <c r="U10" t="s">
        <v>230</v>
      </c>
      <c r="V10" t="s">
        <v>246</v>
      </c>
      <c r="W10" t="s">
        <v>230</v>
      </c>
    </row>
    <row r="11" spans="1:23" x14ac:dyDescent="0.3">
      <c r="A11" t="s">
        <v>68</v>
      </c>
      <c r="B11">
        <v>0</v>
      </c>
      <c r="C11">
        <v>0</v>
      </c>
      <c r="D11">
        <v>0</v>
      </c>
      <c r="E11">
        <v>0</v>
      </c>
      <c r="H11" t="s">
        <v>68</v>
      </c>
      <c r="I11">
        <v>510</v>
      </c>
      <c r="J11">
        <v>0</v>
      </c>
      <c r="R11" t="s">
        <v>83</v>
      </c>
      <c r="S11" t="s">
        <v>203</v>
      </c>
      <c r="T11" t="s">
        <v>218</v>
      </c>
      <c r="U11" t="s">
        <v>231</v>
      </c>
      <c r="V11" t="s">
        <v>247</v>
      </c>
      <c r="W11" t="s">
        <v>284</v>
      </c>
    </row>
    <row r="12" spans="1:23" x14ac:dyDescent="0.3">
      <c r="A12" t="s">
        <v>69</v>
      </c>
      <c r="B12">
        <v>5</v>
      </c>
      <c r="C12">
        <v>3</v>
      </c>
      <c r="D12">
        <v>7</v>
      </c>
      <c r="E12">
        <v>4</v>
      </c>
      <c r="H12" t="s">
        <v>69</v>
      </c>
      <c r="I12">
        <v>2</v>
      </c>
      <c r="J12">
        <v>3</v>
      </c>
      <c r="R12" t="s">
        <v>84</v>
      </c>
      <c r="S12" t="s">
        <v>204</v>
      </c>
      <c r="T12" t="s">
        <v>219</v>
      </c>
      <c r="U12" t="s">
        <v>232</v>
      </c>
      <c r="V12" t="s">
        <v>248</v>
      </c>
      <c r="W12" t="s">
        <v>285</v>
      </c>
    </row>
    <row r="13" spans="1:23" x14ac:dyDescent="0.3">
      <c r="A13" t="s">
        <v>70</v>
      </c>
      <c r="B13">
        <v>0</v>
      </c>
      <c r="C13">
        <v>0</v>
      </c>
      <c r="D13">
        <v>0</v>
      </c>
      <c r="E13">
        <v>0</v>
      </c>
      <c r="H13" t="s">
        <v>70</v>
      </c>
      <c r="I13">
        <v>1</v>
      </c>
      <c r="J13">
        <v>0</v>
      </c>
    </row>
    <row r="14" spans="1:23" x14ac:dyDescent="0.3">
      <c r="A14" t="s">
        <v>71</v>
      </c>
      <c r="B14">
        <v>100</v>
      </c>
      <c r="C14">
        <v>100</v>
      </c>
      <c r="D14">
        <v>100</v>
      </c>
      <c r="E14">
        <v>100</v>
      </c>
      <c r="H14" t="s">
        <v>71</v>
      </c>
      <c r="I14">
        <v>0</v>
      </c>
      <c r="J14">
        <v>100</v>
      </c>
    </row>
    <row r="15" spans="1:23" x14ac:dyDescent="0.3">
      <c r="A15" t="s">
        <v>72</v>
      </c>
      <c r="B15">
        <v>4</v>
      </c>
      <c r="C15">
        <v>5</v>
      </c>
      <c r="D15">
        <v>5</v>
      </c>
      <c r="E15">
        <v>5</v>
      </c>
      <c r="H15" t="s">
        <v>72</v>
      </c>
      <c r="I15">
        <v>73</v>
      </c>
      <c r="J15">
        <v>83</v>
      </c>
    </row>
    <row r="16" spans="1:23" x14ac:dyDescent="0.3">
      <c r="A16" t="s">
        <v>73</v>
      </c>
      <c r="B16">
        <v>4</v>
      </c>
      <c r="C16">
        <v>3</v>
      </c>
      <c r="D16">
        <v>25</v>
      </c>
      <c r="E16">
        <v>18</v>
      </c>
      <c r="H16" t="s">
        <v>73</v>
      </c>
      <c r="I16">
        <v>49</v>
      </c>
      <c r="J16">
        <v>91</v>
      </c>
    </row>
    <row r="17" spans="1:23" x14ac:dyDescent="0.3">
      <c r="A17" t="s">
        <v>74</v>
      </c>
      <c r="B17">
        <v>5</v>
      </c>
      <c r="C17">
        <v>3</v>
      </c>
      <c r="D17">
        <v>7</v>
      </c>
      <c r="E17">
        <v>4</v>
      </c>
      <c r="H17" t="s">
        <v>74</v>
      </c>
      <c r="I17">
        <v>3</v>
      </c>
      <c r="J17">
        <v>3</v>
      </c>
    </row>
    <row r="18" spans="1:23" x14ac:dyDescent="0.3">
      <c r="A18" t="s">
        <v>75</v>
      </c>
      <c r="B18">
        <v>4</v>
      </c>
      <c r="C18">
        <v>2</v>
      </c>
      <c r="D18">
        <v>6</v>
      </c>
      <c r="E18">
        <v>3</v>
      </c>
      <c r="H18" t="s">
        <v>75</v>
      </c>
      <c r="I18">
        <v>1</v>
      </c>
      <c r="J18">
        <v>2</v>
      </c>
    </row>
    <row r="19" spans="1:23" x14ac:dyDescent="0.3">
      <c r="A19" t="s">
        <v>76</v>
      </c>
      <c r="B19">
        <v>0</v>
      </c>
      <c r="C19">
        <v>0</v>
      </c>
      <c r="D19">
        <v>0</v>
      </c>
      <c r="E19">
        <v>0</v>
      </c>
      <c r="H19" t="s">
        <v>76</v>
      </c>
      <c r="I19">
        <v>1</v>
      </c>
      <c r="J19">
        <v>0</v>
      </c>
    </row>
    <row r="20" spans="1:23" x14ac:dyDescent="0.3">
      <c r="A20" t="s">
        <v>78</v>
      </c>
      <c r="B20">
        <v>35627372</v>
      </c>
      <c r="C20">
        <v>46635978</v>
      </c>
      <c r="D20">
        <v>45789080</v>
      </c>
      <c r="E20">
        <v>37387272</v>
      </c>
      <c r="H20" t="s">
        <v>77</v>
      </c>
      <c r="I20">
        <v>78002191</v>
      </c>
      <c r="J20">
        <v>147763162</v>
      </c>
      <c r="M20" t="s">
        <v>85</v>
      </c>
      <c r="N20">
        <v>7</v>
      </c>
      <c r="O20">
        <v>65</v>
      </c>
      <c r="R20" t="s">
        <v>85</v>
      </c>
      <c r="S20">
        <v>0</v>
      </c>
      <c r="T20">
        <v>17</v>
      </c>
      <c r="U20">
        <v>52</v>
      </c>
      <c r="V20">
        <v>9</v>
      </c>
      <c r="W20">
        <v>57</v>
      </c>
    </row>
    <row r="21" spans="1:23" x14ac:dyDescent="0.3">
      <c r="A21" t="s">
        <v>85</v>
      </c>
      <c r="B21">
        <v>56</v>
      </c>
      <c r="C21">
        <v>29</v>
      </c>
      <c r="D21">
        <v>36</v>
      </c>
      <c r="E21">
        <v>39</v>
      </c>
      <c r="H21" t="s">
        <v>85</v>
      </c>
      <c r="I21">
        <v>78</v>
      </c>
      <c r="J21">
        <v>58</v>
      </c>
      <c r="M21" t="s">
        <v>86</v>
      </c>
      <c r="N21">
        <v>7</v>
      </c>
      <c r="O21">
        <v>65</v>
      </c>
      <c r="R21" t="s">
        <v>86</v>
      </c>
      <c r="S21">
        <v>0</v>
      </c>
      <c r="T21">
        <v>17</v>
      </c>
      <c r="U21">
        <v>52</v>
      </c>
      <c r="V21">
        <v>9</v>
      </c>
      <c r="W21">
        <v>57</v>
      </c>
    </row>
    <row r="22" spans="1:23" x14ac:dyDescent="0.3">
      <c r="A22" t="s">
        <v>86</v>
      </c>
      <c r="B22">
        <v>56</v>
      </c>
      <c r="C22">
        <v>29</v>
      </c>
      <c r="D22">
        <v>36</v>
      </c>
      <c r="E22">
        <v>39</v>
      </c>
      <c r="H22" t="s">
        <v>86</v>
      </c>
      <c r="I22">
        <v>77</v>
      </c>
      <c r="J22">
        <v>58</v>
      </c>
      <c r="M22" t="s">
        <v>87</v>
      </c>
      <c r="N22">
        <v>0</v>
      </c>
      <c r="O22">
        <v>0</v>
      </c>
      <c r="R22" t="s">
        <v>87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87</v>
      </c>
      <c r="B23">
        <v>0</v>
      </c>
      <c r="C23">
        <v>0</v>
      </c>
      <c r="D23">
        <v>0</v>
      </c>
      <c r="E23">
        <v>0</v>
      </c>
      <c r="H23" t="s">
        <v>87</v>
      </c>
      <c r="I23">
        <v>1</v>
      </c>
      <c r="J23">
        <v>0</v>
      </c>
      <c r="M23" t="s">
        <v>88</v>
      </c>
      <c r="N23">
        <v>100</v>
      </c>
      <c r="O23">
        <v>100</v>
      </c>
      <c r="R23" t="s">
        <v>88</v>
      </c>
      <c r="S23" t="s">
        <v>63</v>
      </c>
      <c r="T23">
        <v>100</v>
      </c>
      <c r="U23">
        <v>100</v>
      </c>
      <c r="V23">
        <v>100</v>
      </c>
      <c r="W23">
        <v>100</v>
      </c>
    </row>
    <row r="24" spans="1:23" x14ac:dyDescent="0.3">
      <c r="A24" t="s">
        <v>88</v>
      </c>
      <c r="B24">
        <v>100</v>
      </c>
      <c r="C24">
        <v>100</v>
      </c>
      <c r="D24">
        <v>100</v>
      </c>
      <c r="E24">
        <v>100</v>
      </c>
      <c r="H24" t="s">
        <v>88</v>
      </c>
      <c r="I24">
        <v>98</v>
      </c>
      <c r="J24">
        <v>100</v>
      </c>
      <c r="M24" t="s">
        <v>90</v>
      </c>
      <c r="N24" t="s">
        <v>177</v>
      </c>
      <c r="O24" t="s">
        <v>191</v>
      </c>
      <c r="R24" t="s">
        <v>90</v>
      </c>
      <c r="S24" t="s">
        <v>205</v>
      </c>
      <c r="T24" t="s">
        <v>220</v>
      </c>
      <c r="U24" t="s">
        <v>233</v>
      </c>
      <c r="V24" t="s">
        <v>249</v>
      </c>
      <c r="W24" t="s">
        <v>191</v>
      </c>
    </row>
    <row r="25" spans="1:23" x14ac:dyDescent="0.3">
      <c r="A25" t="s">
        <v>90</v>
      </c>
      <c r="B25" s="22" t="s">
        <v>151</v>
      </c>
      <c r="C25" s="22" t="s">
        <v>163</v>
      </c>
      <c r="D25" s="22" t="s">
        <v>304</v>
      </c>
      <c r="E25" s="22" t="s">
        <v>325</v>
      </c>
      <c r="H25" t="s">
        <v>90</v>
      </c>
      <c r="I25" t="s">
        <v>91</v>
      </c>
      <c r="J25" t="s">
        <v>262</v>
      </c>
      <c r="M25" t="s">
        <v>92</v>
      </c>
      <c r="N25" t="s">
        <v>178</v>
      </c>
      <c r="O25" t="s">
        <v>192</v>
      </c>
      <c r="R25" t="s">
        <v>92</v>
      </c>
      <c r="S25" t="s">
        <v>206</v>
      </c>
      <c r="T25" t="s">
        <v>221</v>
      </c>
      <c r="U25" t="s">
        <v>234</v>
      </c>
      <c r="V25" t="s">
        <v>250</v>
      </c>
      <c r="W25" t="s">
        <v>286</v>
      </c>
    </row>
    <row r="26" spans="1:23" x14ac:dyDescent="0.3">
      <c r="A26" t="s">
        <v>92</v>
      </c>
      <c r="B26" s="22" t="s">
        <v>152</v>
      </c>
      <c r="C26" s="22" t="s">
        <v>164</v>
      </c>
      <c r="D26" s="22" t="s">
        <v>305</v>
      </c>
      <c r="E26" s="22" t="s">
        <v>326</v>
      </c>
      <c r="H26" t="s">
        <v>92</v>
      </c>
      <c r="I26" t="s">
        <v>93</v>
      </c>
      <c r="J26" t="s">
        <v>263</v>
      </c>
      <c r="M26" t="s">
        <v>94</v>
      </c>
      <c r="N26" t="s">
        <v>179</v>
      </c>
      <c r="O26" t="s">
        <v>193</v>
      </c>
      <c r="R26" t="s">
        <v>94</v>
      </c>
      <c r="S26" t="s">
        <v>207</v>
      </c>
      <c r="T26" t="s">
        <v>222</v>
      </c>
      <c r="U26" t="s">
        <v>235</v>
      </c>
      <c r="V26" t="s">
        <v>251</v>
      </c>
      <c r="W26" t="s">
        <v>287</v>
      </c>
    </row>
    <row r="27" spans="1:23" x14ac:dyDescent="0.3">
      <c r="A27" t="s">
        <v>94</v>
      </c>
      <c r="B27" s="22" t="s">
        <v>153</v>
      </c>
      <c r="C27" s="22" t="s">
        <v>165</v>
      </c>
      <c r="D27" s="22" t="s">
        <v>306</v>
      </c>
      <c r="E27" s="22" t="s">
        <v>327</v>
      </c>
      <c r="H27" t="s">
        <v>94</v>
      </c>
      <c r="I27" t="s">
        <v>95</v>
      </c>
      <c r="J27" t="s">
        <v>264</v>
      </c>
      <c r="M27" t="s">
        <v>96</v>
      </c>
      <c r="N27" t="s">
        <v>180</v>
      </c>
      <c r="O27" t="s">
        <v>194</v>
      </c>
      <c r="R27" t="s">
        <v>96</v>
      </c>
      <c r="S27" t="s">
        <v>208</v>
      </c>
      <c r="T27" t="s">
        <v>194</v>
      </c>
      <c r="U27" t="s">
        <v>236</v>
      </c>
      <c r="V27" t="s">
        <v>252</v>
      </c>
      <c r="W27" t="s">
        <v>288</v>
      </c>
    </row>
    <row r="28" spans="1:23" x14ac:dyDescent="0.3">
      <c r="A28" t="s">
        <v>96</v>
      </c>
      <c r="B28" s="22" t="s">
        <v>154</v>
      </c>
      <c r="C28" s="22" t="s">
        <v>166</v>
      </c>
      <c r="D28" s="22" t="s">
        <v>307</v>
      </c>
      <c r="E28" s="22" t="s">
        <v>328</v>
      </c>
      <c r="H28" t="s">
        <v>96</v>
      </c>
      <c r="I28" t="s">
        <v>97</v>
      </c>
      <c r="J28" t="s">
        <v>265</v>
      </c>
      <c r="M28" t="s">
        <v>98</v>
      </c>
      <c r="N28" t="s">
        <v>181</v>
      </c>
      <c r="O28" t="s">
        <v>195</v>
      </c>
      <c r="R28" t="s">
        <v>98</v>
      </c>
      <c r="S28" t="s">
        <v>209</v>
      </c>
      <c r="T28" t="s">
        <v>223</v>
      </c>
      <c r="U28" t="s">
        <v>237</v>
      </c>
      <c r="V28" t="s">
        <v>253</v>
      </c>
      <c r="W28" t="s">
        <v>289</v>
      </c>
    </row>
    <row r="29" spans="1:23" x14ac:dyDescent="0.3">
      <c r="A29" t="s">
        <v>98</v>
      </c>
      <c r="B29" s="22" t="s">
        <v>155</v>
      </c>
      <c r="C29" s="22" t="s">
        <v>167</v>
      </c>
      <c r="D29" s="22" t="s">
        <v>308</v>
      </c>
      <c r="E29" s="22" t="s">
        <v>329</v>
      </c>
      <c r="H29" t="s">
        <v>98</v>
      </c>
      <c r="I29" t="s">
        <v>99</v>
      </c>
      <c r="J29" t="s">
        <v>266</v>
      </c>
      <c r="M29" t="s">
        <v>100</v>
      </c>
      <c r="N29" t="s">
        <v>182</v>
      </c>
      <c r="O29" t="s">
        <v>196</v>
      </c>
      <c r="R29" t="s">
        <v>100</v>
      </c>
      <c r="S29" t="s">
        <v>210</v>
      </c>
      <c r="T29" t="s">
        <v>224</v>
      </c>
      <c r="U29" t="s">
        <v>238</v>
      </c>
      <c r="V29" t="s">
        <v>254</v>
      </c>
      <c r="W29" t="s">
        <v>290</v>
      </c>
    </row>
    <row r="30" spans="1:23" x14ac:dyDescent="0.3">
      <c r="A30" t="s">
        <v>100</v>
      </c>
      <c r="B30" t="s">
        <v>156</v>
      </c>
      <c r="C30" t="s">
        <v>168</v>
      </c>
      <c r="D30" t="s">
        <v>309</v>
      </c>
      <c r="E30" t="s">
        <v>330</v>
      </c>
      <c r="H30" t="s">
        <v>100</v>
      </c>
      <c r="I30" t="s">
        <v>101</v>
      </c>
      <c r="J30" t="s">
        <v>267</v>
      </c>
      <c r="M30" t="s">
        <v>102</v>
      </c>
      <c r="N30" t="s">
        <v>63</v>
      </c>
      <c r="O30" t="s">
        <v>63</v>
      </c>
      <c r="R30" t="s">
        <v>102</v>
      </c>
      <c r="S30" t="s">
        <v>63</v>
      </c>
      <c r="T30" t="s">
        <v>63</v>
      </c>
      <c r="U30" t="s">
        <v>63</v>
      </c>
      <c r="V30" t="s">
        <v>63</v>
      </c>
      <c r="W30" t="s">
        <v>291</v>
      </c>
    </row>
    <row r="31" spans="1:23" x14ac:dyDescent="0.3">
      <c r="A31" t="s">
        <v>102</v>
      </c>
      <c r="B31" t="s">
        <v>63</v>
      </c>
      <c r="C31" t="s">
        <v>63</v>
      </c>
      <c r="D31" t="s">
        <v>310</v>
      </c>
      <c r="E31" t="s">
        <v>331</v>
      </c>
      <c r="H31" t="s">
        <v>102</v>
      </c>
      <c r="I31" t="s">
        <v>103</v>
      </c>
      <c r="J31" t="s">
        <v>268</v>
      </c>
      <c r="M31" t="s">
        <v>104</v>
      </c>
      <c r="N31" t="s">
        <v>63</v>
      </c>
      <c r="O31" t="s">
        <v>63</v>
      </c>
      <c r="R31" t="s">
        <v>104</v>
      </c>
      <c r="S31" t="s">
        <v>63</v>
      </c>
      <c r="T31" t="s">
        <v>63</v>
      </c>
      <c r="U31" t="s">
        <v>63</v>
      </c>
      <c r="V31" t="s">
        <v>63</v>
      </c>
      <c r="W31" t="s">
        <v>292</v>
      </c>
    </row>
    <row r="32" spans="1:23" x14ac:dyDescent="0.3">
      <c r="A32" t="s">
        <v>104</v>
      </c>
      <c r="B32" t="s">
        <v>63</v>
      </c>
      <c r="C32" t="s">
        <v>63</v>
      </c>
      <c r="D32" t="s">
        <v>311</v>
      </c>
      <c r="E32" t="s">
        <v>332</v>
      </c>
      <c r="H32" t="s">
        <v>104</v>
      </c>
      <c r="I32" t="s">
        <v>105</v>
      </c>
      <c r="J32" t="s">
        <v>269</v>
      </c>
      <c r="M32" t="s">
        <v>106</v>
      </c>
      <c r="N32" t="s">
        <v>63</v>
      </c>
      <c r="O32" t="s">
        <v>63</v>
      </c>
      <c r="R32" t="s">
        <v>106</v>
      </c>
      <c r="S32" t="s">
        <v>63</v>
      </c>
      <c r="T32" t="s">
        <v>63</v>
      </c>
      <c r="U32" t="s">
        <v>63</v>
      </c>
      <c r="V32" t="s">
        <v>63</v>
      </c>
      <c r="W32" t="s">
        <v>293</v>
      </c>
    </row>
    <row r="33" spans="1:23" x14ac:dyDescent="0.3">
      <c r="A33" t="s">
        <v>106</v>
      </c>
      <c r="B33" t="s">
        <v>63</v>
      </c>
      <c r="C33" t="s">
        <v>63</v>
      </c>
      <c r="D33" t="s">
        <v>312</v>
      </c>
      <c r="E33" t="s">
        <v>333</v>
      </c>
      <c r="H33" t="s">
        <v>106</v>
      </c>
      <c r="I33" t="s">
        <v>107</v>
      </c>
      <c r="J33" t="s">
        <v>270</v>
      </c>
      <c r="M33" t="s">
        <v>108</v>
      </c>
      <c r="N33" t="s">
        <v>63</v>
      </c>
      <c r="O33" t="s">
        <v>63</v>
      </c>
      <c r="R33" t="s">
        <v>108</v>
      </c>
      <c r="S33" t="s">
        <v>63</v>
      </c>
      <c r="T33" t="s">
        <v>63</v>
      </c>
      <c r="U33" t="s">
        <v>63</v>
      </c>
      <c r="V33" t="s">
        <v>63</v>
      </c>
      <c r="W33" t="s">
        <v>109</v>
      </c>
    </row>
    <row r="34" spans="1:23" x14ac:dyDescent="0.3">
      <c r="A34" t="s">
        <v>108</v>
      </c>
      <c r="B34" t="s">
        <v>63</v>
      </c>
      <c r="C34" t="s">
        <v>63</v>
      </c>
      <c r="D34" t="s">
        <v>109</v>
      </c>
      <c r="E34" t="s">
        <v>109</v>
      </c>
      <c r="H34" t="s">
        <v>108</v>
      </c>
      <c r="I34" t="s">
        <v>109</v>
      </c>
      <c r="J34" t="s">
        <v>159</v>
      </c>
      <c r="M34" t="s">
        <v>110</v>
      </c>
      <c r="N34" t="s">
        <v>63</v>
      </c>
      <c r="O34" t="s">
        <v>63</v>
      </c>
      <c r="R34" t="s">
        <v>110</v>
      </c>
      <c r="S34" t="s">
        <v>63</v>
      </c>
      <c r="T34" t="s">
        <v>63</v>
      </c>
      <c r="U34" t="s">
        <v>63</v>
      </c>
      <c r="V34" t="s">
        <v>63</v>
      </c>
      <c r="W34" t="s">
        <v>294</v>
      </c>
    </row>
    <row r="35" spans="1:23" x14ac:dyDescent="0.3">
      <c r="A35" t="s">
        <v>110</v>
      </c>
      <c r="B35" t="s">
        <v>63</v>
      </c>
      <c r="C35" t="s">
        <v>63</v>
      </c>
      <c r="D35" t="s">
        <v>313</v>
      </c>
      <c r="E35" t="s">
        <v>334</v>
      </c>
      <c r="H35" t="s">
        <v>110</v>
      </c>
      <c r="I35" t="s">
        <v>111</v>
      </c>
      <c r="J35" t="s">
        <v>271</v>
      </c>
      <c r="M35" t="s">
        <v>112</v>
      </c>
      <c r="N35" t="s">
        <v>63</v>
      </c>
      <c r="O35" t="s">
        <v>63</v>
      </c>
      <c r="R35" t="s">
        <v>112</v>
      </c>
      <c r="S35" t="s">
        <v>63</v>
      </c>
      <c r="T35" t="s">
        <v>63</v>
      </c>
      <c r="U35" t="s">
        <v>63</v>
      </c>
      <c r="V35" t="s">
        <v>63</v>
      </c>
      <c r="W35" t="s">
        <v>295</v>
      </c>
    </row>
    <row r="36" spans="1:23" x14ac:dyDescent="0.3">
      <c r="A36" t="s">
        <v>112</v>
      </c>
      <c r="B36" t="s">
        <v>63</v>
      </c>
      <c r="C36" t="s">
        <v>63</v>
      </c>
      <c r="D36" t="s">
        <v>314</v>
      </c>
      <c r="E36" t="s">
        <v>335</v>
      </c>
      <c r="H36" t="s">
        <v>112</v>
      </c>
      <c r="I36" t="s">
        <v>113</v>
      </c>
      <c r="J36" t="s">
        <v>272</v>
      </c>
      <c r="M36" t="s">
        <v>114</v>
      </c>
      <c r="N36" t="s">
        <v>63</v>
      </c>
      <c r="O36" t="s">
        <v>63</v>
      </c>
      <c r="R36" t="s">
        <v>114</v>
      </c>
      <c r="S36" t="s">
        <v>63</v>
      </c>
      <c r="T36" t="s">
        <v>63</v>
      </c>
      <c r="U36" t="s">
        <v>63</v>
      </c>
      <c r="V36" t="s">
        <v>63</v>
      </c>
      <c r="W36" t="s">
        <v>296</v>
      </c>
    </row>
    <row r="37" spans="1:23" x14ac:dyDescent="0.3">
      <c r="A37" t="s">
        <v>114</v>
      </c>
      <c r="B37" t="s">
        <v>63</v>
      </c>
      <c r="C37" t="s">
        <v>63</v>
      </c>
      <c r="D37" t="s">
        <v>315</v>
      </c>
      <c r="E37" t="s">
        <v>315</v>
      </c>
      <c r="H37" t="s">
        <v>114</v>
      </c>
      <c r="I37" t="s">
        <v>115</v>
      </c>
      <c r="J37" t="s">
        <v>273</v>
      </c>
      <c r="M37" t="s">
        <v>116</v>
      </c>
      <c r="N37" t="s">
        <v>63</v>
      </c>
      <c r="O37" t="s">
        <v>63</v>
      </c>
      <c r="R37" t="s">
        <v>116</v>
      </c>
      <c r="S37" t="s">
        <v>63</v>
      </c>
      <c r="T37" t="s">
        <v>63</v>
      </c>
      <c r="U37" t="s">
        <v>63</v>
      </c>
      <c r="V37" t="s">
        <v>63</v>
      </c>
      <c r="W37" t="s">
        <v>297</v>
      </c>
    </row>
    <row r="38" spans="1:23" x14ac:dyDescent="0.3">
      <c r="A38" t="s">
        <v>116</v>
      </c>
      <c r="B38" t="s">
        <v>63</v>
      </c>
      <c r="C38" t="s">
        <v>63</v>
      </c>
      <c r="D38" t="s">
        <v>316</v>
      </c>
      <c r="E38" t="s">
        <v>336</v>
      </c>
      <c r="H38" t="s">
        <v>116</v>
      </c>
      <c r="I38" t="s">
        <v>117</v>
      </c>
      <c r="J38" t="s">
        <v>274</v>
      </c>
      <c r="M38" t="s">
        <v>118</v>
      </c>
      <c r="N38" t="s">
        <v>63</v>
      </c>
      <c r="O38" t="s">
        <v>63</v>
      </c>
      <c r="R38" t="s">
        <v>118</v>
      </c>
      <c r="S38" t="s">
        <v>63</v>
      </c>
      <c r="T38" t="s">
        <v>63</v>
      </c>
      <c r="U38" t="s">
        <v>63</v>
      </c>
      <c r="V38" t="s">
        <v>63</v>
      </c>
      <c r="W38" t="s">
        <v>298</v>
      </c>
    </row>
    <row r="39" spans="1:23" x14ac:dyDescent="0.3">
      <c r="A39" t="s">
        <v>118</v>
      </c>
      <c r="B39" t="s">
        <v>63</v>
      </c>
      <c r="C39" t="s">
        <v>63</v>
      </c>
      <c r="D39" t="s">
        <v>317</v>
      </c>
      <c r="E39" t="s">
        <v>337</v>
      </c>
      <c r="H39" t="s">
        <v>118</v>
      </c>
      <c r="I39" t="s">
        <v>119</v>
      </c>
      <c r="J39" t="s">
        <v>275</v>
      </c>
      <c r="M39" t="s">
        <v>120</v>
      </c>
      <c r="N39" t="s">
        <v>63</v>
      </c>
      <c r="O39" t="s">
        <v>63</v>
      </c>
      <c r="R39" t="s">
        <v>120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</row>
    <row r="40" spans="1:23" x14ac:dyDescent="0.3">
      <c r="A40" t="s">
        <v>120</v>
      </c>
      <c r="B40" t="s">
        <v>63</v>
      </c>
      <c r="C40" t="s">
        <v>63</v>
      </c>
      <c r="D40" t="s">
        <v>63</v>
      </c>
      <c r="E40" t="s">
        <v>63</v>
      </c>
      <c r="H40" t="s">
        <v>120</v>
      </c>
      <c r="I40" t="s">
        <v>63</v>
      </c>
      <c r="J40" t="s">
        <v>63</v>
      </c>
      <c r="M40" t="s">
        <v>121</v>
      </c>
      <c r="N40" t="s">
        <v>63</v>
      </c>
      <c r="O40" t="s">
        <v>63</v>
      </c>
      <c r="R40" t="s">
        <v>121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</row>
    <row r="41" spans="1:23" x14ac:dyDescent="0.3">
      <c r="A41" t="s">
        <v>121</v>
      </c>
      <c r="B41" t="s">
        <v>63</v>
      </c>
      <c r="C41" t="s">
        <v>63</v>
      </c>
      <c r="D41" t="s">
        <v>63</v>
      </c>
      <c r="E41" t="s">
        <v>63</v>
      </c>
      <c r="H41" t="s">
        <v>121</v>
      </c>
      <c r="I41" t="s">
        <v>63</v>
      </c>
      <c r="J41" t="s">
        <v>63</v>
      </c>
      <c r="M41" t="s">
        <v>122</v>
      </c>
      <c r="N41" t="s">
        <v>63</v>
      </c>
      <c r="O41" t="s">
        <v>63</v>
      </c>
      <c r="R41" t="s">
        <v>122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</row>
    <row r="42" spans="1:23" x14ac:dyDescent="0.3">
      <c r="A42" t="s">
        <v>122</v>
      </c>
      <c r="B42" t="s">
        <v>63</v>
      </c>
      <c r="C42" t="s">
        <v>63</v>
      </c>
      <c r="D42" t="s">
        <v>63</v>
      </c>
      <c r="E42" t="s">
        <v>63</v>
      </c>
      <c r="H42" t="s">
        <v>122</v>
      </c>
      <c r="I42" t="s">
        <v>63</v>
      </c>
      <c r="J42" t="s">
        <v>63</v>
      </c>
      <c r="M42" t="s">
        <v>123</v>
      </c>
      <c r="N42" t="s">
        <v>63</v>
      </c>
      <c r="O42" t="s">
        <v>63</v>
      </c>
      <c r="R42" t="s">
        <v>123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</row>
    <row r="43" spans="1:23" x14ac:dyDescent="0.3">
      <c r="A43" t="s">
        <v>123</v>
      </c>
      <c r="B43" t="s">
        <v>63</v>
      </c>
      <c r="C43" t="s">
        <v>63</v>
      </c>
      <c r="D43" t="s">
        <v>63</v>
      </c>
      <c r="E43" t="s">
        <v>63</v>
      </c>
      <c r="H43" t="s">
        <v>123</v>
      </c>
      <c r="I43" t="s">
        <v>63</v>
      </c>
      <c r="J43" t="s">
        <v>63</v>
      </c>
      <c r="M43" t="s">
        <v>124</v>
      </c>
      <c r="N43" t="s">
        <v>63</v>
      </c>
      <c r="O43" t="s">
        <v>63</v>
      </c>
      <c r="R43" t="s">
        <v>124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</row>
    <row r="44" spans="1:23" x14ac:dyDescent="0.3">
      <c r="A44" t="s">
        <v>124</v>
      </c>
      <c r="B44" t="s">
        <v>63</v>
      </c>
      <c r="C44" t="s">
        <v>63</v>
      </c>
      <c r="D44" t="s">
        <v>63</v>
      </c>
      <c r="E44" t="s">
        <v>63</v>
      </c>
      <c r="H44" t="s">
        <v>124</v>
      </c>
      <c r="I44" t="s">
        <v>63</v>
      </c>
      <c r="J44" t="s">
        <v>63</v>
      </c>
      <c r="M44" t="s">
        <v>125</v>
      </c>
      <c r="N44" t="s">
        <v>63</v>
      </c>
      <c r="O44" t="s">
        <v>63</v>
      </c>
      <c r="R44" t="s">
        <v>125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</row>
    <row r="45" spans="1:23" x14ac:dyDescent="0.3">
      <c r="A45" t="s">
        <v>125</v>
      </c>
      <c r="B45" t="s">
        <v>63</v>
      </c>
      <c r="C45" t="s">
        <v>63</v>
      </c>
      <c r="D45" t="s">
        <v>63</v>
      </c>
      <c r="E45" t="s">
        <v>63</v>
      </c>
      <c r="H45" t="s">
        <v>125</v>
      </c>
      <c r="I45" t="s">
        <v>63</v>
      </c>
      <c r="J45" t="s">
        <v>63</v>
      </c>
      <c r="M45" t="s">
        <v>126</v>
      </c>
      <c r="N45" t="s">
        <v>63</v>
      </c>
      <c r="O45" t="s">
        <v>63</v>
      </c>
      <c r="R45" t="s">
        <v>126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</row>
    <row r="46" spans="1:23" x14ac:dyDescent="0.3">
      <c r="A46" t="s">
        <v>126</v>
      </c>
      <c r="B46" t="s">
        <v>63</v>
      </c>
      <c r="C46" t="s">
        <v>63</v>
      </c>
      <c r="D46" t="s">
        <v>63</v>
      </c>
      <c r="E46" t="s">
        <v>63</v>
      </c>
      <c r="H46" t="s">
        <v>126</v>
      </c>
      <c r="I46" t="s">
        <v>63</v>
      </c>
      <c r="J46" t="s">
        <v>63</v>
      </c>
      <c r="M46" t="s">
        <v>127</v>
      </c>
      <c r="N46" t="s">
        <v>63</v>
      </c>
      <c r="O46" t="s">
        <v>63</v>
      </c>
      <c r="R46" t="s">
        <v>127</v>
      </c>
      <c r="S46" t="s">
        <v>63</v>
      </c>
      <c r="T46" t="s">
        <v>63</v>
      </c>
      <c r="U46" t="s">
        <v>63</v>
      </c>
      <c r="V46" t="s">
        <v>63</v>
      </c>
      <c r="W46" t="s">
        <v>63</v>
      </c>
    </row>
    <row r="47" spans="1:23" x14ac:dyDescent="0.3">
      <c r="A47" t="s">
        <v>127</v>
      </c>
      <c r="B47" t="s">
        <v>63</v>
      </c>
      <c r="C47" t="s">
        <v>63</v>
      </c>
      <c r="D47" t="s">
        <v>63</v>
      </c>
      <c r="E47" t="s">
        <v>63</v>
      </c>
      <c r="H47" t="s">
        <v>127</v>
      </c>
      <c r="I47" t="s">
        <v>63</v>
      </c>
      <c r="J47" t="s">
        <v>63</v>
      </c>
      <c r="M47" t="s">
        <v>128</v>
      </c>
      <c r="N47" t="s">
        <v>63</v>
      </c>
      <c r="O47" t="s">
        <v>63</v>
      </c>
      <c r="R47" t="s">
        <v>128</v>
      </c>
      <c r="S47" t="s">
        <v>63</v>
      </c>
      <c r="T47" t="s">
        <v>63</v>
      </c>
      <c r="U47" t="s">
        <v>63</v>
      </c>
      <c r="V47" t="s">
        <v>63</v>
      </c>
      <c r="W47" t="s">
        <v>63</v>
      </c>
    </row>
    <row r="48" spans="1:23" x14ac:dyDescent="0.3">
      <c r="A48" t="s">
        <v>128</v>
      </c>
      <c r="B48" t="s">
        <v>63</v>
      </c>
      <c r="C48" t="s">
        <v>63</v>
      </c>
      <c r="D48" t="s">
        <v>63</v>
      </c>
      <c r="E48" t="s">
        <v>63</v>
      </c>
      <c r="H48" t="s">
        <v>128</v>
      </c>
      <c r="I48" t="s">
        <v>63</v>
      </c>
      <c r="J48" t="s">
        <v>63</v>
      </c>
      <c r="M48" t="s">
        <v>129</v>
      </c>
      <c r="N48" t="s">
        <v>63</v>
      </c>
      <c r="O48" t="s">
        <v>63</v>
      </c>
      <c r="R48" t="s">
        <v>129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</row>
    <row r="49" spans="1:23" x14ac:dyDescent="0.3">
      <c r="A49" t="s">
        <v>129</v>
      </c>
      <c r="B49">
        <v>95442025</v>
      </c>
      <c r="C49">
        <v>96276439</v>
      </c>
      <c r="D49">
        <v>121801053</v>
      </c>
      <c r="E49">
        <v>105966169</v>
      </c>
      <c r="H49" t="s">
        <v>129</v>
      </c>
      <c r="I49" t="s">
        <v>63</v>
      </c>
      <c r="J49" t="s">
        <v>63</v>
      </c>
      <c r="M49" t="s">
        <v>130</v>
      </c>
      <c r="N49" t="s">
        <v>63</v>
      </c>
      <c r="O49" t="s">
        <v>63</v>
      </c>
      <c r="R49" t="s">
        <v>130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</row>
    <row r="50" spans="1:23" x14ac:dyDescent="0.3">
      <c r="A50" t="s">
        <v>130</v>
      </c>
      <c r="B50" t="s">
        <v>157</v>
      </c>
      <c r="C50" t="s">
        <v>169</v>
      </c>
      <c r="D50" t="s">
        <v>318</v>
      </c>
      <c r="E50" t="s">
        <v>338</v>
      </c>
      <c r="H50" t="s">
        <v>130</v>
      </c>
      <c r="I50" t="s">
        <v>63</v>
      </c>
      <c r="J50" t="s">
        <v>63</v>
      </c>
      <c r="M50" t="s">
        <v>131</v>
      </c>
      <c r="N50" t="s">
        <v>63</v>
      </c>
      <c r="O50" t="s">
        <v>63</v>
      </c>
      <c r="R50" t="s">
        <v>131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</row>
    <row r="51" spans="1:23" x14ac:dyDescent="0.3">
      <c r="A51" t="s">
        <v>131</v>
      </c>
      <c r="B51" t="s">
        <v>63</v>
      </c>
      <c r="C51" t="s">
        <v>63</v>
      </c>
      <c r="D51" t="s">
        <v>63</v>
      </c>
      <c r="E51" t="s">
        <v>63</v>
      </c>
      <c r="H51" t="s">
        <v>131</v>
      </c>
      <c r="I51">
        <v>586869696</v>
      </c>
      <c r="J51">
        <v>827486400</v>
      </c>
      <c r="M51" t="s">
        <v>132</v>
      </c>
      <c r="N51" t="s">
        <v>63</v>
      </c>
      <c r="O51" t="s">
        <v>63</v>
      </c>
      <c r="R51" t="s">
        <v>132</v>
      </c>
      <c r="S51" t="s">
        <v>63</v>
      </c>
      <c r="T51" t="s">
        <v>63</v>
      </c>
      <c r="U51" t="s">
        <v>63</v>
      </c>
      <c r="V51" t="s">
        <v>63</v>
      </c>
      <c r="W51" t="s">
        <v>63</v>
      </c>
    </row>
    <row r="52" spans="1:23" x14ac:dyDescent="0.3">
      <c r="A52" t="s">
        <v>132</v>
      </c>
      <c r="B52" t="s">
        <v>63</v>
      </c>
      <c r="C52" t="s">
        <v>63</v>
      </c>
      <c r="D52" t="s">
        <v>63</v>
      </c>
      <c r="E52" t="s">
        <v>63</v>
      </c>
      <c r="H52" t="s">
        <v>132</v>
      </c>
      <c r="I52" t="s">
        <v>133</v>
      </c>
      <c r="J52" t="s">
        <v>276</v>
      </c>
      <c r="M52" t="s">
        <v>134</v>
      </c>
      <c r="N52" t="s">
        <v>183</v>
      </c>
      <c r="O52" t="s">
        <v>197</v>
      </c>
      <c r="R52" t="s">
        <v>134</v>
      </c>
      <c r="S52" t="s">
        <v>211</v>
      </c>
      <c r="T52" t="s">
        <v>225</v>
      </c>
      <c r="U52" t="s">
        <v>239</v>
      </c>
      <c r="V52" t="s">
        <v>255</v>
      </c>
      <c r="W52" t="s">
        <v>202</v>
      </c>
    </row>
    <row r="53" spans="1:23" x14ac:dyDescent="0.3">
      <c r="A53" t="s">
        <v>134</v>
      </c>
      <c r="B53" t="s">
        <v>158</v>
      </c>
      <c r="C53" t="s">
        <v>170</v>
      </c>
      <c r="D53" t="s">
        <v>319</v>
      </c>
      <c r="E53" t="s">
        <v>277</v>
      </c>
      <c r="H53" t="s">
        <v>134</v>
      </c>
      <c r="I53" t="s">
        <v>135</v>
      </c>
      <c r="J53" t="s">
        <v>277</v>
      </c>
      <c r="M53" t="s">
        <v>136</v>
      </c>
      <c r="N53" t="s">
        <v>184</v>
      </c>
      <c r="O53" t="s">
        <v>198</v>
      </c>
      <c r="R53" t="s">
        <v>136</v>
      </c>
      <c r="S53" t="s">
        <v>212</v>
      </c>
      <c r="T53" t="s">
        <v>226</v>
      </c>
      <c r="U53" t="s">
        <v>240</v>
      </c>
      <c r="V53" t="s">
        <v>256</v>
      </c>
      <c r="W53" t="s">
        <v>299</v>
      </c>
    </row>
    <row r="54" spans="1:23" x14ac:dyDescent="0.3">
      <c r="A54" t="s">
        <v>136</v>
      </c>
      <c r="B54" t="s">
        <v>159</v>
      </c>
      <c r="C54" t="s">
        <v>171</v>
      </c>
      <c r="D54" t="s">
        <v>320</v>
      </c>
      <c r="E54" t="s">
        <v>339</v>
      </c>
      <c r="H54" t="s">
        <v>136</v>
      </c>
      <c r="I54" t="s">
        <v>109</v>
      </c>
      <c r="J54" t="s">
        <v>278</v>
      </c>
      <c r="M54" t="s">
        <v>137</v>
      </c>
      <c r="N54" t="s">
        <v>185</v>
      </c>
      <c r="O54" t="s">
        <v>199</v>
      </c>
      <c r="R54" t="s">
        <v>137</v>
      </c>
      <c r="S54" t="s">
        <v>213</v>
      </c>
      <c r="T54" t="s">
        <v>227</v>
      </c>
      <c r="U54" t="s">
        <v>241</v>
      </c>
      <c r="V54" t="s">
        <v>257</v>
      </c>
      <c r="W54" t="s">
        <v>300</v>
      </c>
    </row>
    <row r="55" spans="1:23" x14ac:dyDescent="0.3">
      <c r="A55" t="s">
        <v>137</v>
      </c>
      <c r="B55" t="s">
        <v>160</v>
      </c>
      <c r="C55" t="s">
        <v>172</v>
      </c>
      <c r="D55" t="s">
        <v>321</v>
      </c>
      <c r="E55" t="s">
        <v>340</v>
      </c>
      <c r="H55" t="s">
        <v>137</v>
      </c>
      <c r="I55" t="s">
        <v>138</v>
      </c>
      <c r="J55" t="s">
        <v>279</v>
      </c>
      <c r="M55" t="s">
        <v>139</v>
      </c>
      <c r="N55" t="s">
        <v>177</v>
      </c>
      <c r="O55" t="s">
        <v>191</v>
      </c>
      <c r="R55" t="s">
        <v>139</v>
      </c>
      <c r="S55" t="s">
        <v>205</v>
      </c>
      <c r="T55" t="s">
        <v>220</v>
      </c>
      <c r="U55" t="s">
        <v>233</v>
      </c>
      <c r="V55" t="s">
        <v>249</v>
      </c>
      <c r="W55" t="s">
        <v>191</v>
      </c>
    </row>
    <row r="56" spans="1:23" x14ac:dyDescent="0.3">
      <c r="A56" t="s">
        <v>139</v>
      </c>
      <c r="B56" t="s">
        <v>151</v>
      </c>
      <c r="C56" t="s">
        <v>163</v>
      </c>
      <c r="D56" t="s">
        <v>304</v>
      </c>
      <c r="E56" t="s">
        <v>325</v>
      </c>
      <c r="H56" t="s">
        <v>139</v>
      </c>
      <c r="I56" t="s">
        <v>91</v>
      </c>
      <c r="J56" t="s">
        <v>262</v>
      </c>
      <c r="M56" t="s">
        <v>140</v>
      </c>
      <c r="N56" t="s">
        <v>178</v>
      </c>
      <c r="O56" t="s">
        <v>192</v>
      </c>
      <c r="R56" t="s">
        <v>140</v>
      </c>
      <c r="S56" t="s">
        <v>206</v>
      </c>
      <c r="T56" t="s">
        <v>221</v>
      </c>
      <c r="U56" t="s">
        <v>234</v>
      </c>
      <c r="V56" t="s">
        <v>250</v>
      </c>
      <c r="W56" t="s">
        <v>286</v>
      </c>
    </row>
    <row r="57" spans="1:23" x14ac:dyDescent="0.3">
      <c r="A57" t="s">
        <v>140</v>
      </c>
      <c r="B57" t="s">
        <v>152</v>
      </c>
      <c r="C57" t="s">
        <v>164</v>
      </c>
      <c r="D57" t="s">
        <v>305</v>
      </c>
      <c r="E57" t="s">
        <v>326</v>
      </c>
      <c r="H57" t="s">
        <v>140</v>
      </c>
      <c r="I57" t="s">
        <v>93</v>
      </c>
      <c r="J57" t="s">
        <v>263</v>
      </c>
      <c r="M57" t="s">
        <v>141</v>
      </c>
      <c r="N57" t="s">
        <v>179</v>
      </c>
      <c r="O57" t="s">
        <v>193</v>
      </c>
      <c r="R57" t="s">
        <v>141</v>
      </c>
      <c r="S57" t="s">
        <v>207</v>
      </c>
      <c r="T57" t="s">
        <v>222</v>
      </c>
      <c r="U57" t="s">
        <v>235</v>
      </c>
      <c r="V57" t="s">
        <v>251</v>
      </c>
      <c r="W57" t="s">
        <v>287</v>
      </c>
    </row>
    <row r="58" spans="1:23" x14ac:dyDescent="0.3">
      <c r="A58" t="s">
        <v>141</v>
      </c>
      <c r="B58" t="s">
        <v>153</v>
      </c>
      <c r="C58" t="s">
        <v>165</v>
      </c>
      <c r="D58" t="s">
        <v>306</v>
      </c>
      <c r="E58" t="s">
        <v>327</v>
      </c>
      <c r="H58" t="s">
        <v>141</v>
      </c>
      <c r="I58" t="s">
        <v>95</v>
      </c>
      <c r="J58" t="s">
        <v>264</v>
      </c>
      <c r="M58" t="s">
        <v>142</v>
      </c>
      <c r="N58" t="s">
        <v>180</v>
      </c>
      <c r="O58" t="s">
        <v>194</v>
      </c>
      <c r="R58" t="s">
        <v>142</v>
      </c>
      <c r="S58" t="s">
        <v>208</v>
      </c>
      <c r="T58" t="s">
        <v>194</v>
      </c>
      <c r="U58" t="s">
        <v>236</v>
      </c>
      <c r="V58" t="s">
        <v>252</v>
      </c>
      <c r="W58" t="s">
        <v>288</v>
      </c>
    </row>
    <row r="59" spans="1:23" x14ac:dyDescent="0.3">
      <c r="A59" t="s">
        <v>142</v>
      </c>
      <c r="B59" t="s">
        <v>154</v>
      </c>
      <c r="C59" t="s">
        <v>166</v>
      </c>
      <c r="D59" t="s">
        <v>307</v>
      </c>
      <c r="E59" t="s">
        <v>328</v>
      </c>
      <c r="H59" t="s">
        <v>142</v>
      </c>
      <c r="I59" t="s">
        <v>97</v>
      </c>
      <c r="J59" t="s">
        <v>265</v>
      </c>
      <c r="M59" t="s">
        <v>143</v>
      </c>
      <c r="N59" t="s">
        <v>181</v>
      </c>
      <c r="O59" t="s">
        <v>195</v>
      </c>
      <c r="R59" t="s">
        <v>143</v>
      </c>
      <c r="S59" t="s">
        <v>209</v>
      </c>
      <c r="T59" t="s">
        <v>223</v>
      </c>
      <c r="U59" t="s">
        <v>237</v>
      </c>
      <c r="V59" t="s">
        <v>253</v>
      </c>
      <c r="W59" t="s">
        <v>289</v>
      </c>
    </row>
    <row r="60" spans="1:23" x14ac:dyDescent="0.3">
      <c r="A60" t="s">
        <v>143</v>
      </c>
      <c r="B60" t="s">
        <v>155</v>
      </c>
      <c r="C60" t="s">
        <v>167</v>
      </c>
      <c r="D60" t="s">
        <v>308</v>
      </c>
      <c r="E60" t="s">
        <v>329</v>
      </c>
      <c r="H60" t="s">
        <v>143</v>
      </c>
      <c r="I60" t="s">
        <v>99</v>
      </c>
      <c r="J60" t="s">
        <v>266</v>
      </c>
      <c r="M60" t="s">
        <v>144</v>
      </c>
      <c r="N60" t="s">
        <v>182</v>
      </c>
      <c r="O60" t="s">
        <v>196</v>
      </c>
      <c r="R60" t="s">
        <v>144</v>
      </c>
      <c r="S60" t="s">
        <v>210</v>
      </c>
      <c r="T60" t="s">
        <v>224</v>
      </c>
      <c r="U60" t="s">
        <v>238</v>
      </c>
      <c r="V60" t="s">
        <v>254</v>
      </c>
      <c r="W60" t="s">
        <v>290</v>
      </c>
    </row>
    <row r="61" spans="1:23" x14ac:dyDescent="0.3">
      <c r="A61" t="s">
        <v>144</v>
      </c>
      <c r="B61" t="s">
        <v>156</v>
      </c>
      <c r="C61" t="s">
        <v>168</v>
      </c>
      <c r="D61" t="s">
        <v>309</v>
      </c>
      <c r="E61" t="s">
        <v>330</v>
      </c>
      <c r="H61" t="s">
        <v>144</v>
      </c>
      <c r="I61" t="s">
        <v>101</v>
      </c>
      <c r="J61" t="s">
        <v>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A87C-7DE0-4610-AFA9-749A86E59A5D}">
  <dimension ref="A1:C49"/>
  <sheetViews>
    <sheetView workbookViewId="0">
      <pane ySplit="1" topLeftCell="A26" activePane="bottomLeft" state="frozen"/>
      <selection pane="bottomLeft" activeCell="F9" sqref="F9"/>
    </sheetView>
  </sheetViews>
  <sheetFormatPr defaultRowHeight="14.4" x14ac:dyDescent="0.3"/>
  <cols>
    <col min="1" max="1" width="41.5546875" bestFit="1" customWidth="1"/>
    <col min="2" max="3" width="15.6640625" bestFit="1" customWidth="1"/>
  </cols>
  <sheetData>
    <row r="1" spans="1:3" x14ac:dyDescent="0.3">
      <c r="A1" s="1" t="s">
        <v>173</v>
      </c>
      <c r="B1" s="1" t="s">
        <v>146</v>
      </c>
      <c r="C1" s="1" t="s">
        <v>146</v>
      </c>
    </row>
    <row r="2" spans="1:3" x14ac:dyDescent="0.3">
      <c r="A2" t="s">
        <v>52</v>
      </c>
      <c r="B2">
        <v>1</v>
      </c>
      <c r="C2">
        <v>1</v>
      </c>
    </row>
    <row r="3" spans="1:3" x14ac:dyDescent="0.3">
      <c r="A3" t="s">
        <v>53</v>
      </c>
      <c r="B3" t="s">
        <v>54</v>
      </c>
      <c r="C3" t="s">
        <v>54</v>
      </c>
    </row>
    <row r="4" spans="1:3" x14ac:dyDescent="0.3">
      <c r="A4" t="s">
        <v>55</v>
      </c>
      <c r="B4" t="s">
        <v>174</v>
      </c>
      <c r="C4" t="s">
        <v>175</v>
      </c>
    </row>
    <row r="5" spans="1:3" x14ac:dyDescent="0.3">
      <c r="A5" t="s">
        <v>57</v>
      </c>
      <c r="B5" t="s">
        <v>175</v>
      </c>
      <c r="C5" t="s">
        <v>189</v>
      </c>
    </row>
    <row r="6" spans="1:3" x14ac:dyDescent="0.3">
      <c r="A6" t="s">
        <v>59</v>
      </c>
      <c r="B6" t="s">
        <v>176</v>
      </c>
      <c r="C6" t="s">
        <v>190</v>
      </c>
    </row>
    <row r="7" spans="1:3" x14ac:dyDescent="0.3">
      <c r="A7" t="s">
        <v>61</v>
      </c>
      <c r="B7" t="s">
        <v>62</v>
      </c>
      <c r="C7" t="s">
        <v>62</v>
      </c>
    </row>
    <row r="8" spans="1:3" x14ac:dyDescent="0.3">
      <c r="A8" t="s">
        <v>85</v>
      </c>
      <c r="B8">
        <v>7</v>
      </c>
      <c r="C8">
        <v>65</v>
      </c>
    </row>
    <row r="9" spans="1:3" x14ac:dyDescent="0.3">
      <c r="A9" t="s">
        <v>86</v>
      </c>
      <c r="B9">
        <v>7</v>
      </c>
      <c r="C9">
        <v>65</v>
      </c>
    </row>
    <row r="10" spans="1:3" x14ac:dyDescent="0.3">
      <c r="A10" t="s">
        <v>87</v>
      </c>
      <c r="B10">
        <v>0</v>
      </c>
      <c r="C10">
        <v>0</v>
      </c>
    </row>
    <row r="11" spans="1:3" x14ac:dyDescent="0.3">
      <c r="A11" t="s">
        <v>88</v>
      </c>
      <c r="B11">
        <v>100</v>
      </c>
      <c r="C11">
        <v>100</v>
      </c>
    </row>
    <row r="12" spans="1:3" x14ac:dyDescent="0.3">
      <c r="A12" t="s">
        <v>90</v>
      </c>
      <c r="B12" t="s">
        <v>177</v>
      </c>
      <c r="C12" t="s">
        <v>191</v>
      </c>
    </row>
    <row r="13" spans="1:3" x14ac:dyDescent="0.3">
      <c r="A13" t="s">
        <v>92</v>
      </c>
      <c r="B13" t="s">
        <v>178</v>
      </c>
      <c r="C13" t="s">
        <v>192</v>
      </c>
    </row>
    <row r="14" spans="1:3" x14ac:dyDescent="0.3">
      <c r="A14" t="s">
        <v>94</v>
      </c>
      <c r="B14" t="s">
        <v>179</v>
      </c>
      <c r="C14" t="s">
        <v>193</v>
      </c>
    </row>
    <row r="15" spans="1:3" x14ac:dyDescent="0.3">
      <c r="A15" t="s">
        <v>96</v>
      </c>
      <c r="B15" t="s">
        <v>180</v>
      </c>
      <c r="C15" t="s">
        <v>194</v>
      </c>
    </row>
    <row r="16" spans="1:3" x14ac:dyDescent="0.3">
      <c r="A16" t="s">
        <v>98</v>
      </c>
      <c r="B16" t="s">
        <v>181</v>
      </c>
      <c r="C16" t="s">
        <v>195</v>
      </c>
    </row>
    <row r="17" spans="1:3" x14ac:dyDescent="0.3">
      <c r="A17" t="s">
        <v>100</v>
      </c>
      <c r="B17" t="s">
        <v>182</v>
      </c>
      <c r="C17" t="s">
        <v>196</v>
      </c>
    </row>
    <row r="18" spans="1:3" x14ac:dyDescent="0.3">
      <c r="A18" t="s">
        <v>102</v>
      </c>
      <c r="B18" t="s">
        <v>63</v>
      </c>
      <c r="C18" t="s">
        <v>63</v>
      </c>
    </row>
    <row r="19" spans="1:3" x14ac:dyDescent="0.3">
      <c r="A19" t="s">
        <v>104</v>
      </c>
      <c r="B19" t="s">
        <v>63</v>
      </c>
      <c r="C19" t="s">
        <v>63</v>
      </c>
    </row>
    <row r="20" spans="1:3" x14ac:dyDescent="0.3">
      <c r="A20" t="s">
        <v>106</v>
      </c>
      <c r="B20" t="s">
        <v>63</v>
      </c>
      <c r="C20" t="s">
        <v>63</v>
      </c>
    </row>
    <row r="21" spans="1:3" x14ac:dyDescent="0.3">
      <c r="A21" t="s">
        <v>108</v>
      </c>
      <c r="B21" t="s">
        <v>63</v>
      </c>
      <c r="C21" t="s">
        <v>63</v>
      </c>
    </row>
    <row r="22" spans="1:3" x14ac:dyDescent="0.3">
      <c r="A22" t="s">
        <v>110</v>
      </c>
      <c r="B22" t="s">
        <v>63</v>
      </c>
      <c r="C22" t="s">
        <v>63</v>
      </c>
    </row>
    <row r="23" spans="1:3" x14ac:dyDescent="0.3">
      <c r="A23" t="s">
        <v>112</v>
      </c>
      <c r="B23" t="s">
        <v>63</v>
      </c>
      <c r="C23" t="s">
        <v>63</v>
      </c>
    </row>
    <row r="24" spans="1:3" x14ac:dyDescent="0.3">
      <c r="A24" t="s">
        <v>114</v>
      </c>
      <c r="B24" t="s">
        <v>63</v>
      </c>
      <c r="C24" t="s">
        <v>63</v>
      </c>
    </row>
    <row r="25" spans="1:3" x14ac:dyDescent="0.3">
      <c r="A25" t="s">
        <v>116</v>
      </c>
      <c r="B25" t="s">
        <v>63</v>
      </c>
      <c r="C25" t="s">
        <v>63</v>
      </c>
    </row>
    <row r="26" spans="1:3" x14ac:dyDescent="0.3">
      <c r="A26" t="s">
        <v>118</v>
      </c>
      <c r="B26" t="s">
        <v>63</v>
      </c>
      <c r="C26" t="s">
        <v>63</v>
      </c>
    </row>
    <row r="27" spans="1:3" x14ac:dyDescent="0.3">
      <c r="A27" t="s">
        <v>120</v>
      </c>
      <c r="B27" t="s">
        <v>63</v>
      </c>
      <c r="C27" t="s">
        <v>63</v>
      </c>
    </row>
    <row r="28" spans="1:3" x14ac:dyDescent="0.3">
      <c r="A28" t="s">
        <v>121</v>
      </c>
      <c r="B28" t="s">
        <v>63</v>
      </c>
      <c r="C28" t="s">
        <v>63</v>
      </c>
    </row>
    <row r="29" spans="1:3" x14ac:dyDescent="0.3">
      <c r="A29" t="s">
        <v>122</v>
      </c>
      <c r="B29" t="s">
        <v>63</v>
      </c>
      <c r="C29" t="s">
        <v>63</v>
      </c>
    </row>
    <row r="30" spans="1:3" x14ac:dyDescent="0.3">
      <c r="A30" t="s">
        <v>123</v>
      </c>
      <c r="B30" t="s">
        <v>63</v>
      </c>
      <c r="C30" t="s">
        <v>63</v>
      </c>
    </row>
    <row r="31" spans="1:3" x14ac:dyDescent="0.3">
      <c r="A31" t="s">
        <v>124</v>
      </c>
      <c r="B31" t="s">
        <v>63</v>
      </c>
      <c r="C31" t="s">
        <v>63</v>
      </c>
    </row>
    <row r="32" spans="1:3" x14ac:dyDescent="0.3">
      <c r="A32" t="s">
        <v>125</v>
      </c>
      <c r="B32" t="s">
        <v>63</v>
      </c>
      <c r="C32" t="s">
        <v>63</v>
      </c>
    </row>
    <row r="33" spans="1:3" x14ac:dyDescent="0.3">
      <c r="A33" t="s">
        <v>126</v>
      </c>
      <c r="B33" t="s">
        <v>63</v>
      </c>
      <c r="C33" t="s">
        <v>63</v>
      </c>
    </row>
    <row r="34" spans="1:3" x14ac:dyDescent="0.3">
      <c r="A34" t="s">
        <v>127</v>
      </c>
      <c r="B34" t="s">
        <v>63</v>
      </c>
      <c r="C34" t="s">
        <v>63</v>
      </c>
    </row>
    <row r="35" spans="1:3" x14ac:dyDescent="0.3">
      <c r="A35" t="s">
        <v>128</v>
      </c>
      <c r="B35" t="s">
        <v>63</v>
      </c>
      <c r="C35" t="s">
        <v>63</v>
      </c>
    </row>
    <row r="36" spans="1:3" x14ac:dyDescent="0.3">
      <c r="A36" t="s">
        <v>129</v>
      </c>
      <c r="B36" t="s">
        <v>63</v>
      </c>
      <c r="C36" t="s">
        <v>63</v>
      </c>
    </row>
    <row r="37" spans="1:3" x14ac:dyDescent="0.3">
      <c r="A37" t="s">
        <v>130</v>
      </c>
      <c r="B37" t="s">
        <v>63</v>
      </c>
      <c r="C37" t="s">
        <v>63</v>
      </c>
    </row>
    <row r="38" spans="1:3" x14ac:dyDescent="0.3">
      <c r="A38" t="s">
        <v>131</v>
      </c>
      <c r="B38" t="s">
        <v>63</v>
      </c>
      <c r="C38" t="s">
        <v>63</v>
      </c>
    </row>
    <row r="39" spans="1:3" x14ac:dyDescent="0.3">
      <c r="A39" t="s">
        <v>132</v>
      </c>
      <c r="B39" t="s">
        <v>63</v>
      </c>
      <c r="C39" t="s">
        <v>63</v>
      </c>
    </row>
    <row r="40" spans="1:3" x14ac:dyDescent="0.3">
      <c r="A40" t="s">
        <v>134</v>
      </c>
      <c r="B40" t="s">
        <v>183</v>
      </c>
      <c r="C40" t="s">
        <v>197</v>
      </c>
    </row>
    <row r="41" spans="1:3" x14ac:dyDescent="0.3">
      <c r="A41" t="s">
        <v>136</v>
      </c>
      <c r="B41" t="s">
        <v>184</v>
      </c>
      <c r="C41" t="s">
        <v>198</v>
      </c>
    </row>
    <row r="42" spans="1:3" x14ac:dyDescent="0.3">
      <c r="A42" t="s">
        <v>137</v>
      </c>
      <c r="B42" t="s">
        <v>185</v>
      </c>
      <c r="C42" t="s">
        <v>199</v>
      </c>
    </row>
    <row r="43" spans="1:3" x14ac:dyDescent="0.3">
      <c r="A43" t="s">
        <v>139</v>
      </c>
      <c r="B43" t="s">
        <v>177</v>
      </c>
      <c r="C43" t="s">
        <v>191</v>
      </c>
    </row>
    <row r="44" spans="1:3" x14ac:dyDescent="0.3">
      <c r="A44" t="s">
        <v>140</v>
      </c>
      <c r="B44" t="s">
        <v>178</v>
      </c>
      <c r="C44" t="s">
        <v>192</v>
      </c>
    </row>
    <row r="45" spans="1:3" x14ac:dyDescent="0.3">
      <c r="A45" t="s">
        <v>141</v>
      </c>
      <c r="B45" t="s">
        <v>179</v>
      </c>
      <c r="C45" t="s">
        <v>193</v>
      </c>
    </row>
    <row r="46" spans="1:3" x14ac:dyDescent="0.3">
      <c r="A46" t="s">
        <v>142</v>
      </c>
      <c r="B46" t="s">
        <v>180</v>
      </c>
      <c r="C46" t="s">
        <v>194</v>
      </c>
    </row>
    <row r="47" spans="1:3" x14ac:dyDescent="0.3">
      <c r="A47" t="s">
        <v>143</v>
      </c>
      <c r="B47" t="s">
        <v>181</v>
      </c>
      <c r="C47" t="s">
        <v>195</v>
      </c>
    </row>
    <row r="48" spans="1:3" x14ac:dyDescent="0.3">
      <c r="A48" t="s">
        <v>144</v>
      </c>
      <c r="B48" t="s">
        <v>182</v>
      </c>
      <c r="C48" t="s">
        <v>196</v>
      </c>
    </row>
    <row r="49" spans="1:3" x14ac:dyDescent="0.3">
      <c r="A49" t="s">
        <v>145</v>
      </c>
      <c r="B49" t="s">
        <v>63</v>
      </c>
      <c r="C49" t="s">
        <v>63</v>
      </c>
    </row>
  </sheetData>
  <autoFilter ref="A1:C49" xr:uid="{D809A87C-7DE0-4610-AFA9-749A86E59A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44976AA2-C251-451C-8D12-5D9800BBC434}"/>
</file>

<file path=customXml/itemProps2.xml><?xml version="1.0" encoding="utf-8"?>
<ds:datastoreItem xmlns:ds="http://schemas.openxmlformats.org/officeDocument/2006/customXml" ds:itemID="{CACB0E52-06A5-4565-8EF4-7B4865886C0C}"/>
</file>

<file path=customXml/itemProps3.xml><?xml version="1.0" encoding="utf-8"?>
<ds:datastoreItem xmlns:ds="http://schemas.openxmlformats.org/officeDocument/2006/customXml" ds:itemID="{F09D037D-CEC2-4D13-AA75-40A6BFA18C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Sheet5</vt:lpstr>
      <vt:lpstr>Use cases</vt:lpstr>
      <vt:lpstr>Use cases (2)</vt:lpstr>
      <vt:lpstr>Tests</vt:lpstr>
      <vt:lpstr>UL</vt:lpstr>
      <vt:lpstr>DL</vt:lpstr>
      <vt:lpstr>comparison</vt:lpstr>
      <vt:lpstr>Youtube</vt:lpstr>
      <vt:lpstr>Ping test</vt:lpstr>
      <vt:lpstr>Analysis-DL UL</vt:lpstr>
      <vt:lpstr>Sheet3</vt:lpstr>
      <vt:lpstr>Sheet1</vt:lpstr>
      <vt:lpstr>Ping and youtube</vt:lpstr>
      <vt:lpstr>Signaling</vt:lpstr>
      <vt:lpstr>Sheet2</vt:lpstr>
      <vt:lpstr>HO</vt:lpstr>
      <vt:lpstr>Throughput</vt:lpstr>
      <vt:lpstr>Ping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2024-08-25T11:40:18Z</dcterms:created>
  <dcterms:modified xsi:type="dcterms:W3CDTF">2024-09-23T18:24:17Z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