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m\Desktop\AJAY\DATA SCIENCE\EXCEL\excel project\"/>
    </mc:Choice>
  </mc:AlternateContent>
  <xr:revisionPtr revIDLastSave="0" documentId="13_ncr:1_{DF2FCE8A-FFAE-41A7-9CC3-60057DFDC2CD}" xr6:coauthVersionLast="47" xr6:coauthVersionMax="47" xr10:uidLastSave="{00000000-0000-0000-0000-000000000000}"/>
  <bookViews>
    <workbookView xWindow="-110" yWindow="-110" windowWidth="19420" windowHeight="10300" firstSheet="1" activeTab="3" xr2:uid="{0FFEA818-51EB-4683-9BFE-C923B828C0DB}"/>
  </bookViews>
  <sheets>
    <sheet name="IND GROUP FALLS UNDER" sheetId="2" r:id="rId1"/>
    <sheet name="COUNT OF COUNTRY" sheetId="3" r:id="rId2"/>
    <sheet name="PIVOT TABLE" sheetId="4" r:id="rId3"/>
    <sheet name="DEMOGRAPHY" sheetId="1" r:id="rId4"/>
  </sheets>
  <definedNames>
    <definedName name="_xlnm._FilterDatabase" localSheetId="3" hidden="1">DEMOGRAPHY!$A$1:$E$196</definedName>
    <definedName name="Birth_rate">DEMOGRAPHY!$C$1:$C$196</definedName>
    <definedName name="INCOME_GROUP">DEMOGRAPHY!$E$2:$E$196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0" i="1" l="1"/>
  <c r="H198" i="1"/>
  <c r="H199" i="1"/>
  <c r="H1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" i="1"/>
  <c r="K32" i="1"/>
  <c r="K31" i="1"/>
  <c r="K29" i="1"/>
  <c r="K28" i="1"/>
  <c r="K26" i="1"/>
  <c r="K25" i="1"/>
  <c r="K20" i="1"/>
  <c r="K19" i="1"/>
  <c r="K18" i="1"/>
  <c r="K17" i="1"/>
  <c r="K16" i="1"/>
  <c r="K15" i="1"/>
  <c r="K12" i="1"/>
  <c r="K11" i="1"/>
  <c r="K14" i="1"/>
  <c r="K13" i="1"/>
  <c r="K10" i="1"/>
  <c r="K9" i="1"/>
  <c r="K8" i="1"/>
  <c r="K7" i="1"/>
  <c r="K6" i="1"/>
  <c r="K5" i="1"/>
  <c r="K4" i="1"/>
  <c r="K3" i="1"/>
  <c r="K22" i="1" l="1"/>
  <c r="K21" i="1"/>
  <c r="K23" i="1"/>
</calcChain>
</file>

<file path=xl/sharedStrings.xml><?xml version="1.0" encoding="utf-8"?>
<sst xmlns="http://schemas.openxmlformats.org/spreadsheetml/2006/main" count="829" uniqueCount="432">
  <si>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</si>
  <si>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</si>
  <si>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</si>
  <si>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</si>
  <si>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</si>
  <si>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</si>
  <si>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</si>
  <si>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</si>
  <si>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</si>
  <si>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</si>
  <si>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</si>
  <si>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</si>
  <si>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</si>
  <si>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</si>
  <si>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</si>
  <si>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</si>
  <si>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</si>
  <si>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</si>
  <si>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</si>
  <si>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</si>
  <si>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</si>
  <si>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</si>
  <si>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</si>
  <si>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</si>
  <si>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</si>
  <si>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</si>
  <si>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</si>
  <si>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</si>
  <si>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</si>
  <si>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</si>
  <si>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</si>
  <si>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</si>
  <si>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</si>
  <si>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</si>
  <si>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</si>
  <si>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</si>
  <si>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</si>
  <si>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</si>
  <si>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</si>
  <si>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</si>
  <si>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</si>
  <si>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</si>
  <si>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</si>
  <si>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</si>
  <si>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</si>
  <si>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</si>
  <si>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</si>
  <si>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</si>
  <si>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</si>
  <si>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</si>
  <si>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</si>
  <si>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</si>
  <si>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</si>
  <si>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</si>
  <si>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</si>
  <si>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</si>
  <si>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</si>
  <si>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</si>
  <si>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</si>
  <si>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</si>
  <si>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</si>
  <si>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</si>
  <si>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</si>
  <si>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</si>
  <si>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</si>
  <si>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</si>
  <si>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</si>
  <si>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</si>
  <si>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</si>
  <si>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</si>
  <si>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</si>
  <si>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</si>
  <si>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</si>
  <si>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</si>
  <si>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</si>
  <si>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</si>
  <si>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</si>
  <si>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</si>
  <si>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</si>
  <si>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</si>
  <si>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</si>
  <si>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</si>
  <si>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</si>
  <si>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</si>
  <si>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</si>
  <si>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</si>
  <si>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</si>
  <si>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</si>
  <si>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</si>
  <si>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</si>
  <si>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</si>
  <si>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</si>
  <si>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</si>
  <si>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</si>
  <si>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</si>
  <si>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</si>
  <si>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</si>
  <si>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</si>
  <si>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</si>
  <si>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</si>
  <si>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</si>
  <si>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</si>
  <si>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</si>
  <si>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</si>
  <si>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</si>
  <si>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</si>
  <si>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</si>
  <si>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</si>
  <si>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</si>
  <si>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</si>
  <si>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</si>
  <si>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</si>
  <si>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</si>
  <si>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</si>
  <si>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</si>
  <si>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</si>
  <si>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</si>
  <si>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</si>
  <si>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</si>
  <si>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</si>
  <si>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</si>
  <si>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</si>
  <si>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</si>
  <si>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</si>
  <si>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</si>
  <si>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</si>
  <si>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</si>
  <si>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</si>
  <si>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</si>
  <si>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</si>
  <si>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</si>
  <si>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</si>
  <si>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</si>
  <si>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</si>
  <si>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</si>
  <si>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</si>
  <si>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</si>
  <si>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</si>
  <si>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</si>
  <si>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</si>
  <si>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</si>
  <si>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</si>
  <si>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</si>
  <si>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</si>
  <si>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</si>
  <si>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</si>
  <si>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</si>
  <si>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</si>
  <si>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</si>
  <si>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</si>
  <si>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</si>
  <si>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</si>
  <si>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</si>
  <si>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</si>
  <si>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</si>
  <si>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</si>
  <si>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</si>
  <si>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</si>
  <si>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</si>
  <si>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</si>
  <si>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</si>
  <si>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</si>
  <si>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</si>
  <si>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</si>
  <si>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</si>
  <si>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</si>
  <si>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</si>
  <si>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</si>
  <si>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</si>
  <si>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</si>
  <si>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</si>
  <si>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</si>
  <si>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</si>
  <si>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</si>
  <si>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</si>
  <si>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</si>
  <si>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</si>
  <si>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</si>
  <si>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</si>
  <si>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</si>
  <si>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</si>
  <si>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</si>
  <si>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</si>
  <si>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</si>
  <si>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</si>
  <si>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</si>
  <si>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</si>
  <si>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</si>
  <si>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</si>
  <si>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</si>
  <si>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</si>
  <si>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</si>
  <si>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</si>
  <si>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</si>
  <si>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</si>
  <si>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</si>
  <si>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</si>
  <si>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</si>
  <si>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</si>
  <si>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</si>
  <si>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</si>
  <si>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</si>
  <si>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</si>
  <si>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</si>
  <si>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</si>
  <si>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</si>
  <si>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</si>
  <si>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</si>
  <si>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</si>
  <si>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</si>
  <si>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</si>
  <si>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</si>
  <si>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</si>
  <si>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</si>
  <si>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</si>
  <si>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</si>
  <si>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</si>
  <si>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</si>
  <si>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</si>
  <si>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</si>
  <si>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</si>
  <si>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</si>
  <si>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</si>
  <si>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</si>
  <si>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</si>
  <si>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</si>
  <si>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</si>
  <si>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</si>
  <si>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</si>
  <si>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</si>
  <si>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</si>
  <si>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</si>
  <si>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</si>
  <si>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</si>
  <si>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</si>
  <si>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</si>
  <si>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</si>
  <si>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</si>
  <si>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</si>
  <si>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</si>
  <si>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</si>
  <si>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</si>
  <si>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</si>
  <si>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</si>
  <si>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</si>
  <si>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</si>
  <si>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</si>
  <si>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</si>
  <si>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</si>
  <si>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</si>
  <si>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</si>
  <si>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</si>
  <si>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</si>
  <si>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</si>
  <si>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</si>
  <si>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</si>
  <si>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</si>
  <si>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</si>
  <si>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</si>
  <si>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</si>
  <si>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</si>
  <si>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</si>
  <si>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</si>
  <si>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</si>
  <si>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</si>
  <si>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</si>
  <si>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</si>
  <si>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</si>
  <si>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</si>
  <si>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</si>
  <si>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</si>
  <si>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</si>
  <si>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</si>
  <si>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</si>
  <si>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</si>
  <si>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</si>
  <si>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</si>
  <si>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</si>
  <si>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</si>
  <si>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</si>
  <si>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</si>
  <si>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</si>
  <si>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</si>
  <si>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</si>
  <si>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</si>
  <si>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</si>
  <si>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</si>
  <si>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</si>
  <si>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</si>
  <si>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</si>
  <si>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</si>
  <si>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</si>
  <si>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</si>
  <si>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</si>
  <si>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</si>
  <si>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</si>
  <si>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</si>
  <si>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</si>
  <si>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</si>
  <si>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</si>
  <si>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</si>
  <si>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</si>
  <si>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</si>
  <si>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</si>
  <si>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</si>
  <si>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</si>
  <si>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</si>
  <si>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</si>
  <si>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</si>
  <si>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</si>
  <si>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</si>
  <si>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</si>
  <si>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</si>
  <si>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</si>
  <si>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</si>
  <si>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</si>
  <si>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</si>
  <si>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</si>
  <si>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</si>
  <si>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</si>
  <si>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</si>
  <si>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</si>
  <si>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</si>
  <si>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</si>
  <si>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</si>
  <si>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</si>
  <si>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</si>
  <si>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</si>
  <si>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</si>
  <si>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</si>
  <si>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</si>
  <si>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</si>
  <si>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</si>
  <si>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</si>
  <si>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</si>
  <si>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</si>
  <si>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</si>
  <si>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</si>
  <si>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</si>
  <si>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</si>
  <si>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</si>
  <si>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</si>
  <si>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</si>
  <si>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</si>
  <si>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</si>
  <si>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</si>
  <si>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</si>
  <si>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</si>
  <si>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</si>
  <si>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</si>
  <si>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</si>
  <si>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</si>
  <si>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</si>
  <si>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</si>
  <si>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</si>
  <si>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</si>
  <si>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</si>
  <si>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</si>
  <si>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</si>
  <si>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</si>
  <si>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</si>
  <si>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</si>
  <si>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</si>
  <si>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</si>
  <si>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</si>
  <si>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</si>
  <si>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</si>
  <si>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</si>
  <si>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</si>
  <si>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</si>
  <si>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</si>
  <si>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</si>
  <si>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</si>
  <si>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</si>
  <si>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</si>
  <si>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</si>
  <si>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</si>
  <si>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</si>
  <si>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</si>
  <si>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</si>
  <si>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</si>
  <si>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</si>
  <si>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</si>
  <si>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</si>
  <si>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</si>
  <si>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</si>
  <si>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</si>
  <si>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</si>
  <si>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</si>
  <si>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</si>
  <si>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</si>
  <si>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</si>
  <si>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</si>
  <si>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</si>
  <si>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</si>
  <si>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</si>
  <si>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</si>
  <si>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</si>
  <si>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</si>
  <si>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MEAN FOR BIRTH RATE</t>
  </si>
  <si>
    <t>MEDIAN FOR BIRTH RATE</t>
  </si>
  <si>
    <t>MEDIAN FOR INTERNET USER</t>
  </si>
  <si>
    <t>MEAN FOR INTERNET USER</t>
  </si>
  <si>
    <t>MEAN FOR BIRTH RATE AND INTERNET USER</t>
  </si>
  <si>
    <t>MEDIAN FOR BIRTH RATE AND INTERNET USER</t>
  </si>
  <si>
    <t>VARIANCE POPULATION FOR BIRTH RATE</t>
  </si>
  <si>
    <t>VARIANCE SAMPLE FOR BIRTH RATE</t>
  </si>
  <si>
    <t xml:space="preserve">VARIANCE OF POPULATION FOR BIRH RATE AND INTERNET USER </t>
  </si>
  <si>
    <t xml:space="preserve">VARIANCE OF SAMPLE FOR BIRH RATE AND INTERNET USER </t>
  </si>
  <si>
    <t>VARIANCE POPULATION FOR INTERNET USER</t>
  </si>
  <si>
    <t>VARIANCE SAMPLE FOR INTERNET USER</t>
  </si>
  <si>
    <t>STANDAR DEV OF POPULATION FOR BIRTH RATE</t>
  </si>
  <si>
    <t>STANDARD DEV OF SAMPLE FOR BIRTH RATE</t>
  </si>
  <si>
    <t>STANDAR DEV OF POPULATION FOR INTERNET USER</t>
  </si>
  <si>
    <t>STANDARD DEV OF SAMPLE FOR INTERNET USER</t>
  </si>
  <si>
    <t>STANDAR DEV OF POPULATION FOR BIRTH RATE AND INTERNET USER</t>
  </si>
  <si>
    <t>STANDARD DEV OF SAMPLE FOR BIRTH RATE AND INTERNET USER</t>
  </si>
  <si>
    <t xml:space="preserve">IQR FOR BIRTH RATE </t>
  </si>
  <si>
    <t>IQR FOR INTERNET USER</t>
  </si>
  <si>
    <t>IQR FOR BIRTH RATE AND INTERNET USER</t>
  </si>
  <si>
    <t>Q1 FOR BIRTH RATE</t>
  </si>
  <si>
    <t>Q1 FOR INTERNET USER</t>
  </si>
  <si>
    <t>Q3 FOR INTERNET USER</t>
  </si>
  <si>
    <t>Q3 FOR BIRTH RATE</t>
  </si>
  <si>
    <t xml:space="preserve">Q1 FOR BIRTH RATE AND INTERNET USER </t>
  </si>
  <si>
    <t>Q3 FOR BIRTH RATE AND INTERNET USER</t>
  </si>
  <si>
    <t>Row Labels</t>
  </si>
  <si>
    <t>Grand Total</t>
  </si>
  <si>
    <t>Column Labels</t>
  </si>
  <si>
    <t>COUNTRY NAME</t>
  </si>
  <si>
    <t>Count of Country Name</t>
  </si>
  <si>
    <t>Sum of Internet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</si>
</sst>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hm" refreshedDate="45165.876760185187" createdVersion="8" refreshedVersion="8" minRefreshableVersion="3" recordCount="195" xr:uid="{49AD1701-09AC-46D0-B120-AB6F942A6B34}">
  <cacheSource type="worksheet">
    <worksheetSource ref="A1:E196" sheet="DEMOGRAPHY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 count="195">
        <s v="ABW"/>
        <s v="AFG"/>
        <s v="AGO"/>
        <s v="ALB"/>
        <s v="ARE"/>
        <s v="ARG"/>
        <s v="AR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HE"/>
        <s v="CHL"/>
        <s v="CHN"/>
        <s v="CIV"/>
        <s v="CMR"/>
        <s v="COG"/>
        <s v="COL"/>
        <s v="COM"/>
        <s v="CPV"/>
        <s v="CRI"/>
        <s v="CUB"/>
        <s v="CYM"/>
        <s v="CYP"/>
        <s v="CZE"/>
        <s v="DEU"/>
        <s v="DJI"/>
        <s v="DNK"/>
        <s v="DOM"/>
        <s v="DZA"/>
        <s v="ECU"/>
        <s v="EGY"/>
        <s v="ERI"/>
        <s v="ESP"/>
        <s v="EST"/>
        <s v="ETH"/>
        <s v="FIN"/>
        <s v="FJI"/>
        <s v="FRA"/>
        <s v="FSM"/>
        <s v="GAB"/>
        <s v="GBR"/>
        <s v="GEO"/>
        <s v="GHA"/>
        <s v="GIN"/>
        <s v="GMB"/>
        <s v="GNB"/>
        <s v="GNQ"/>
        <s v="GRC"/>
        <s v="GRD"/>
        <s v="GRL"/>
        <s v="GTM"/>
        <s v="GUM"/>
        <s v="GUY"/>
        <s v="HKG"/>
        <s v="HND"/>
        <s v="HRV"/>
        <s v="HTI"/>
        <s v="HUN"/>
        <s v="IDN"/>
        <s v="IND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OR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R"/>
        <s v="MDA"/>
        <s v="MDG"/>
        <s v="MDV"/>
        <s v="MEX"/>
        <s v="MKD"/>
        <s v="MLI"/>
        <s v="MLT"/>
        <s v="MMR"/>
        <s v="MNE"/>
        <s v="MNG"/>
        <s v="MOZ"/>
        <s v="MRT"/>
        <s v="MUS"/>
        <s v="MWI"/>
        <s v="MYS"/>
        <s v="NAM"/>
        <s v="NCL"/>
        <s v="NER"/>
        <s v="NGA"/>
        <s v="NIC"/>
        <s v="NLD"/>
        <s v="NOR"/>
        <s v="NPL"/>
        <s v="NZL"/>
        <s v="OMN"/>
        <s v="PAK"/>
        <s v="PAN"/>
        <s v="PER"/>
        <s v="PHL"/>
        <s v="PNG"/>
        <s v="POL"/>
        <s v="PRI"/>
        <s v="PRT"/>
        <s v="PRY"/>
        <s v="PYF"/>
        <s v="QAT"/>
        <s v="ROU"/>
        <s v="RUS"/>
        <s v="RWA"/>
        <s v="SAU"/>
        <s v="SDN"/>
        <s v="SEN"/>
        <s v="SGP"/>
        <s v="SLB"/>
        <s v="SLE"/>
        <s v="SLV"/>
        <s v="SOM"/>
        <s v="SRB"/>
        <s v="SSD"/>
        <s v="STP"/>
        <s v="SUR"/>
        <s v="SVK"/>
        <s v="SVN"/>
        <s v="SWE"/>
        <s v="SWZ"/>
        <s v="SYC"/>
        <s v="SYR"/>
        <s v="TCD"/>
        <s v="TGO"/>
        <s v="THA"/>
        <s v="TJK"/>
        <s v="TKM"/>
        <s v="TLS"/>
        <s v="TON"/>
        <s v="TTO"/>
        <s v="TUN"/>
        <s v="TUR"/>
        <s v="TZA"/>
        <s v="UGA"/>
        <s v="UKR"/>
        <s v="URY"/>
        <s v="USA"/>
        <s v="UZB"/>
        <s v="VCT"/>
        <s v="VEN"/>
        <s v="VIR"/>
        <s v="VNM"/>
        <s v="VUT"/>
        <s v="PSE"/>
        <s v="WSM"/>
        <s v="YEM"/>
        <s v="ZAF"/>
        <s v="COD"/>
        <s v="ZMB"/>
        <s v="ZWE"/>
      </sharedItems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 count="181">
        <n v="78.900000000000006"/>
        <n v="5.9"/>
        <n v="19.100000000000001"/>
        <n v="57.2"/>
        <n v="88"/>
        <n v="59.9"/>
        <n v="41.9"/>
        <n v="63.4"/>
        <n v="83"/>
        <n v="80.618799999999993"/>
        <n v="58.7"/>
        <n v="1.3"/>
        <n v="82.170199999999994"/>
        <n v="4.9000000000000004"/>
        <n v="9.1"/>
        <n v="6.63"/>
        <n v="53.061500000000002"/>
        <n v="90.000039700000002"/>
        <n v="72"/>
        <n v="57.79"/>
        <n v="54.17"/>
        <n v="33.6"/>
        <n v="95.3"/>
        <n v="36.94"/>
        <n v="51.04"/>
        <n v="73"/>
        <n v="64.5"/>
        <n v="29.9"/>
        <n v="15"/>
        <n v="3.5"/>
        <n v="85.8"/>
        <n v="86.34"/>
        <n v="66.5"/>
        <n v="45.8"/>
        <n v="8.4"/>
        <n v="6.4"/>
        <n v="6.6"/>
        <n v="51.7"/>
        <n v="6.5"/>
        <n v="37.5"/>
        <n v="45.96"/>
        <n v="27.93"/>
        <n v="74.099999999999994"/>
        <n v="65.454800000000006"/>
        <n v="74.110399999999998"/>
        <n v="84.17"/>
        <n v="9.5"/>
        <n v="94.6297"/>
        <n v="45.9"/>
        <n v="16.5"/>
        <n v="40.353684229999999"/>
        <n v="29.4"/>
        <n v="0.9"/>
        <n v="71.635000000000005"/>
        <n v="79.400000000000006"/>
        <n v="1.9"/>
        <n v="91.514399999999995"/>
        <n v="37.1"/>
        <n v="81.919799999999995"/>
        <n v="27.8"/>
        <n v="9.1999999999999993"/>
        <n v="89.844099999999997"/>
        <n v="43.3"/>
        <n v="12.3"/>
        <n v="1.6"/>
        <n v="14"/>
        <n v="3.1"/>
        <n v="16.399999999999999"/>
        <n v="59.866300000000003"/>
        <n v="35"/>
        <n v="65.8"/>
        <n v="19.7"/>
        <n v="65.400000000000006"/>
        <n v="74.2"/>
        <n v="17.8"/>
        <n v="66.747600000000006"/>
        <n v="10.6"/>
        <n v="72.643900000000002"/>
        <n v="14.94"/>
        <n v="15.1"/>
        <n v="78.247699999999995"/>
        <n v="29.95"/>
        <n v="96.546800000000005"/>
        <n v="70.8"/>
        <n v="58.459299999999999"/>
        <n v="41"/>
        <n v="89.71"/>
        <n v="54"/>
        <n v="39"/>
        <n v="23"/>
        <n v="6.8"/>
        <n v="11.5"/>
        <n v="84.77"/>
        <n v="75.459999999999994"/>
        <n v="12.5"/>
        <n v="70.5"/>
        <n v="3.2"/>
        <n v="46.2"/>
        <n v="93.8"/>
        <n v="21.9"/>
        <n v="5"/>
        <n v="68.4529"/>
        <n v="93.776499999999999"/>
        <n v="75.234399999999994"/>
        <n v="56"/>
        <n v="45"/>
        <n v="3"/>
        <n v="44.1"/>
        <n v="43.46"/>
        <n v="65.239999999999995"/>
        <n v="68.913799999999995"/>
        <n v="60.31"/>
        <n v="20"/>
        <n v="5.4"/>
        <n v="6.2"/>
        <n v="5.05"/>
        <n v="66.97"/>
        <n v="13.9"/>
        <n v="66"/>
        <n v="1.7"/>
        <n v="38"/>
        <n v="15.5"/>
        <n v="93.956400000000002"/>
        <n v="95.053399999999996"/>
        <n v="13.3"/>
        <n v="82.78"/>
        <n v="66.45"/>
        <n v="10.9"/>
        <n v="44.03"/>
        <n v="39.200000000000003"/>
        <n v="37"/>
        <n v="62.849200000000003"/>
        <n v="73.900000000000006"/>
        <n v="62.095599999999997"/>
        <n v="36.9"/>
        <n v="56.8"/>
        <n v="85.3"/>
        <n v="49.764499999999998"/>
        <n v="67.97"/>
        <n v="9"/>
        <n v="60.5"/>
        <n v="22.7"/>
        <n v="13.1"/>
        <n v="81"/>
        <n v="8"/>
        <n v="23.109300000000001"/>
        <n v="1.5"/>
        <n v="51.5"/>
        <n v="14.1"/>
        <n v="37.4"/>
        <n v="77.882599999999996"/>
        <n v="72.675600000000003"/>
        <n v="94.783600000000007"/>
        <n v="24.7"/>
        <n v="50.4"/>
        <n v="26.2"/>
        <n v="2.2999999999999998"/>
        <n v="4.5"/>
        <n v="28.94"/>
        <n v="16"/>
        <n v="9.6"/>
        <n v="1.1000000000000001"/>
        <n v="63.8"/>
        <n v="43.8"/>
        <n v="46.25"/>
        <n v="4.4000000000000004"/>
        <n v="16.2"/>
        <n v="57.69"/>
        <n v="84.2"/>
        <n v="38.200000000000003"/>
        <n v="52"/>
        <n v="54.9"/>
        <n v="45.3"/>
        <n v="43.9"/>
        <n v="11.3"/>
        <n v="46.6"/>
        <n v="15.3"/>
        <n v="46.5"/>
        <n v="2.2000000000000002"/>
        <n v="15.4"/>
        <n v="18.5"/>
      </sharedItems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n v="10.244"/>
    <x v="0"/>
    <x v="0"/>
  </r>
  <r>
    <x v="1"/>
    <x v="1"/>
    <n v="35.253"/>
    <x v="1"/>
    <x v="1"/>
  </r>
  <r>
    <x v="2"/>
    <x v="2"/>
    <n v="45.984999999999999"/>
    <x v="2"/>
    <x v="2"/>
  </r>
  <r>
    <x v="3"/>
    <x v="3"/>
    <n v="12.877000000000001"/>
    <x v="3"/>
    <x v="2"/>
  </r>
  <r>
    <x v="4"/>
    <x v="4"/>
    <n v="11.044"/>
    <x v="4"/>
    <x v="0"/>
  </r>
  <r>
    <x v="5"/>
    <x v="5"/>
    <n v="17.716000000000001"/>
    <x v="5"/>
    <x v="0"/>
  </r>
  <r>
    <x v="6"/>
    <x v="6"/>
    <n v="13.308"/>
    <x v="6"/>
    <x v="3"/>
  </r>
  <r>
    <x v="7"/>
    <x v="7"/>
    <n v="16.446999999999999"/>
    <x v="7"/>
    <x v="0"/>
  </r>
  <r>
    <x v="8"/>
    <x v="8"/>
    <n v="13.2"/>
    <x v="8"/>
    <x v="0"/>
  </r>
  <r>
    <x v="9"/>
    <x v="9"/>
    <n v="9.4"/>
    <x v="9"/>
    <x v="0"/>
  </r>
  <r>
    <x v="10"/>
    <x v="10"/>
    <n v="18.3"/>
    <x v="10"/>
    <x v="2"/>
  </r>
  <r>
    <x v="11"/>
    <x v="11"/>
    <n v="44.151000000000003"/>
    <x v="11"/>
    <x v="1"/>
  </r>
  <r>
    <x v="12"/>
    <x v="12"/>
    <n v="11.2"/>
    <x v="12"/>
    <x v="0"/>
  </r>
  <r>
    <x v="13"/>
    <x v="13"/>
    <n v="36.44"/>
    <x v="13"/>
    <x v="1"/>
  </r>
  <r>
    <x v="14"/>
    <x v="14"/>
    <n v="40.551000000000002"/>
    <x v="14"/>
    <x v="1"/>
  </r>
  <r>
    <x v="15"/>
    <x v="15"/>
    <n v="20.141999999999999"/>
    <x v="15"/>
    <x v="3"/>
  </r>
  <r>
    <x v="16"/>
    <x v="16"/>
    <n v="9.1999999999999993"/>
    <x v="16"/>
    <x v="2"/>
  </r>
  <r>
    <x v="17"/>
    <x v="17"/>
    <n v="15.04"/>
    <x v="17"/>
    <x v="0"/>
  </r>
  <r>
    <x v="18"/>
    <x v="18"/>
    <n v="15.339"/>
    <x v="18"/>
    <x v="0"/>
  </r>
  <r>
    <x v="19"/>
    <x v="19"/>
    <n v="9.0619999999999994"/>
    <x v="19"/>
    <x v="2"/>
  </r>
  <r>
    <x v="20"/>
    <x v="20"/>
    <n v="12.5"/>
    <x v="20"/>
    <x v="2"/>
  </r>
  <r>
    <x v="21"/>
    <x v="21"/>
    <n v="23.091999999999999"/>
    <x v="21"/>
    <x v="2"/>
  </r>
  <r>
    <x v="22"/>
    <x v="22"/>
    <n v="10.4"/>
    <x v="22"/>
    <x v="0"/>
  </r>
  <r>
    <x v="23"/>
    <x v="23"/>
    <n v="24.236000000000001"/>
    <x v="23"/>
    <x v="3"/>
  </r>
  <r>
    <x v="24"/>
    <x v="24"/>
    <n v="14.930999999999999"/>
    <x v="24"/>
    <x v="2"/>
  </r>
  <r>
    <x v="25"/>
    <x v="25"/>
    <n v="12.188000000000001"/>
    <x v="25"/>
    <x v="0"/>
  </r>
  <r>
    <x v="26"/>
    <x v="26"/>
    <n v="16.405000000000001"/>
    <x v="26"/>
    <x v="0"/>
  </r>
  <r>
    <x v="27"/>
    <x v="27"/>
    <n v="18.134"/>
    <x v="27"/>
    <x v="3"/>
  </r>
  <r>
    <x v="28"/>
    <x v="28"/>
    <n v="25.266999999999999"/>
    <x v="28"/>
    <x v="2"/>
  </r>
  <r>
    <x v="29"/>
    <x v="29"/>
    <n v="34.076000000000001"/>
    <x v="29"/>
    <x v="1"/>
  </r>
  <r>
    <x v="30"/>
    <x v="30"/>
    <n v="10.9"/>
    <x v="30"/>
    <x v="0"/>
  </r>
  <r>
    <x v="31"/>
    <x v="31"/>
    <n v="10.199999999999999"/>
    <x v="31"/>
    <x v="0"/>
  </r>
  <r>
    <x v="32"/>
    <x v="32"/>
    <n v="13.385"/>
    <x v="32"/>
    <x v="0"/>
  </r>
  <r>
    <x v="33"/>
    <x v="33"/>
    <n v="12.1"/>
    <x v="33"/>
    <x v="2"/>
  </r>
  <r>
    <x v="34"/>
    <x v="34"/>
    <n v="37.32"/>
    <x v="34"/>
    <x v="3"/>
  </r>
  <r>
    <x v="35"/>
    <x v="35"/>
    <n v="37.235999999999997"/>
    <x v="35"/>
    <x v="3"/>
  </r>
  <r>
    <x v="36"/>
    <x v="36"/>
    <n v="37.011000000000003"/>
    <x v="36"/>
    <x v="3"/>
  </r>
  <r>
    <x v="37"/>
    <x v="37"/>
    <n v="16.076000000000001"/>
    <x v="37"/>
    <x v="2"/>
  </r>
  <r>
    <x v="38"/>
    <x v="38"/>
    <n v="34.326000000000001"/>
    <x v="38"/>
    <x v="1"/>
  </r>
  <r>
    <x v="39"/>
    <x v="39"/>
    <n v="21.625"/>
    <x v="39"/>
    <x v="3"/>
  </r>
  <r>
    <x v="40"/>
    <x v="40"/>
    <n v="15.022"/>
    <x v="40"/>
    <x v="2"/>
  </r>
  <r>
    <x v="41"/>
    <x v="41"/>
    <n v="10.4"/>
    <x v="41"/>
    <x v="2"/>
  </r>
  <r>
    <x v="42"/>
    <x v="42"/>
    <n v="12.5"/>
    <x v="42"/>
    <x v="0"/>
  </r>
  <r>
    <x v="43"/>
    <x v="43"/>
    <n v="11.436"/>
    <x v="43"/>
    <x v="0"/>
  </r>
  <r>
    <x v="44"/>
    <x v="44"/>
    <n v="10.199999999999999"/>
    <x v="44"/>
    <x v="0"/>
  </r>
  <r>
    <x v="45"/>
    <x v="45"/>
    <n v="8.5"/>
    <x v="45"/>
    <x v="0"/>
  </r>
  <r>
    <x v="46"/>
    <x v="46"/>
    <n v="25.486000000000001"/>
    <x v="46"/>
    <x v="3"/>
  </r>
  <r>
    <x v="47"/>
    <x v="47"/>
    <n v="10"/>
    <x v="47"/>
    <x v="0"/>
  </r>
  <r>
    <x v="48"/>
    <x v="48"/>
    <n v="21.198"/>
    <x v="48"/>
    <x v="2"/>
  </r>
  <r>
    <x v="49"/>
    <x v="49"/>
    <n v="24.738"/>
    <x v="49"/>
    <x v="2"/>
  </r>
  <r>
    <x v="50"/>
    <x v="50"/>
    <n v="21.07"/>
    <x v="50"/>
    <x v="2"/>
  </r>
  <r>
    <x v="51"/>
    <x v="51"/>
    <n v="28.032"/>
    <x v="51"/>
    <x v="3"/>
  </r>
  <r>
    <x v="52"/>
    <x v="52"/>
    <n v="34.799999999999997"/>
    <x v="52"/>
    <x v="1"/>
  </r>
  <r>
    <x v="53"/>
    <x v="53"/>
    <n v="9.1"/>
    <x v="53"/>
    <x v="0"/>
  </r>
  <r>
    <x v="54"/>
    <x v="54"/>
    <n v="10.3"/>
    <x v="54"/>
    <x v="0"/>
  </r>
  <r>
    <x v="55"/>
    <x v="55"/>
    <n v="32.924999999999997"/>
    <x v="55"/>
    <x v="1"/>
  </r>
  <r>
    <x v="56"/>
    <x v="56"/>
    <n v="10.7"/>
    <x v="56"/>
    <x v="0"/>
  </r>
  <r>
    <x v="57"/>
    <x v="57"/>
    <n v="20.463000000000001"/>
    <x v="57"/>
    <x v="2"/>
  </r>
  <r>
    <x v="58"/>
    <x v="58"/>
    <n v="12.3"/>
    <x v="58"/>
    <x v="0"/>
  </r>
  <r>
    <x v="59"/>
    <x v="59"/>
    <n v="23.510999999999999"/>
    <x v="59"/>
    <x v="3"/>
  </r>
  <r>
    <x v="60"/>
    <x v="60"/>
    <n v="30.555"/>
    <x v="60"/>
    <x v="2"/>
  </r>
  <r>
    <x v="61"/>
    <x v="61"/>
    <n v="12.2"/>
    <x v="61"/>
    <x v="0"/>
  </r>
  <r>
    <x v="62"/>
    <x v="62"/>
    <n v="13.332000000000001"/>
    <x v="62"/>
    <x v="3"/>
  </r>
  <r>
    <x v="63"/>
    <x v="63"/>
    <n v="33.131"/>
    <x v="63"/>
    <x v="3"/>
  </r>
  <r>
    <x v="64"/>
    <x v="64"/>
    <n v="37.337000000000003"/>
    <x v="64"/>
    <x v="1"/>
  </r>
  <r>
    <x v="65"/>
    <x v="65"/>
    <n v="42.524999999999999"/>
    <x v="65"/>
    <x v="1"/>
  </r>
  <r>
    <x v="66"/>
    <x v="66"/>
    <n v="37.503"/>
    <x v="66"/>
    <x v="1"/>
  </r>
  <r>
    <x v="67"/>
    <x v="67"/>
    <n v="35.362000000000002"/>
    <x v="67"/>
    <x v="0"/>
  </r>
  <r>
    <x v="68"/>
    <x v="68"/>
    <n v="8.5"/>
    <x v="68"/>
    <x v="0"/>
  </r>
  <r>
    <x v="69"/>
    <x v="69"/>
    <n v="19.334"/>
    <x v="69"/>
    <x v="2"/>
  </r>
  <r>
    <x v="70"/>
    <x v="70"/>
    <n v="14.5"/>
    <x v="70"/>
    <x v="0"/>
  </r>
  <r>
    <x v="71"/>
    <x v="71"/>
    <n v="27.465"/>
    <x v="71"/>
    <x v="3"/>
  </r>
  <r>
    <x v="72"/>
    <x v="72"/>
    <n v="17.388999999999999"/>
    <x v="72"/>
    <x v="0"/>
  </r>
  <r>
    <x v="73"/>
    <x v="73"/>
    <n v="18.885000000000002"/>
    <x v="69"/>
    <x v="3"/>
  </r>
  <r>
    <x v="74"/>
    <x v="74"/>
    <n v="7.9"/>
    <x v="73"/>
    <x v="0"/>
  </r>
  <r>
    <x v="75"/>
    <x v="75"/>
    <n v="21.593"/>
    <x v="74"/>
    <x v="3"/>
  </r>
  <r>
    <x v="76"/>
    <x v="76"/>
    <n v="9.4"/>
    <x v="75"/>
    <x v="0"/>
  </r>
  <r>
    <x v="77"/>
    <x v="77"/>
    <n v="25.344999999999999"/>
    <x v="76"/>
    <x v="1"/>
  </r>
  <r>
    <x v="78"/>
    <x v="78"/>
    <n v="9.1999999999999993"/>
    <x v="77"/>
    <x v="0"/>
  </r>
  <r>
    <x v="79"/>
    <x v="79"/>
    <n v="20.297000000000001"/>
    <x v="78"/>
    <x v="3"/>
  </r>
  <r>
    <x v="80"/>
    <x v="80"/>
    <n v="20.291"/>
    <x v="79"/>
    <x v="3"/>
  </r>
  <r>
    <x v="81"/>
    <x v="81"/>
    <n v="15"/>
    <x v="80"/>
    <x v="0"/>
  </r>
  <r>
    <x v="82"/>
    <x v="82"/>
    <n v="17.899999999999999"/>
    <x v="81"/>
    <x v="2"/>
  </r>
  <r>
    <x v="83"/>
    <x v="83"/>
    <n v="31.093"/>
    <x v="60"/>
    <x v="2"/>
  </r>
  <r>
    <x v="84"/>
    <x v="84"/>
    <n v="13.4"/>
    <x v="82"/>
    <x v="0"/>
  </r>
  <r>
    <x v="85"/>
    <x v="85"/>
    <n v="21.3"/>
    <x v="83"/>
    <x v="0"/>
  </r>
  <r>
    <x v="86"/>
    <x v="86"/>
    <n v="8.5"/>
    <x v="84"/>
    <x v="0"/>
  </r>
  <r>
    <x v="87"/>
    <x v="87"/>
    <n v="13.54"/>
    <x v="57"/>
    <x v="2"/>
  </r>
  <r>
    <x v="88"/>
    <x v="88"/>
    <n v="27.045999999999999"/>
    <x v="85"/>
    <x v="2"/>
  </r>
  <r>
    <x v="89"/>
    <x v="89"/>
    <n v="8.1999999999999993"/>
    <x v="86"/>
    <x v="0"/>
  </r>
  <r>
    <x v="90"/>
    <x v="90"/>
    <n v="22.73"/>
    <x v="87"/>
    <x v="2"/>
  </r>
  <r>
    <x v="91"/>
    <x v="91"/>
    <n v="35.194000000000003"/>
    <x v="88"/>
    <x v="3"/>
  </r>
  <r>
    <x v="92"/>
    <x v="92"/>
    <n v="27.2"/>
    <x v="89"/>
    <x v="3"/>
  </r>
  <r>
    <x v="93"/>
    <x v="93"/>
    <n v="24.462"/>
    <x v="90"/>
    <x v="1"/>
  </r>
  <r>
    <x v="94"/>
    <x v="94"/>
    <n v="29.044"/>
    <x v="91"/>
    <x v="3"/>
  </r>
  <r>
    <x v="95"/>
    <x v="95"/>
    <n v="8.6"/>
    <x v="92"/>
    <x v="0"/>
  </r>
  <r>
    <x v="96"/>
    <x v="96"/>
    <n v="20.574999999999999"/>
    <x v="93"/>
    <x v="0"/>
  </r>
  <r>
    <x v="97"/>
    <x v="97"/>
    <n v="27.050999999999998"/>
    <x v="94"/>
    <x v="3"/>
  </r>
  <r>
    <x v="98"/>
    <x v="98"/>
    <n v="13.426"/>
    <x v="95"/>
    <x v="2"/>
  </r>
  <r>
    <x v="99"/>
    <x v="99"/>
    <n v="35.521000000000001"/>
    <x v="96"/>
    <x v="1"/>
  </r>
  <r>
    <x v="100"/>
    <x v="100"/>
    <n v="21.425000000000001"/>
    <x v="49"/>
    <x v="2"/>
  </r>
  <r>
    <x v="101"/>
    <x v="101"/>
    <n v="15.43"/>
    <x v="97"/>
    <x v="2"/>
  </r>
  <r>
    <x v="102"/>
    <x v="102"/>
    <n v="9.1999999999999993"/>
    <x v="98"/>
    <x v="0"/>
  </r>
  <r>
    <x v="103"/>
    <x v="103"/>
    <n v="17.863"/>
    <x v="99"/>
    <x v="3"/>
  </r>
  <r>
    <x v="104"/>
    <x v="104"/>
    <n v="28.738"/>
    <x v="100"/>
    <x v="3"/>
  </r>
  <r>
    <x v="105"/>
    <x v="105"/>
    <n v="10.1"/>
    <x v="101"/>
    <x v="0"/>
  </r>
  <r>
    <x v="106"/>
    <x v="106"/>
    <n v="11.3"/>
    <x v="102"/>
    <x v="0"/>
  </r>
  <r>
    <x v="107"/>
    <x v="107"/>
    <n v="10.199999999999999"/>
    <x v="103"/>
    <x v="0"/>
  </r>
  <r>
    <x v="108"/>
    <x v="108"/>
    <n v="11.256"/>
    <x v="70"/>
    <x v="0"/>
  </r>
  <r>
    <x v="109"/>
    <x v="109"/>
    <n v="21.023"/>
    <x v="104"/>
    <x v="3"/>
  </r>
  <r>
    <x v="110"/>
    <x v="110"/>
    <n v="12.141"/>
    <x v="105"/>
    <x v="3"/>
  </r>
  <r>
    <x v="111"/>
    <x v="111"/>
    <n v="34.686"/>
    <x v="106"/>
    <x v="1"/>
  </r>
  <r>
    <x v="112"/>
    <x v="112"/>
    <n v="21.446999999999999"/>
    <x v="107"/>
    <x v="2"/>
  </r>
  <r>
    <x v="113"/>
    <x v="113"/>
    <n v="19.103999999999999"/>
    <x v="108"/>
    <x v="2"/>
  </r>
  <r>
    <x v="114"/>
    <x v="114"/>
    <n v="11.222"/>
    <x v="109"/>
    <x v="2"/>
  </r>
  <r>
    <x v="115"/>
    <x v="115"/>
    <n v="44.137999999999998"/>
    <x v="29"/>
    <x v="1"/>
  </r>
  <r>
    <x v="116"/>
    <x v="116"/>
    <n v="9.5"/>
    <x v="110"/>
    <x v="0"/>
  </r>
  <r>
    <x v="117"/>
    <x v="117"/>
    <n v="18.119"/>
    <x v="64"/>
    <x v="3"/>
  </r>
  <r>
    <x v="118"/>
    <x v="118"/>
    <n v="11.616"/>
    <x v="111"/>
    <x v="2"/>
  </r>
  <r>
    <x v="119"/>
    <x v="119"/>
    <n v="24.274999999999999"/>
    <x v="112"/>
    <x v="2"/>
  </r>
  <r>
    <x v="120"/>
    <x v="120"/>
    <n v="39.704999999999998"/>
    <x v="113"/>
    <x v="1"/>
  </r>
  <r>
    <x v="121"/>
    <x v="121"/>
    <n v="33.801000000000002"/>
    <x v="114"/>
    <x v="3"/>
  </r>
  <r>
    <x v="122"/>
    <x v="122"/>
    <n v="10.9"/>
    <x v="88"/>
    <x v="2"/>
  </r>
  <r>
    <x v="123"/>
    <x v="123"/>
    <n v="39.459000000000003"/>
    <x v="115"/>
    <x v="1"/>
  </r>
  <r>
    <x v="124"/>
    <x v="124"/>
    <n v="16.805"/>
    <x v="116"/>
    <x v="2"/>
  </r>
  <r>
    <x v="125"/>
    <x v="125"/>
    <n v="29.937000000000001"/>
    <x v="117"/>
    <x v="2"/>
  </r>
  <r>
    <x v="126"/>
    <x v="126"/>
    <n v="17"/>
    <x v="118"/>
    <x v="0"/>
  </r>
  <r>
    <x v="127"/>
    <x v="127"/>
    <n v="49.661000000000001"/>
    <x v="119"/>
    <x v="1"/>
  </r>
  <r>
    <x v="128"/>
    <x v="128"/>
    <n v="40.045000000000002"/>
    <x v="120"/>
    <x v="3"/>
  </r>
  <r>
    <x v="129"/>
    <x v="129"/>
    <n v="20.788"/>
    <x v="121"/>
    <x v="3"/>
  </r>
  <r>
    <x v="130"/>
    <x v="130"/>
    <n v="10.199999999999999"/>
    <x v="122"/>
    <x v="0"/>
  </r>
  <r>
    <x v="131"/>
    <x v="131"/>
    <n v="11.6"/>
    <x v="123"/>
    <x v="0"/>
  </r>
  <r>
    <x v="132"/>
    <x v="132"/>
    <n v="20.922999999999998"/>
    <x v="124"/>
    <x v="1"/>
  </r>
  <r>
    <x v="133"/>
    <x v="133"/>
    <n v="13.12"/>
    <x v="125"/>
    <x v="0"/>
  </r>
  <r>
    <x v="134"/>
    <x v="134"/>
    <n v="20.419"/>
    <x v="126"/>
    <x v="0"/>
  </r>
  <r>
    <x v="135"/>
    <x v="135"/>
    <n v="29.582000000000001"/>
    <x v="127"/>
    <x v="3"/>
  </r>
  <r>
    <x v="136"/>
    <x v="136"/>
    <n v="19.68"/>
    <x v="128"/>
    <x v="2"/>
  </r>
  <r>
    <x v="137"/>
    <x v="137"/>
    <n v="20.198"/>
    <x v="129"/>
    <x v="2"/>
  </r>
  <r>
    <x v="138"/>
    <x v="138"/>
    <n v="23.79"/>
    <x v="130"/>
    <x v="3"/>
  </r>
  <r>
    <x v="139"/>
    <x v="139"/>
    <n v="28.899000000000001"/>
    <x v="38"/>
    <x v="3"/>
  </r>
  <r>
    <x v="140"/>
    <x v="140"/>
    <n v="9.6"/>
    <x v="131"/>
    <x v="0"/>
  </r>
  <r>
    <x v="141"/>
    <x v="141"/>
    <n v="10.8"/>
    <x v="132"/>
    <x v="0"/>
  </r>
  <r>
    <x v="142"/>
    <x v="142"/>
    <n v="7.9"/>
    <x v="133"/>
    <x v="0"/>
  </r>
  <r>
    <x v="143"/>
    <x v="143"/>
    <n v="21.588000000000001"/>
    <x v="134"/>
    <x v="2"/>
  </r>
  <r>
    <x v="144"/>
    <x v="144"/>
    <n v="16.393000000000001"/>
    <x v="135"/>
    <x v="0"/>
  </r>
  <r>
    <x v="145"/>
    <x v="145"/>
    <n v="11.94"/>
    <x v="136"/>
    <x v="0"/>
  </r>
  <r>
    <x v="146"/>
    <x v="146"/>
    <n v="8.8000000000000007"/>
    <x v="137"/>
    <x v="2"/>
  </r>
  <r>
    <x v="147"/>
    <x v="147"/>
    <n v="13.2"/>
    <x v="138"/>
    <x v="0"/>
  </r>
  <r>
    <x v="148"/>
    <x v="148"/>
    <n v="32.689"/>
    <x v="139"/>
    <x v="1"/>
  </r>
  <r>
    <x v="149"/>
    <x v="149"/>
    <n v="20.576000000000001"/>
    <x v="140"/>
    <x v="0"/>
  </r>
  <r>
    <x v="150"/>
    <x v="150"/>
    <n v="33.476999999999997"/>
    <x v="141"/>
    <x v="3"/>
  </r>
  <r>
    <x v="151"/>
    <x v="151"/>
    <n v="38.533000000000001"/>
    <x v="142"/>
    <x v="3"/>
  </r>
  <r>
    <x v="152"/>
    <x v="152"/>
    <n v="9.3000000000000007"/>
    <x v="143"/>
    <x v="0"/>
  </r>
  <r>
    <x v="153"/>
    <x v="153"/>
    <n v="30.577999999999999"/>
    <x v="144"/>
    <x v="3"/>
  </r>
  <r>
    <x v="154"/>
    <x v="154"/>
    <n v="36.728999999999999"/>
    <x v="119"/>
    <x v="1"/>
  </r>
  <r>
    <x v="155"/>
    <x v="155"/>
    <n v="17.475999999999999"/>
    <x v="145"/>
    <x v="3"/>
  </r>
  <r>
    <x v="156"/>
    <x v="156"/>
    <n v="43.890999999999998"/>
    <x v="146"/>
    <x v="1"/>
  </r>
  <r>
    <x v="157"/>
    <x v="157"/>
    <n v="9.1999999999999993"/>
    <x v="147"/>
    <x v="2"/>
  </r>
  <r>
    <x v="158"/>
    <x v="158"/>
    <n v="37.125999999999998"/>
    <x v="148"/>
    <x v="1"/>
  </r>
  <r>
    <x v="159"/>
    <x v="159"/>
    <n v="34.536999999999999"/>
    <x v="89"/>
    <x v="3"/>
  </r>
  <r>
    <x v="160"/>
    <x v="160"/>
    <n v="18.454999999999998"/>
    <x v="149"/>
    <x v="2"/>
  </r>
  <r>
    <x v="161"/>
    <x v="161"/>
    <n v="10.1"/>
    <x v="150"/>
    <x v="0"/>
  </r>
  <r>
    <x v="162"/>
    <x v="162"/>
    <n v="10.199999999999999"/>
    <x v="151"/>
    <x v="0"/>
  </r>
  <r>
    <x v="163"/>
    <x v="163"/>
    <n v="11.8"/>
    <x v="152"/>
    <x v="0"/>
  </r>
  <r>
    <x v="164"/>
    <x v="164"/>
    <n v="30.093"/>
    <x v="153"/>
    <x v="3"/>
  </r>
  <r>
    <x v="165"/>
    <x v="165"/>
    <n v="18.600000000000001"/>
    <x v="154"/>
    <x v="0"/>
  </r>
  <r>
    <x v="166"/>
    <x v="166"/>
    <n v="24.042999999999999"/>
    <x v="155"/>
    <x v="3"/>
  </r>
  <r>
    <x v="167"/>
    <x v="167"/>
    <n v="45.744999999999997"/>
    <x v="156"/>
    <x v="1"/>
  </r>
  <r>
    <x v="168"/>
    <x v="168"/>
    <n v="36.08"/>
    <x v="157"/>
    <x v="1"/>
  </r>
  <r>
    <x v="169"/>
    <x v="169"/>
    <n v="11.041"/>
    <x v="158"/>
    <x v="2"/>
  </r>
  <r>
    <x v="170"/>
    <x v="170"/>
    <n v="30.792000000000002"/>
    <x v="159"/>
    <x v="3"/>
  </r>
  <r>
    <x v="171"/>
    <x v="171"/>
    <n v="21.321999999999999"/>
    <x v="160"/>
    <x v="2"/>
  </r>
  <r>
    <x v="172"/>
    <x v="172"/>
    <n v="35.755000000000003"/>
    <x v="161"/>
    <x v="3"/>
  </r>
  <r>
    <x v="173"/>
    <x v="173"/>
    <n v="25.408999999999999"/>
    <x v="69"/>
    <x v="2"/>
  </r>
  <r>
    <x v="174"/>
    <x v="174"/>
    <n v="14.59"/>
    <x v="162"/>
    <x v="0"/>
  </r>
  <r>
    <x v="175"/>
    <x v="175"/>
    <n v="19.8"/>
    <x v="163"/>
    <x v="2"/>
  </r>
  <r>
    <x v="176"/>
    <x v="176"/>
    <n v="16.835999999999999"/>
    <x v="164"/>
    <x v="2"/>
  </r>
  <r>
    <x v="177"/>
    <x v="177"/>
    <n v="39.518000000000001"/>
    <x v="165"/>
    <x v="1"/>
  </r>
  <r>
    <x v="178"/>
    <x v="178"/>
    <n v="43.473999999999997"/>
    <x v="166"/>
    <x v="1"/>
  </r>
  <r>
    <x v="179"/>
    <x v="179"/>
    <n v="11.1"/>
    <x v="85"/>
    <x v="3"/>
  </r>
  <r>
    <x v="180"/>
    <x v="180"/>
    <n v="14.374000000000001"/>
    <x v="167"/>
    <x v="0"/>
  </r>
  <r>
    <x v="181"/>
    <x v="181"/>
    <n v="12.5"/>
    <x v="168"/>
    <x v="0"/>
  </r>
  <r>
    <x v="182"/>
    <x v="182"/>
    <n v="22.5"/>
    <x v="169"/>
    <x v="3"/>
  </r>
  <r>
    <x v="183"/>
    <x v="183"/>
    <n v="16.306000000000001"/>
    <x v="170"/>
    <x v="2"/>
  </r>
  <r>
    <x v="184"/>
    <x v="184"/>
    <n v="19.841999999999999"/>
    <x v="171"/>
    <x v="0"/>
  </r>
  <r>
    <x v="185"/>
    <x v="185"/>
    <n v="10.7"/>
    <x v="172"/>
    <x v="0"/>
  </r>
  <r>
    <x v="186"/>
    <x v="186"/>
    <n v="15.537000000000001"/>
    <x v="173"/>
    <x v="3"/>
  </r>
  <r>
    <x v="187"/>
    <x v="187"/>
    <n v="26.739000000000001"/>
    <x v="174"/>
    <x v="3"/>
  </r>
  <r>
    <x v="188"/>
    <x v="188"/>
    <n v="30.393999999999998"/>
    <x v="175"/>
    <x v="3"/>
  </r>
  <r>
    <x v="189"/>
    <x v="189"/>
    <n v="26.172000000000001"/>
    <x v="176"/>
    <x v="3"/>
  </r>
  <r>
    <x v="190"/>
    <x v="190"/>
    <n v="32.947000000000003"/>
    <x v="112"/>
    <x v="3"/>
  </r>
  <r>
    <x v="191"/>
    <x v="191"/>
    <n v="20.85"/>
    <x v="177"/>
    <x v="2"/>
  </r>
  <r>
    <x v="192"/>
    <x v="192"/>
    <n v="42.393999999999998"/>
    <x v="178"/>
    <x v="1"/>
  </r>
  <r>
    <x v="193"/>
    <x v="193"/>
    <n v="40.470999999999997"/>
    <x v="179"/>
    <x v="3"/>
  </r>
  <r>
    <x v="194"/>
    <x v="194"/>
    <n v="35.715000000000003"/>
    <x v="18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59BF9-3BDB-4EAD-8A59-2FFC14EDF9C0}" name="PivotTable4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UNTRY NAME">
  <location ref="A3:B5" firstHeaderRow="1" firstDataRow="2" firstDataCol="1"/>
  <pivotFields count="5">
    <pivotField axis="axisRow" multipleItemSelectionAllowed="1" showAll="0">
      <items count="196">
        <item h="1" x="1"/>
        <item h="1" x="3"/>
        <item h="1" x="49"/>
        <item h="1" x="2"/>
        <item h="1" x="7"/>
        <item h="1" x="5"/>
        <item h="1" x="6"/>
        <item h="1" x="0"/>
        <item h="1" x="8"/>
        <item h="1" x="9"/>
        <item h="1" x="10"/>
        <item h="1" x="18"/>
        <item h="1" x="17"/>
        <item h="1" x="15"/>
        <item h="1" x="25"/>
        <item h="1" x="20"/>
        <item h="1" x="12"/>
        <item h="1" x="21"/>
        <item h="1" x="13"/>
        <item h="1" x="22"/>
        <item h="1" x="27"/>
        <item h="1" x="23"/>
        <item h="1" x="19"/>
        <item h="1" x="28"/>
        <item h="1" x="24"/>
        <item h="1" x="26"/>
        <item h="1" x="16"/>
        <item h="1" x="14"/>
        <item h="1" x="11"/>
        <item h="1" x="39"/>
        <item h="1" x="93"/>
        <item h="1" x="35"/>
        <item h="1" x="30"/>
        <item h="1" x="42"/>
        <item h="1" x="29"/>
        <item h="1" x="167"/>
        <item h="1" x="32"/>
        <item h="1" x="33"/>
        <item h="1" x="37"/>
        <item h="1" x="38"/>
        <item h="1" x="192"/>
        <item h="1" x="36"/>
        <item h="1" x="40"/>
        <item h="1" x="34"/>
        <item h="1" x="76"/>
        <item h="1" x="41"/>
        <item h="1" x="43"/>
        <item h="1" x="44"/>
        <item h="1" x="47"/>
        <item h="1" x="46"/>
        <item h="1" x="48"/>
        <item h="1" x="50"/>
        <item h="1" x="51"/>
        <item h="1" x="155"/>
        <item h="1" x="67"/>
        <item h="1" x="52"/>
        <item h="1" x="54"/>
        <item h="1" x="55"/>
        <item h="1" x="57"/>
        <item h="1" x="56"/>
        <item h="1" x="58"/>
        <item h="1" x="144"/>
        <item h="1" x="60"/>
        <item h="1" x="65"/>
        <item h="1" x="62"/>
        <item h="1" x="45"/>
        <item h="1" x="63"/>
        <item h="1" x="68"/>
        <item h="1" x="70"/>
        <item h="1" x="69"/>
        <item h="1" x="72"/>
        <item h="1" x="71"/>
        <item h="1" x="64"/>
        <item h="1" x="66"/>
        <item h="1" x="73"/>
        <item h="1" x="77"/>
        <item h="1" x="75"/>
        <item h="1" x="74"/>
        <item h="1" x="78"/>
        <item h="1" x="84"/>
        <item x="80"/>
        <item h="1" x="79"/>
        <item h="1" x="82"/>
        <item h="1" x="83"/>
        <item h="1" x="81"/>
        <item h="1" x="85"/>
        <item h="1" x="86"/>
        <item h="1" x="87"/>
        <item h="1" x="89"/>
        <item h="1" x="88"/>
        <item h="1" x="90"/>
        <item h="1" x="91"/>
        <item h="1" x="94"/>
        <item h="1" x="95"/>
        <item h="1" x="96"/>
        <item h="1" x="92"/>
        <item h="1" x="97"/>
        <item h="1" x="107"/>
        <item h="1" x="98"/>
        <item h="1" x="104"/>
        <item h="1" x="99"/>
        <item h="1" x="100"/>
        <item h="1" x="102"/>
        <item h="1" x="105"/>
        <item h="1" x="106"/>
        <item h="1" x="108"/>
        <item h="1" x="114"/>
        <item h="1" x="111"/>
        <item h="1" x="123"/>
        <item h="1" x="124"/>
        <item h="1" x="112"/>
        <item h="1" x="115"/>
        <item h="1" x="116"/>
        <item h="1" x="121"/>
        <item h="1" x="122"/>
        <item h="1" x="113"/>
        <item h="1" x="59"/>
        <item h="1" x="110"/>
        <item h="1" x="119"/>
        <item h="1" x="118"/>
        <item h="1" x="109"/>
        <item h="1" x="120"/>
        <item h="1" x="117"/>
        <item h="1" x="125"/>
        <item h="1" x="132"/>
        <item h="1" x="130"/>
        <item h="1" x="126"/>
        <item h="1" x="133"/>
        <item h="1" x="129"/>
        <item h="1" x="127"/>
        <item h="1" x="128"/>
        <item h="1" x="131"/>
        <item h="1" x="134"/>
        <item h="1" x="135"/>
        <item h="1" x="136"/>
        <item h="1" x="139"/>
        <item h="1" x="143"/>
        <item h="1" x="137"/>
        <item h="1" x="138"/>
        <item h="1" x="140"/>
        <item h="1" x="142"/>
        <item h="1" x="141"/>
        <item h="1" x="145"/>
        <item h="1" x="146"/>
        <item h="1" x="147"/>
        <item h="1" x="148"/>
        <item h="1" x="189"/>
        <item h="1" x="159"/>
        <item h="1" x="149"/>
        <item h="1" x="151"/>
        <item h="1" x="157"/>
        <item h="1" x="165"/>
        <item h="1" x="154"/>
        <item h="1" x="152"/>
        <item h="1" x="161"/>
        <item h="1" x="162"/>
        <item h="1" x="153"/>
        <item h="1" x="156"/>
        <item h="1" x="191"/>
        <item h="1" x="158"/>
        <item h="1" x="53"/>
        <item h="1" x="103"/>
        <item h="1" x="101"/>
        <item h="1" x="183"/>
        <item h="1" x="150"/>
        <item h="1" x="160"/>
        <item h="1" x="164"/>
        <item h="1" x="163"/>
        <item h="1" x="31"/>
        <item h="1" x="166"/>
        <item h="1" x="170"/>
        <item h="1" x="177"/>
        <item h="1" x="169"/>
        <item h="1" x="172"/>
        <item h="1" x="168"/>
        <item h="1" x="173"/>
        <item h="1" x="174"/>
        <item h="1" x="175"/>
        <item h="1" x="176"/>
        <item h="1" x="171"/>
        <item h="1" x="178"/>
        <item h="1" x="179"/>
        <item h="1" x="4"/>
        <item h="1" x="61"/>
        <item h="1" x="181"/>
        <item h="1" x="180"/>
        <item h="1" x="182"/>
        <item h="1" x="187"/>
        <item h="1" x="184"/>
        <item h="1" x="186"/>
        <item h="1" x="185"/>
        <item h="1" x="188"/>
        <item h="1" x="190"/>
        <item h="1" x="193"/>
        <item h="1" x="194"/>
        <item t="default"/>
      </items>
    </pivotField>
    <pivotField showAll="0"/>
    <pivotField showAll="0"/>
    <pivotField showAll="0"/>
    <pivotField axis="axisCol" showAll="0">
      <items count="5">
        <item h="1" x="0"/>
        <item h="1" x="1"/>
        <item x="3"/>
        <item h="1" x="2"/>
        <item t="default"/>
      </items>
    </pivotField>
  </pivotFields>
  <rowFields count="1">
    <field x="0"/>
  </rowFields>
  <rowItems count="1">
    <i>
      <x v="80"/>
    </i>
  </rowItems>
  <colFields count="1">
    <field x="4"/>
  </colFields>
  <colItems count="1">
    <i>
      <x v="2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47D4-E5B7-452B-9555-6EEE1FA85770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5">
    <pivotField dataField="1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>
      <items count="196"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88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90"/>
        <item x="191"/>
        <item x="193"/>
        <item x="194"/>
        <item t="default"/>
      </items>
    </pivotField>
    <pivotField showAll="0"/>
    <pivotField showAll="0"/>
    <pivotField axis="axisRow" multipleItemSelectionAllowed="1" showAll="0">
      <items count="5">
        <item h="1" x="0"/>
        <item h="1" x="1"/>
        <item x="3"/>
        <item h="1" x="2"/>
        <item t="default"/>
      </items>
    </pivotField>
  </pivotFields>
  <rowFields count="1">
    <field x="4"/>
  </rowFields>
  <rowItems count="2">
    <i>
      <x v="2"/>
    </i>
    <i t="grand">
      <x/>
    </i>
  </rowItems>
  <colItems count="1">
    <i/>
  </colItems>
  <dataFields count="1">
    <dataField name="Count of Countr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83D19-5A28-424E-993D-72C9E2D61548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00" firstHeaderRow="1" firstDataRow="2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>
      <items count="182">
        <item x="52"/>
        <item x="161"/>
        <item x="11"/>
        <item x="146"/>
        <item x="64"/>
        <item x="119"/>
        <item x="55"/>
        <item x="178"/>
        <item x="156"/>
        <item x="106"/>
        <item x="66"/>
        <item x="96"/>
        <item x="29"/>
        <item x="165"/>
        <item x="157"/>
        <item x="13"/>
        <item x="100"/>
        <item x="115"/>
        <item x="113"/>
        <item x="1"/>
        <item x="114"/>
        <item x="35"/>
        <item x="38"/>
        <item x="36"/>
        <item x="15"/>
        <item x="90"/>
        <item x="144"/>
        <item x="34"/>
        <item x="139"/>
        <item x="14"/>
        <item x="60"/>
        <item x="46"/>
        <item x="160"/>
        <item x="76"/>
        <item x="127"/>
        <item x="174"/>
        <item x="91"/>
        <item x="63"/>
        <item x="94"/>
        <item x="142"/>
        <item x="124"/>
        <item x="117"/>
        <item x="65"/>
        <item x="148"/>
        <item x="78"/>
        <item x="28"/>
        <item x="79"/>
        <item x="176"/>
        <item x="179"/>
        <item x="121"/>
        <item x="159"/>
        <item x="166"/>
        <item x="67"/>
        <item x="49"/>
        <item x="74"/>
        <item x="180"/>
        <item x="2"/>
        <item x="71"/>
        <item x="112"/>
        <item x="99"/>
        <item x="141"/>
        <item x="89"/>
        <item x="145"/>
        <item x="153"/>
        <item x="155"/>
        <item x="59"/>
        <item x="41"/>
        <item x="158"/>
        <item x="51"/>
        <item x="27"/>
        <item x="81"/>
        <item x="21"/>
        <item x="69"/>
        <item x="134"/>
        <item x="23"/>
        <item x="130"/>
        <item x="57"/>
        <item x="149"/>
        <item x="39"/>
        <item x="120"/>
        <item x="169"/>
        <item x="88"/>
        <item x="129"/>
        <item x="50"/>
        <item x="85"/>
        <item x="6"/>
        <item x="62"/>
        <item x="108"/>
        <item x="163"/>
        <item x="173"/>
        <item x="128"/>
        <item x="107"/>
        <item x="105"/>
        <item x="172"/>
        <item x="33"/>
        <item x="48"/>
        <item x="40"/>
        <item x="97"/>
        <item x="164"/>
        <item x="177"/>
        <item x="175"/>
        <item x="137"/>
        <item x="154"/>
        <item x="24"/>
        <item x="147"/>
        <item x="37"/>
        <item x="170"/>
        <item x="16"/>
        <item x="87"/>
        <item x="20"/>
        <item x="171"/>
        <item x="104"/>
        <item x="135"/>
        <item x="3"/>
        <item x="167"/>
        <item x="19"/>
        <item x="84"/>
        <item x="10"/>
        <item x="68"/>
        <item x="5"/>
        <item x="111"/>
        <item x="140"/>
        <item x="133"/>
        <item x="131"/>
        <item x="7"/>
        <item x="162"/>
        <item x="26"/>
        <item x="109"/>
        <item x="72"/>
        <item x="43"/>
        <item x="70"/>
        <item x="118"/>
        <item x="126"/>
        <item x="32"/>
        <item x="75"/>
        <item x="116"/>
        <item x="138"/>
        <item x="101"/>
        <item x="110"/>
        <item x="95"/>
        <item x="83"/>
        <item x="53"/>
        <item x="18"/>
        <item x="77"/>
        <item x="151"/>
        <item x="25"/>
        <item x="132"/>
        <item x="42"/>
        <item x="44"/>
        <item x="73"/>
        <item x="103"/>
        <item x="93"/>
        <item x="150"/>
        <item x="80"/>
        <item x="0"/>
        <item x="54"/>
        <item x="9"/>
        <item x="143"/>
        <item x="58"/>
        <item x="12"/>
        <item x="125"/>
        <item x="8"/>
        <item x="45"/>
        <item x="168"/>
        <item x="92"/>
        <item x="136"/>
        <item x="30"/>
        <item x="31"/>
        <item x="4"/>
        <item x="86"/>
        <item x="61"/>
        <item x="17"/>
        <item x="56"/>
        <item x="102"/>
        <item x="98"/>
        <item x="122"/>
        <item x="47"/>
        <item x="152"/>
        <item x="123"/>
        <item x="22"/>
        <item x="82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Internet users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B1E7-3491-453F-81D4-FF7AE486F610}">
  <dimension ref="A3:B5"/>
  <sheetViews>
    <sheetView workbookViewId="0">
      <selection activeCell="B3" sqref="B3"/>
    </sheetView>
  </sheetViews>
  <sheetFormatPr defaultRowHeight="14.5" x14ac:dyDescent="0.35"/>
  <cols>
    <col min="1" max="1" width="16.90625" bestFit="1" customWidth="1"/>
    <col min="2" max="2" width="18.81640625" bestFit="1" customWidth="1"/>
    <col min="3" max="3" width="10.7265625" bestFit="1" customWidth="1"/>
    <col min="4" max="4" width="18.81640625" bestFit="1" customWidth="1"/>
    <col min="5" max="5" width="18.90625" bestFit="1" customWidth="1"/>
    <col min="6" max="6" width="18.6328125" bestFit="1" customWidth="1"/>
    <col min="7" max="7" width="9" bestFit="1" customWidth="1"/>
    <col min="8" max="8" width="7.90625" bestFit="1" customWidth="1"/>
    <col min="9" max="9" width="5.90625" bestFit="1" customWidth="1"/>
    <col min="10" max="10" width="8.26953125" bestFit="1" customWidth="1"/>
    <col min="11" max="11" width="6.81640625" bestFit="1" customWidth="1"/>
    <col min="12" max="12" width="9.7265625" bestFit="1" customWidth="1"/>
    <col min="13" max="13" width="12.54296875" bestFit="1" customWidth="1"/>
    <col min="14" max="14" width="7.26953125" bestFit="1" customWidth="1"/>
    <col min="15" max="15" width="10.36328125" bestFit="1" customWidth="1"/>
    <col min="16" max="16" width="8.7265625" bestFit="1" customWidth="1"/>
    <col min="17" max="17" width="7" bestFit="1" customWidth="1"/>
    <col min="18" max="18" width="7.453125" bestFit="1" customWidth="1"/>
    <col min="19" max="19" width="5.6328125" bestFit="1" customWidth="1"/>
    <col min="20" max="20" width="5.54296875" bestFit="1" customWidth="1"/>
    <col min="21" max="21" width="8.453125" bestFit="1" customWidth="1"/>
    <col min="22" max="22" width="6.90625" bestFit="1" customWidth="1"/>
    <col min="23" max="23" width="6.26953125" bestFit="1" customWidth="1"/>
    <col min="24" max="24" width="20.90625" bestFit="1" customWidth="1"/>
    <col min="25" max="25" width="9.08984375" bestFit="1" customWidth="1"/>
    <col min="26" max="26" width="5.36328125" bestFit="1" customWidth="1"/>
    <col min="27" max="27" width="16.6328125" bestFit="1" customWidth="1"/>
    <col min="28" max="28" width="7.54296875" bestFit="1" customWidth="1"/>
    <col min="29" max="29" width="11.54296875" bestFit="1" customWidth="1"/>
    <col min="30" max="30" width="7.453125" bestFit="1" customWidth="1"/>
    <col min="31" max="31" width="10.54296875" bestFit="1" customWidth="1"/>
    <col min="32" max="32" width="9.26953125" bestFit="1" customWidth="1"/>
    <col min="33" max="33" width="9.54296875" bestFit="1" customWidth="1"/>
    <col min="34" max="34" width="7.08984375" bestFit="1" customWidth="1"/>
    <col min="35" max="35" width="13.90625" bestFit="1" customWidth="1"/>
    <col min="36" max="36" width="21.08984375" bestFit="1" customWidth="1"/>
    <col min="37" max="37" width="5.08984375" bestFit="1" customWidth="1"/>
    <col min="38" max="38" width="4.90625" bestFit="1" customWidth="1"/>
    <col min="39" max="39" width="5.54296875" bestFit="1" customWidth="1"/>
    <col min="40" max="40" width="8.7265625" bestFit="1" customWidth="1"/>
    <col min="41" max="41" width="8.36328125" bestFit="1" customWidth="1"/>
    <col min="42" max="42" width="15.81640625" bestFit="1" customWidth="1"/>
    <col min="43" max="43" width="10.81640625" bestFit="1" customWidth="1"/>
    <col min="44" max="44" width="9.36328125" bestFit="1" customWidth="1"/>
    <col min="45" max="45" width="11.453125" bestFit="1" customWidth="1"/>
    <col min="46" max="46" width="6.90625" bestFit="1" customWidth="1"/>
    <col min="47" max="47" width="5.08984375" bestFit="1" customWidth="1"/>
    <col min="48" max="48" width="6.54296875" bestFit="1" customWidth="1"/>
    <col min="49" max="49" width="13.26953125" bestFit="1" customWidth="1"/>
    <col min="50" max="50" width="8.54296875" bestFit="1" customWidth="1"/>
    <col min="51" max="51" width="7.54296875" bestFit="1" customWidth="1"/>
    <col min="52" max="52" width="17.453125" bestFit="1" customWidth="1"/>
    <col min="53" max="53" width="7.6328125" bestFit="1" customWidth="1"/>
    <col min="54" max="54" width="14.7265625" bestFit="1" customWidth="1"/>
    <col min="55" max="55" width="9.90625" bestFit="1" customWidth="1"/>
    <col min="56" max="56" width="15.90625" bestFit="1" customWidth="1"/>
    <col min="57" max="57" width="6.453125" bestFit="1" customWidth="1"/>
    <col min="58" max="58" width="7" bestFit="1" customWidth="1"/>
    <col min="59" max="59" width="7.7265625" bestFit="1" customWidth="1"/>
    <col min="60" max="60" width="3.1796875" bestFit="1" customWidth="1"/>
    <col min="61" max="61" width="6.90625" bestFit="1" customWidth="1"/>
    <col min="62" max="62" width="6.36328125" bestFit="1" customWidth="1"/>
    <col min="63" max="63" width="14.90625" bestFit="1" customWidth="1"/>
    <col min="64" max="64" width="6.36328125" bestFit="1" customWidth="1"/>
    <col min="65" max="65" width="11.36328125" bestFit="1" customWidth="1"/>
    <col min="66" max="66" width="7.26953125" bestFit="1" customWidth="1"/>
    <col min="67" max="67" width="8.453125" bestFit="1" customWidth="1"/>
    <col min="68" max="68" width="6.26953125" bestFit="1" customWidth="1"/>
    <col min="69" max="69" width="6.6328125" bestFit="1" customWidth="1"/>
    <col min="70" max="70" width="9.54296875" bestFit="1" customWidth="1"/>
    <col min="71" max="71" width="8" bestFit="1" customWidth="1"/>
    <col min="72" max="72" width="5.81640625" bestFit="1" customWidth="1"/>
    <col min="73" max="73" width="10" bestFit="1" customWidth="1"/>
    <col min="74" max="74" width="6.7265625" bestFit="1" customWidth="1"/>
    <col min="75" max="75" width="12.6328125" bestFit="1" customWidth="1"/>
    <col min="76" max="76" width="7.1796875" bestFit="1" customWidth="1"/>
    <col min="77" max="77" width="4.7265625" bestFit="1" customWidth="1"/>
    <col min="78" max="78" width="9" bestFit="1" customWidth="1"/>
    <col min="79" max="79" width="19.36328125" bestFit="1" customWidth="1"/>
    <col min="80" max="80" width="7.81640625" bestFit="1" customWidth="1"/>
    <col min="81" max="81" width="6.81640625" bestFit="1" customWidth="1"/>
    <col min="82" max="82" width="5" bestFit="1" customWidth="1"/>
    <col min="83" max="83" width="9" bestFit="1" customWidth="1"/>
    <col min="84" max="84" width="15.1796875" bestFit="1" customWidth="1"/>
    <col min="85" max="85" width="4.1796875" bestFit="1" customWidth="1"/>
    <col min="86" max="86" width="6.7265625" bestFit="1" customWidth="1"/>
    <col min="87" max="87" width="5.36328125" bestFit="1" customWidth="1"/>
    <col min="88" max="88" width="4.453125" bestFit="1" customWidth="1"/>
    <col min="89" max="89" width="7.36328125" bestFit="1" customWidth="1"/>
    <col min="90" max="90" width="5.6328125" bestFit="1" customWidth="1"/>
    <col min="91" max="91" width="6.453125" bestFit="1" customWidth="1"/>
    <col min="92" max="92" width="10.453125" bestFit="1" customWidth="1"/>
    <col min="93" max="93" width="5.90625" bestFit="1" customWidth="1"/>
    <col min="94" max="94" width="6.81640625" bestFit="1" customWidth="1"/>
    <col min="95" max="95" width="10.453125" bestFit="1" customWidth="1"/>
    <col min="96" max="96" width="6.6328125" bestFit="1" customWidth="1"/>
    <col min="97" max="97" width="13.81640625" bestFit="1" customWidth="1"/>
    <col min="98" max="98" width="7.6328125" bestFit="1" customWidth="1"/>
    <col min="99" max="99" width="5.7265625" bestFit="1" customWidth="1"/>
    <col min="100" max="100" width="8" bestFit="1" customWidth="1"/>
    <col min="101" max="101" width="7.453125" bestFit="1" customWidth="1"/>
    <col min="102" max="102" width="6.36328125" bestFit="1" customWidth="1"/>
    <col min="103" max="103" width="5.08984375" bestFit="1" customWidth="1"/>
    <col min="104" max="104" width="11.90625" bestFit="1" customWidth="1"/>
    <col min="105" max="105" width="8.54296875" bestFit="1" customWidth="1"/>
    <col min="106" max="106" width="11.1796875" bestFit="1" customWidth="1"/>
    <col min="107" max="107" width="15.90625" bestFit="1" customWidth="1"/>
    <col min="108" max="108" width="14.1796875" bestFit="1" customWidth="1"/>
    <col min="109" max="109" width="10.90625" bestFit="1" customWidth="1"/>
    <col min="110" max="110" width="6.90625" bestFit="1" customWidth="1"/>
    <col min="111" max="111" width="8.1796875" bestFit="1" customWidth="1"/>
    <col min="112" max="112" width="8.26953125" bestFit="1" customWidth="1"/>
    <col min="113" max="113" width="4.453125" bestFit="1" customWidth="1"/>
    <col min="114" max="114" width="5.7265625" bestFit="1" customWidth="1"/>
    <col min="115" max="115" width="10.08984375" bestFit="1" customWidth="1"/>
    <col min="116" max="116" width="8.90625" bestFit="1" customWidth="1"/>
    <col min="117" max="117" width="6.81640625" bestFit="1" customWidth="1"/>
    <col min="118" max="118" width="18.1796875" bestFit="1" customWidth="1"/>
    <col min="119" max="119" width="8.1796875" bestFit="1" customWidth="1"/>
    <col min="120" max="120" width="8.6328125" bestFit="1" customWidth="1"/>
    <col min="121" max="121" width="11.26953125" bestFit="1" customWidth="1"/>
    <col min="122" max="122" width="8.1796875" bestFit="1" customWidth="1"/>
    <col min="123" max="123" width="11.81640625" bestFit="1" customWidth="1"/>
    <col min="124" max="124" width="8.90625" bestFit="1" customWidth="1"/>
    <col min="125" max="125" width="7.7265625" bestFit="1" customWidth="1"/>
    <col min="126" max="126" width="5.6328125" bestFit="1" customWidth="1"/>
    <col min="127" max="127" width="11.08984375" bestFit="1" customWidth="1"/>
    <col min="128" max="128" width="13.36328125" bestFit="1" customWidth="1"/>
    <col min="129" max="129" width="11.6328125" bestFit="1" customWidth="1"/>
    <col min="130" max="130" width="9.08984375" bestFit="1" customWidth="1"/>
    <col min="131" max="131" width="5.1796875" bestFit="1" customWidth="1"/>
    <col min="132" max="132" width="6.6328125" bestFit="1" customWidth="1"/>
    <col min="133" max="133" width="7.26953125" bestFit="1" customWidth="1"/>
    <col min="134" max="134" width="5.90625" bestFit="1" customWidth="1"/>
    <col min="135" max="135" width="8" bestFit="1" customWidth="1"/>
    <col min="136" max="136" width="7.6328125" bestFit="1" customWidth="1"/>
    <col min="137" max="137" width="16.7265625" bestFit="1" customWidth="1"/>
    <col min="138" max="138" width="8.54296875" bestFit="1" customWidth="1"/>
    <col min="139" max="139" width="4.7265625" bestFit="1" customWidth="1"/>
    <col min="140" max="140" width="9.90625" bestFit="1" customWidth="1"/>
    <col min="141" max="141" width="6.6328125" bestFit="1" customWidth="1"/>
    <col min="142" max="142" width="7.90625" bestFit="1" customWidth="1"/>
    <col min="143" max="143" width="10.453125" bestFit="1" customWidth="1"/>
    <col min="144" max="144" width="5.6328125" bestFit="1" customWidth="1"/>
    <col min="145" max="145" width="8.1796875" bestFit="1" customWidth="1"/>
    <col min="146" max="146" width="16.81640625" bestFit="1" customWidth="1"/>
    <col min="147" max="147" width="7.54296875" bestFit="1" customWidth="1"/>
    <col min="148" max="148" width="6.453125" bestFit="1" customWidth="1"/>
    <col min="149" max="149" width="20" bestFit="1" customWidth="1"/>
    <col min="150" max="150" width="11.26953125" bestFit="1" customWidth="1"/>
    <col min="151" max="151" width="7.1796875" bestFit="1" customWidth="1"/>
    <col min="152" max="152" width="6" bestFit="1" customWidth="1"/>
    <col min="153" max="153" width="9.26953125" bestFit="1" customWidth="1"/>
    <col min="154" max="154" width="11.08984375" bestFit="1" customWidth="1"/>
    <col min="155" max="155" width="9.08984375" bestFit="1" customWidth="1"/>
    <col min="156" max="156" width="13.81640625" bestFit="1" customWidth="1"/>
    <col min="157" max="157" width="7.7265625" bestFit="1" customWidth="1"/>
    <col min="158" max="158" width="14.54296875" bestFit="1" customWidth="1"/>
    <col min="159" max="159" width="7.36328125" bestFit="1" customWidth="1"/>
    <col min="160" max="160" width="11" bestFit="1" customWidth="1"/>
    <col min="161" max="161" width="11.36328125" bestFit="1" customWidth="1"/>
    <col min="162" max="162" width="5.36328125" bestFit="1" customWidth="1"/>
    <col min="163" max="163" width="8.26953125" bestFit="1" customWidth="1"/>
    <col min="164" max="164" width="7.6328125" bestFit="1" customWidth="1"/>
    <col min="165" max="165" width="27.08984375" bestFit="1" customWidth="1"/>
    <col min="166" max="166" width="6" bestFit="1" customWidth="1"/>
    <col min="167" max="167" width="8.7265625" bestFit="1" customWidth="1"/>
    <col min="168" max="168" width="9.08984375" bestFit="1" customWidth="1"/>
    <col min="169" max="169" width="7.36328125" bestFit="1" customWidth="1"/>
    <col min="170" max="170" width="10.54296875" bestFit="1" customWidth="1"/>
    <col min="171" max="171" width="18.08984375" bestFit="1" customWidth="1"/>
    <col min="172" max="172" width="8.90625" bestFit="1" customWidth="1"/>
    <col min="173" max="173" width="8.26953125" bestFit="1" customWidth="1"/>
    <col min="174" max="174" width="8" bestFit="1" customWidth="1"/>
    <col min="175" max="175" width="10.7265625" bestFit="1" customWidth="1"/>
    <col min="176" max="176" width="4.90625" bestFit="1" customWidth="1"/>
    <col min="177" max="177" width="5.90625" bestFit="1" customWidth="1"/>
    <col min="178" max="178" width="18.1796875" bestFit="1" customWidth="1"/>
    <col min="179" max="179" width="6.7265625" bestFit="1" customWidth="1"/>
    <col min="180" max="180" width="6.54296875" bestFit="1" customWidth="1"/>
    <col min="181" max="181" width="12.453125" bestFit="1" customWidth="1"/>
    <col min="182" max="182" width="7.1796875" bestFit="1" customWidth="1"/>
    <col min="183" max="183" width="7.36328125" bestFit="1" customWidth="1"/>
    <col min="184" max="184" width="18.90625" bestFit="1" customWidth="1"/>
    <col min="185" max="185" width="14.36328125" bestFit="1" customWidth="1"/>
    <col min="186" max="186" width="12.08984375" bestFit="1" customWidth="1"/>
    <col min="187" max="187" width="7.81640625" bestFit="1" customWidth="1"/>
    <col min="188" max="188" width="10.08984375" bestFit="1" customWidth="1"/>
    <col min="189" max="189" width="8" bestFit="1" customWidth="1"/>
    <col min="190" max="190" width="12.6328125" bestFit="1" customWidth="1"/>
    <col min="191" max="191" width="7.90625" bestFit="1" customWidth="1"/>
    <col min="192" max="192" width="17.08984375" bestFit="1" customWidth="1"/>
    <col min="193" max="193" width="18.1796875" bestFit="1" customWidth="1"/>
    <col min="194" max="194" width="11.26953125" bestFit="1" customWidth="1"/>
    <col min="195" max="195" width="7" bestFit="1" customWidth="1"/>
    <col min="196" max="196" width="9.54296875" bestFit="1" customWidth="1"/>
    <col min="197" max="197" width="10.7265625" bestFit="1" customWidth="1"/>
  </cols>
  <sheetData>
    <row r="3" spans="1:2" x14ac:dyDescent="0.35">
      <c r="B3" s="1" t="s">
        <v>428</v>
      </c>
    </row>
    <row r="4" spans="1:2" x14ac:dyDescent="0.35">
      <c r="A4" s="1" t="s">
        <v>429</v>
      </c>
      <c r="B4" t="s">
        <v>22</v>
      </c>
    </row>
    <row r="5" spans="1:2" x14ac:dyDescent="0.35">
      <c r="A5" s="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2C12-328D-4A2B-940C-260480D62F77}">
  <dimension ref="A3:B5"/>
  <sheetViews>
    <sheetView workbookViewId="0">
      <selection activeCell="A3" sqref="A3"/>
    </sheetView>
  </sheetViews>
  <sheetFormatPr defaultRowHeight="14.5" x14ac:dyDescent="0.35"/>
  <cols>
    <col min="1" max="1" width="18.81640625" bestFit="1" customWidth="1"/>
    <col min="2" max="2" width="20.81640625" bestFit="1" customWidth="1"/>
    <col min="3" max="3" width="4.81640625" bestFit="1" customWidth="1"/>
    <col min="4" max="4" width="4.453125" bestFit="1" customWidth="1"/>
    <col min="5" max="5" width="4.08984375" bestFit="1" customWidth="1"/>
    <col min="6" max="6" width="4.1796875" bestFit="1" customWidth="1"/>
    <col min="7" max="7" width="3.6328125" bestFit="1" customWidth="1"/>
    <col min="8" max="8" width="4.7265625" bestFit="1" customWidth="1"/>
    <col min="9" max="9" width="4.54296875" bestFit="1" customWidth="1"/>
    <col min="10" max="10" width="4.1796875" bestFit="1" customWidth="1"/>
    <col min="11" max="11" width="3.26953125" bestFit="1" customWidth="1"/>
    <col min="12" max="12" width="4.08984375" bestFit="1" customWidth="1"/>
    <col min="13" max="13" width="4.36328125" bestFit="1" customWidth="1"/>
    <col min="14" max="14" width="4.453125" bestFit="1" customWidth="1"/>
    <col min="15" max="15" width="4.54296875" bestFit="1" customWidth="1"/>
    <col min="16" max="16" width="4.81640625" bestFit="1" customWidth="1"/>
    <col min="17" max="17" width="4.36328125" bestFit="1" customWidth="1"/>
    <col min="18" max="18" width="4.6328125" bestFit="1" customWidth="1"/>
    <col min="19" max="20" width="3.90625" bestFit="1" customWidth="1"/>
    <col min="21" max="22" width="4.1796875" bestFit="1" customWidth="1"/>
    <col min="23" max="23" width="3.54296875" bestFit="1" customWidth="1"/>
    <col min="24" max="24" width="4.1796875" bestFit="1" customWidth="1"/>
    <col min="25" max="26" width="3.90625" bestFit="1" customWidth="1"/>
    <col min="27" max="27" width="5" bestFit="1" customWidth="1"/>
    <col min="28" max="28" width="5.36328125" bestFit="1" customWidth="1"/>
    <col min="29" max="29" width="4.6328125" bestFit="1" customWidth="1"/>
    <col min="30" max="30" width="4.54296875" bestFit="1" customWidth="1"/>
    <col min="31" max="31" width="3.7265625" bestFit="1" customWidth="1"/>
    <col min="32" max="32" width="4.1796875" bestFit="1" customWidth="1"/>
    <col min="33" max="33" width="4" bestFit="1" customWidth="1"/>
    <col min="34" max="34" width="4.453125" bestFit="1" customWidth="1"/>
    <col min="35" max="35" width="3.81640625" bestFit="1" customWidth="1"/>
    <col min="36" max="36" width="4.26953125" bestFit="1" customWidth="1"/>
    <col min="37" max="37" width="4" bestFit="1" customWidth="1"/>
    <col min="38" max="38" width="3.6328125" bestFit="1" customWidth="1"/>
    <col min="39" max="39" width="3.7265625" bestFit="1" customWidth="1"/>
    <col min="40" max="40" width="3.81640625" bestFit="1" customWidth="1"/>
    <col min="41" max="41" width="4.54296875" bestFit="1" customWidth="1"/>
    <col min="42" max="42" width="3.81640625" bestFit="1" customWidth="1"/>
    <col min="43" max="44" width="3.54296875" bestFit="1" customWidth="1"/>
    <col min="45" max="45" width="4.26953125" bestFit="1" customWidth="1"/>
    <col min="46" max="46" width="4.1796875" bestFit="1" customWidth="1"/>
    <col min="47" max="47" width="5" bestFit="1" customWidth="1"/>
    <col min="48" max="48" width="4.26953125" bestFit="1" customWidth="1"/>
    <col min="49" max="49" width="5.26953125" bestFit="1" customWidth="1"/>
    <col min="50" max="50" width="4.54296875" bestFit="1" customWidth="1"/>
    <col min="51" max="51" width="4.6328125" bestFit="1" customWidth="1"/>
    <col min="52" max="52" width="10.7265625" bestFit="1" customWidth="1"/>
    <col min="53" max="53" width="7.6328125" bestFit="1" customWidth="1"/>
    <col min="54" max="54" width="14.7265625" bestFit="1" customWidth="1"/>
    <col min="55" max="55" width="9.90625" bestFit="1" customWidth="1"/>
    <col min="56" max="56" width="15.90625" bestFit="1" customWidth="1"/>
    <col min="57" max="57" width="6.453125" bestFit="1" customWidth="1"/>
    <col min="58" max="58" width="7" bestFit="1" customWidth="1"/>
    <col min="59" max="59" width="7.7265625" bestFit="1" customWidth="1"/>
    <col min="60" max="60" width="3.1796875" bestFit="1" customWidth="1"/>
    <col min="61" max="61" width="6.90625" bestFit="1" customWidth="1"/>
    <col min="62" max="62" width="6.36328125" bestFit="1" customWidth="1"/>
    <col min="63" max="63" width="14.90625" bestFit="1" customWidth="1"/>
    <col min="64" max="64" width="6.36328125" bestFit="1" customWidth="1"/>
    <col min="65" max="65" width="11.36328125" bestFit="1" customWidth="1"/>
    <col min="66" max="66" width="7.26953125" bestFit="1" customWidth="1"/>
    <col min="67" max="67" width="8.453125" bestFit="1" customWidth="1"/>
    <col min="68" max="68" width="6.26953125" bestFit="1" customWidth="1"/>
    <col min="69" max="69" width="6.6328125" bestFit="1" customWidth="1"/>
    <col min="70" max="70" width="9.54296875" bestFit="1" customWidth="1"/>
    <col min="71" max="71" width="8" bestFit="1" customWidth="1"/>
    <col min="72" max="72" width="5.81640625" bestFit="1" customWidth="1"/>
    <col min="73" max="73" width="10" bestFit="1" customWidth="1"/>
    <col min="74" max="74" width="6.7265625" bestFit="1" customWidth="1"/>
    <col min="75" max="75" width="12.6328125" bestFit="1" customWidth="1"/>
    <col min="76" max="76" width="7.1796875" bestFit="1" customWidth="1"/>
    <col min="77" max="77" width="4.7265625" bestFit="1" customWidth="1"/>
    <col min="78" max="78" width="9" bestFit="1" customWidth="1"/>
    <col min="79" max="79" width="19.36328125" bestFit="1" customWidth="1"/>
    <col min="80" max="80" width="7.81640625" bestFit="1" customWidth="1"/>
    <col min="81" max="81" width="6.81640625" bestFit="1" customWidth="1"/>
    <col min="82" max="82" width="5" bestFit="1" customWidth="1"/>
    <col min="83" max="83" width="9" bestFit="1" customWidth="1"/>
    <col min="84" max="84" width="15.1796875" bestFit="1" customWidth="1"/>
    <col min="85" max="85" width="4.1796875" bestFit="1" customWidth="1"/>
    <col min="86" max="86" width="6.7265625" bestFit="1" customWidth="1"/>
    <col min="87" max="87" width="5.36328125" bestFit="1" customWidth="1"/>
    <col min="88" max="88" width="4.453125" bestFit="1" customWidth="1"/>
    <col min="89" max="89" width="7.36328125" bestFit="1" customWidth="1"/>
    <col min="90" max="90" width="5.6328125" bestFit="1" customWidth="1"/>
    <col min="91" max="91" width="6.453125" bestFit="1" customWidth="1"/>
    <col min="92" max="92" width="10.453125" bestFit="1" customWidth="1"/>
    <col min="93" max="93" width="5.90625" bestFit="1" customWidth="1"/>
    <col min="94" max="94" width="6.81640625" bestFit="1" customWidth="1"/>
    <col min="95" max="95" width="10.453125" bestFit="1" customWidth="1"/>
    <col min="96" max="96" width="6.6328125" bestFit="1" customWidth="1"/>
    <col min="97" max="97" width="13.81640625" bestFit="1" customWidth="1"/>
    <col min="98" max="98" width="7.6328125" bestFit="1" customWidth="1"/>
    <col min="99" max="99" width="5.7265625" bestFit="1" customWidth="1"/>
    <col min="100" max="100" width="8" bestFit="1" customWidth="1"/>
    <col min="101" max="101" width="7.453125" bestFit="1" customWidth="1"/>
    <col min="102" max="102" width="6.36328125" bestFit="1" customWidth="1"/>
    <col min="103" max="103" width="5.08984375" bestFit="1" customWidth="1"/>
    <col min="104" max="104" width="11.90625" bestFit="1" customWidth="1"/>
    <col min="105" max="105" width="8.54296875" bestFit="1" customWidth="1"/>
    <col min="106" max="106" width="11.1796875" bestFit="1" customWidth="1"/>
    <col min="107" max="107" width="15.90625" bestFit="1" customWidth="1"/>
    <col min="108" max="108" width="14.1796875" bestFit="1" customWidth="1"/>
    <col min="109" max="109" width="10.90625" bestFit="1" customWidth="1"/>
    <col min="110" max="110" width="6.90625" bestFit="1" customWidth="1"/>
    <col min="111" max="111" width="8.1796875" bestFit="1" customWidth="1"/>
    <col min="112" max="112" width="8.26953125" bestFit="1" customWidth="1"/>
    <col min="113" max="113" width="4.453125" bestFit="1" customWidth="1"/>
    <col min="114" max="114" width="5.7265625" bestFit="1" customWidth="1"/>
    <col min="115" max="115" width="10.08984375" bestFit="1" customWidth="1"/>
    <col min="116" max="116" width="8.90625" bestFit="1" customWidth="1"/>
    <col min="117" max="117" width="6.81640625" bestFit="1" customWidth="1"/>
    <col min="118" max="118" width="18.1796875" bestFit="1" customWidth="1"/>
    <col min="119" max="119" width="8.1796875" bestFit="1" customWidth="1"/>
    <col min="120" max="120" width="8.6328125" bestFit="1" customWidth="1"/>
    <col min="121" max="121" width="11.26953125" bestFit="1" customWidth="1"/>
    <col min="122" max="122" width="8.1796875" bestFit="1" customWidth="1"/>
    <col min="123" max="123" width="11.81640625" bestFit="1" customWidth="1"/>
    <col min="124" max="124" width="8.90625" bestFit="1" customWidth="1"/>
    <col min="125" max="125" width="7.7265625" bestFit="1" customWidth="1"/>
    <col min="126" max="126" width="5.6328125" bestFit="1" customWidth="1"/>
    <col min="127" max="127" width="11.08984375" bestFit="1" customWidth="1"/>
    <col min="128" max="128" width="13.36328125" bestFit="1" customWidth="1"/>
    <col min="129" max="129" width="11.6328125" bestFit="1" customWidth="1"/>
    <col min="130" max="130" width="9.08984375" bestFit="1" customWidth="1"/>
    <col min="131" max="131" width="5.1796875" bestFit="1" customWidth="1"/>
    <col min="132" max="132" width="6.6328125" bestFit="1" customWidth="1"/>
    <col min="133" max="133" width="7.26953125" bestFit="1" customWidth="1"/>
    <col min="134" max="134" width="5.90625" bestFit="1" customWidth="1"/>
    <col min="135" max="135" width="8" bestFit="1" customWidth="1"/>
    <col min="136" max="136" width="7.6328125" bestFit="1" customWidth="1"/>
    <col min="137" max="137" width="16.7265625" bestFit="1" customWidth="1"/>
    <col min="138" max="138" width="8.54296875" bestFit="1" customWidth="1"/>
    <col min="139" max="139" width="4.7265625" bestFit="1" customWidth="1"/>
    <col min="140" max="140" width="9.90625" bestFit="1" customWidth="1"/>
    <col min="141" max="141" width="6.6328125" bestFit="1" customWidth="1"/>
    <col min="142" max="142" width="7.90625" bestFit="1" customWidth="1"/>
    <col min="143" max="143" width="10.453125" bestFit="1" customWidth="1"/>
    <col min="144" max="144" width="5.6328125" bestFit="1" customWidth="1"/>
    <col min="145" max="145" width="8.1796875" bestFit="1" customWidth="1"/>
    <col min="146" max="146" width="16.81640625" bestFit="1" customWidth="1"/>
    <col min="147" max="147" width="7.54296875" bestFit="1" customWidth="1"/>
    <col min="148" max="148" width="6.453125" bestFit="1" customWidth="1"/>
    <col min="149" max="149" width="20" bestFit="1" customWidth="1"/>
    <col min="150" max="150" width="11.26953125" bestFit="1" customWidth="1"/>
    <col min="151" max="151" width="7.1796875" bestFit="1" customWidth="1"/>
    <col min="152" max="152" width="6" bestFit="1" customWidth="1"/>
    <col min="153" max="153" width="9.26953125" bestFit="1" customWidth="1"/>
    <col min="154" max="154" width="11.08984375" bestFit="1" customWidth="1"/>
    <col min="155" max="155" width="9.08984375" bestFit="1" customWidth="1"/>
    <col min="156" max="156" width="13.81640625" bestFit="1" customWidth="1"/>
    <col min="157" max="157" width="7.7265625" bestFit="1" customWidth="1"/>
    <col min="158" max="158" width="14.54296875" bestFit="1" customWidth="1"/>
    <col min="159" max="159" width="7.36328125" bestFit="1" customWidth="1"/>
    <col min="160" max="160" width="11" bestFit="1" customWidth="1"/>
    <col min="161" max="161" width="11.36328125" bestFit="1" customWidth="1"/>
    <col min="162" max="162" width="5.36328125" bestFit="1" customWidth="1"/>
    <col min="163" max="163" width="8.26953125" bestFit="1" customWidth="1"/>
    <col min="164" max="164" width="7.6328125" bestFit="1" customWidth="1"/>
    <col min="165" max="165" width="27.08984375" bestFit="1" customWidth="1"/>
    <col min="166" max="166" width="6" bestFit="1" customWidth="1"/>
    <col min="168" max="168" width="9.08984375" bestFit="1" customWidth="1"/>
    <col min="169" max="169" width="7.36328125" bestFit="1" customWidth="1"/>
    <col min="170" max="170" width="10.54296875" bestFit="1" customWidth="1"/>
    <col min="171" max="171" width="18.08984375" bestFit="1" customWidth="1"/>
    <col min="172" max="172" width="8.90625" bestFit="1" customWidth="1"/>
    <col min="173" max="173" width="8.26953125" bestFit="1" customWidth="1"/>
    <col min="174" max="174" width="8" bestFit="1" customWidth="1"/>
    <col min="175" max="175" width="10.7265625" bestFit="1" customWidth="1"/>
    <col min="176" max="176" width="4.90625" bestFit="1" customWidth="1"/>
    <col min="177" max="177" width="5.90625" bestFit="1" customWidth="1"/>
    <col min="178" max="178" width="18.1796875" bestFit="1" customWidth="1"/>
    <col min="179" max="179" width="6.7265625" bestFit="1" customWidth="1"/>
    <col min="180" max="180" width="6.54296875" bestFit="1" customWidth="1"/>
    <col min="181" max="181" width="12.453125" bestFit="1" customWidth="1"/>
    <col min="182" max="182" width="7.1796875" bestFit="1" customWidth="1"/>
    <col min="183" max="183" width="7.36328125" bestFit="1" customWidth="1"/>
    <col min="184" max="184" width="18.90625" bestFit="1" customWidth="1"/>
    <col min="185" max="185" width="14.36328125" bestFit="1" customWidth="1"/>
    <col min="186" max="186" width="12.08984375" bestFit="1" customWidth="1"/>
    <col min="187" max="187" width="7.81640625" bestFit="1" customWidth="1"/>
    <col min="188" max="188" width="10.08984375" bestFit="1" customWidth="1"/>
    <col min="189" max="189" width="8" bestFit="1" customWidth="1"/>
    <col min="190" max="190" width="12.6328125" bestFit="1" customWidth="1"/>
    <col min="191" max="191" width="7.90625" bestFit="1" customWidth="1"/>
    <col min="192" max="192" width="17.08984375" bestFit="1" customWidth="1"/>
    <col min="193" max="193" width="18.1796875" bestFit="1" customWidth="1"/>
    <col min="194" max="194" width="11.26953125" bestFit="1" customWidth="1"/>
    <col min="195" max="195" width="7" bestFit="1" customWidth="1"/>
    <col min="196" max="196" width="9.54296875" bestFit="1" customWidth="1"/>
    <col min="197" max="197" width="10.7265625" bestFit="1" customWidth="1"/>
  </cols>
  <sheetData>
    <row r="3" spans="1:2" x14ac:dyDescent="0.35">
      <c r="A3" s="1" t="s">
        <v>426</v>
      </c>
      <c r="B3" t="s">
        <v>430</v>
      </c>
    </row>
    <row r="4" spans="1:2" x14ac:dyDescent="0.35">
      <c r="A4" s="2" t="s">
        <v>22</v>
      </c>
      <c r="B4" s="3">
        <v>50</v>
      </c>
    </row>
    <row r="5" spans="1:2" x14ac:dyDescent="0.35">
      <c r="A5" s="2" t="s">
        <v>427</v>
      </c>
      <c r="B5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55A2-5B7E-417C-B180-E7DDBE5F87A1}">
  <dimension ref="A3:F200"/>
  <sheetViews>
    <sheetView workbookViewId="0">
      <selection activeCell="E9" sqref="E9"/>
    </sheetView>
  </sheetViews>
  <sheetFormatPr defaultRowHeight="14.5" x14ac:dyDescent="0.35"/>
  <cols>
    <col min="1" max="1" width="26.7265625" bestFit="1" customWidth="1"/>
    <col min="2" max="2" width="15.26953125" bestFit="1" customWidth="1"/>
    <col min="3" max="3" width="10.7265625" bestFit="1" customWidth="1"/>
    <col min="4" max="4" width="18.81640625" bestFit="1" customWidth="1"/>
    <col min="5" max="5" width="18.90625" bestFit="1" customWidth="1"/>
    <col min="6" max="6" width="11.81640625" bestFit="1" customWidth="1"/>
    <col min="7" max="7" width="9" bestFit="1" customWidth="1"/>
    <col min="8" max="8" width="7.90625" bestFit="1" customWidth="1"/>
    <col min="9" max="9" width="5.90625" bestFit="1" customWidth="1"/>
    <col min="10" max="10" width="8.26953125" bestFit="1" customWidth="1"/>
    <col min="11" max="11" width="7.81640625" bestFit="1" customWidth="1"/>
    <col min="12" max="12" width="9.7265625" bestFit="1" customWidth="1"/>
    <col min="13" max="13" width="12.54296875" bestFit="1" customWidth="1"/>
    <col min="14" max="14" width="10.81640625" bestFit="1" customWidth="1"/>
    <col min="15" max="15" width="10.36328125" bestFit="1" customWidth="1"/>
    <col min="16" max="16" width="8.7265625" bestFit="1" customWidth="1"/>
    <col min="17" max="17" width="7" bestFit="1" customWidth="1"/>
    <col min="18" max="18" width="7.81640625" bestFit="1" customWidth="1"/>
    <col min="19" max="19" width="5.6328125" bestFit="1" customWidth="1"/>
    <col min="20" max="20" width="5.54296875" bestFit="1" customWidth="1"/>
    <col min="21" max="21" width="8.453125" bestFit="1" customWidth="1"/>
    <col min="22" max="22" width="6.90625" bestFit="1" customWidth="1"/>
    <col min="23" max="23" width="6.26953125" bestFit="1" customWidth="1"/>
    <col min="24" max="24" width="20.90625" bestFit="1" customWidth="1"/>
    <col min="25" max="25" width="9.08984375" bestFit="1" customWidth="1"/>
    <col min="26" max="26" width="5.81640625" bestFit="1" customWidth="1"/>
    <col min="27" max="27" width="16.6328125" bestFit="1" customWidth="1"/>
    <col min="28" max="28" width="7.81640625" bestFit="1" customWidth="1"/>
    <col min="29" max="29" width="11.54296875" bestFit="1" customWidth="1"/>
    <col min="30" max="30" width="7.453125" bestFit="1" customWidth="1"/>
    <col min="31" max="31" width="10.54296875" bestFit="1" customWidth="1"/>
    <col min="32" max="32" width="9.26953125" bestFit="1" customWidth="1"/>
    <col min="33" max="33" width="9.54296875" bestFit="1" customWidth="1"/>
    <col min="34" max="34" width="7.08984375" bestFit="1" customWidth="1"/>
    <col min="35" max="35" width="13.90625" bestFit="1" customWidth="1"/>
    <col min="36" max="36" width="21.08984375" bestFit="1" customWidth="1"/>
    <col min="37" max="37" width="5.08984375" bestFit="1" customWidth="1"/>
    <col min="38" max="38" width="4.90625" bestFit="1" customWidth="1"/>
    <col min="39" max="39" width="5.54296875" bestFit="1" customWidth="1"/>
    <col min="40" max="40" width="8.7265625" bestFit="1" customWidth="1"/>
    <col min="41" max="41" width="8.36328125" bestFit="1" customWidth="1"/>
    <col min="42" max="42" width="15.81640625" bestFit="1" customWidth="1"/>
    <col min="43" max="43" width="10.81640625" bestFit="1" customWidth="1"/>
    <col min="44" max="44" width="9.36328125" bestFit="1" customWidth="1"/>
    <col min="45" max="45" width="11.453125" bestFit="1" customWidth="1"/>
    <col min="46" max="46" width="7.81640625" bestFit="1" customWidth="1"/>
    <col min="47" max="47" width="5.81640625" bestFit="1" customWidth="1"/>
    <col min="48" max="48" width="7.81640625" bestFit="1" customWidth="1"/>
    <col min="49" max="49" width="13.26953125" bestFit="1" customWidth="1"/>
    <col min="50" max="50" width="8.54296875" bestFit="1" customWidth="1"/>
    <col min="51" max="51" width="7.54296875" bestFit="1" customWidth="1"/>
    <col min="52" max="52" width="17.453125" bestFit="1" customWidth="1"/>
    <col min="53" max="53" width="11.81640625" bestFit="1" customWidth="1"/>
    <col min="54" max="54" width="14.7265625" bestFit="1" customWidth="1"/>
    <col min="55" max="55" width="9.90625" bestFit="1" customWidth="1"/>
    <col min="56" max="56" width="15.90625" bestFit="1" customWidth="1"/>
    <col min="57" max="57" width="6.453125" bestFit="1" customWidth="1"/>
    <col min="58" max="58" width="7" bestFit="1" customWidth="1"/>
    <col min="59" max="59" width="7.7265625" bestFit="1" customWidth="1"/>
    <col min="60" max="60" width="4.81640625" bestFit="1" customWidth="1"/>
    <col min="61" max="62" width="7.81640625" bestFit="1" customWidth="1"/>
    <col min="63" max="63" width="14.90625" bestFit="1" customWidth="1"/>
    <col min="64" max="64" width="6.36328125" bestFit="1" customWidth="1"/>
    <col min="65" max="65" width="11.36328125" bestFit="1" customWidth="1"/>
    <col min="66" max="66" width="7.26953125" bestFit="1" customWidth="1"/>
    <col min="67" max="67" width="8.453125" bestFit="1" customWidth="1"/>
    <col min="68" max="68" width="6.26953125" bestFit="1" customWidth="1"/>
    <col min="69" max="69" width="7.81640625" bestFit="1" customWidth="1"/>
    <col min="70" max="70" width="9.54296875" bestFit="1" customWidth="1"/>
    <col min="71" max="71" width="8" bestFit="1" customWidth="1"/>
    <col min="72" max="72" width="5.81640625" bestFit="1" customWidth="1"/>
    <col min="73" max="73" width="10" bestFit="1" customWidth="1"/>
    <col min="74" max="74" width="6.7265625" bestFit="1" customWidth="1"/>
    <col min="75" max="75" width="12.6328125" bestFit="1" customWidth="1"/>
    <col min="76" max="76" width="7.1796875" bestFit="1" customWidth="1"/>
    <col min="77" max="77" width="4.81640625" bestFit="1" customWidth="1"/>
    <col min="78" max="78" width="9" bestFit="1" customWidth="1"/>
    <col min="79" max="79" width="19.36328125" bestFit="1" customWidth="1"/>
    <col min="80" max="81" width="7.81640625" bestFit="1" customWidth="1"/>
    <col min="82" max="82" width="5" bestFit="1" customWidth="1"/>
    <col min="83" max="83" width="9" bestFit="1" customWidth="1"/>
    <col min="84" max="84" width="15.1796875" bestFit="1" customWidth="1"/>
    <col min="85" max="85" width="4.1796875" bestFit="1" customWidth="1"/>
    <col min="86" max="86" width="7.81640625" bestFit="1" customWidth="1"/>
    <col min="87" max="87" width="5.36328125" bestFit="1" customWidth="1"/>
    <col min="88" max="88" width="7.81640625" bestFit="1" customWidth="1"/>
    <col min="89" max="89" width="7.36328125" bestFit="1" customWidth="1"/>
    <col min="90" max="90" width="5.81640625" bestFit="1" customWidth="1"/>
    <col min="91" max="91" width="6.453125" bestFit="1" customWidth="1"/>
    <col min="92" max="92" width="10.453125" bestFit="1" customWidth="1"/>
    <col min="93" max="93" width="5.90625" bestFit="1" customWidth="1"/>
    <col min="94" max="94" width="6.81640625" bestFit="1" customWidth="1"/>
    <col min="95" max="95" width="10.453125" bestFit="1" customWidth="1"/>
    <col min="96" max="96" width="6.6328125" bestFit="1" customWidth="1"/>
    <col min="97" max="97" width="13.81640625" bestFit="1" customWidth="1"/>
    <col min="98" max="98" width="7.6328125" bestFit="1" customWidth="1"/>
    <col min="99" max="99" width="7.81640625" bestFit="1" customWidth="1"/>
    <col min="100" max="100" width="8" bestFit="1" customWidth="1"/>
    <col min="101" max="101" width="7.453125" bestFit="1" customWidth="1"/>
    <col min="102" max="102" width="6.36328125" bestFit="1" customWidth="1"/>
    <col min="103" max="103" width="5.08984375" bestFit="1" customWidth="1"/>
    <col min="104" max="104" width="11.90625" bestFit="1" customWidth="1"/>
    <col min="105" max="105" width="8.54296875" bestFit="1" customWidth="1"/>
    <col min="106" max="106" width="11.1796875" bestFit="1" customWidth="1"/>
    <col min="107" max="107" width="15.90625" bestFit="1" customWidth="1"/>
    <col min="108" max="108" width="14.1796875" bestFit="1" customWidth="1"/>
    <col min="109" max="109" width="10.90625" bestFit="1" customWidth="1"/>
    <col min="110" max="110" width="6.90625" bestFit="1" customWidth="1"/>
    <col min="111" max="111" width="8.1796875" bestFit="1" customWidth="1"/>
    <col min="112" max="112" width="8.26953125" bestFit="1" customWidth="1"/>
    <col min="113" max="113" width="4.453125" bestFit="1" customWidth="1"/>
    <col min="114" max="114" width="7.81640625" bestFit="1" customWidth="1"/>
    <col min="115" max="115" width="10.08984375" bestFit="1" customWidth="1"/>
    <col min="116" max="116" width="8.90625" bestFit="1" customWidth="1"/>
    <col min="117" max="117" width="6.81640625" bestFit="1" customWidth="1"/>
    <col min="118" max="118" width="18.1796875" bestFit="1" customWidth="1"/>
    <col min="119" max="119" width="8.1796875" bestFit="1" customWidth="1"/>
    <col min="120" max="120" width="8.6328125" bestFit="1" customWidth="1"/>
    <col min="121" max="121" width="11.26953125" bestFit="1" customWidth="1"/>
    <col min="122" max="122" width="8.1796875" bestFit="1" customWidth="1"/>
    <col min="123" max="123" width="11.81640625" bestFit="1" customWidth="1"/>
    <col min="124" max="124" width="8.90625" bestFit="1" customWidth="1"/>
    <col min="125" max="125" width="7.7265625" bestFit="1" customWidth="1"/>
    <col min="126" max="126" width="5.6328125" bestFit="1" customWidth="1"/>
    <col min="127" max="127" width="11.08984375" bestFit="1" customWidth="1"/>
    <col min="128" max="128" width="13.36328125" bestFit="1" customWidth="1"/>
    <col min="129" max="129" width="11.6328125" bestFit="1" customWidth="1"/>
    <col min="130" max="130" width="9.08984375" bestFit="1" customWidth="1"/>
    <col min="131" max="131" width="5.1796875" bestFit="1" customWidth="1"/>
    <col min="132" max="132" width="6.6328125" bestFit="1" customWidth="1"/>
    <col min="133" max="133" width="7.81640625" bestFit="1" customWidth="1"/>
    <col min="134" max="134" width="5.90625" bestFit="1" customWidth="1"/>
    <col min="135" max="135" width="8" bestFit="1" customWidth="1"/>
    <col min="136" max="136" width="7.6328125" bestFit="1" customWidth="1"/>
    <col min="137" max="137" width="16.7265625" bestFit="1" customWidth="1"/>
    <col min="138" max="138" width="8.54296875" bestFit="1" customWidth="1"/>
    <col min="139" max="139" width="4.81640625" bestFit="1" customWidth="1"/>
    <col min="140" max="140" width="9.90625" bestFit="1" customWidth="1"/>
    <col min="141" max="141" width="7.81640625" bestFit="1" customWidth="1"/>
    <col min="142" max="142" width="7.90625" bestFit="1" customWidth="1"/>
    <col min="143" max="143" width="10.453125" bestFit="1" customWidth="1"/>
    <col min="144" max="144" width="5.6328125" bestFit="1" customWidth="1"/>
    <col min="145" max="145" width="8.1796875" bestFit="1" customWidth="1"/>
    <col min="146" max="146" width="16.81640625" bestFit="1" customWidth="1"/>
    <col min="147" max="147" width="7.54296875" bestFit="1" customWidth="1"/>
    <col min="148" max="148" width="6.453125" bestFit="1" customWidth="1"/>
    <col min="149" max="149" width="20" bestFit="1" customWidth="1"/>
    <col min="150" max="150" width="11.26953125" bestFit="1" customWidth="1"/>
    <col min="151" max="151" width="7.1796875" bestFit="1" customWidth="1"/>
    <col min="152" max="152" width="6" bestFit="1" customWidth="1"/>
    <col min="153" max="153" width="9.26953125" bestFit="1" customWidth="1"/>
    <col min="154" max="154" width="11.08984375" bestFit="1" customWidth="1"/>
    <col min="155" max="155" width="9.08984375" bestFit="1" customWidth="1"/>
    <col min="156" max="156" width="13.81640625" bestFit="1" customWidth="1"/>
    <col min="157" max="157" width="7.81640625" bestFit="1" customWidth="1"/>
    <col min="158" max="158" width="14.54296875" bestFit="1" customWidth="1"/>
    <col min="159" max="159" width="7.36328125" bestFit="1" customWidth="1"/>
    <col min="160" max="160" width="11" bestFit="1" customWidth="1"/>
    <col min="161" max="161" width="11.36328125" bestFit="1" customWidth="1"/>
    <col min="162" max="162" width="6.81640625" bestFit="1" customWidth="1"/>
    <col min="163" max="163" width="8.26953125" bestFit="1" customWidth="1"/>
    <col min="164" max="164" width="7.6328125" bestFit="1" customWidth="1"/>
    <col min="165" max="165" width="27.08984375" bestFit="1" customWidth="1"/>
    <col min="166" max="166" width="6" bestFit="1" customWidth="1"/>
    <col min="167" max="167" width="8.7265625" bestFit="1" customWidth="1"/>
    <col min="168" max="168" width="9.08984375" bestFit="1" customWidth="1"/>
    <col min="169" max="169" width="7.81640625" bestFit="1" customWidth="1"/>
    <col min="170" max="170" width="10.54296875" bestFit="1" customWidth="1"/>
    <col min="171" max="171" width="18.08984375" bestFit="1" customWidth="1"/>
    <col min="172" max="172" width="8.90625" bestFit="1" customWidth="1"/>
    <col min="173" max="173" width="8.26953125" bestFit="1" customWidth="1"/>
    <col min="174" max="174" width="8" bestFit="1" customWidth="1"/>
    <col min="175" max="175" width="10.7265625" bestFit="1" customWidth="1"/>
    <col min="176" max="176" width="4.90625" bestFit="1" customWidth="1"/>
    <col min="177" max="177" width="5.90625" bestFit="1" customWidth="1"/>
    <col min="178" max="178" width="18.1796875" bestFit="1" customWidth="1"/>
    <col min="179" max="179" width="6.7265625" bestFit="1" customWidth="1"/>
    <col min="180" max="180" width="6.54296875" bestFit="1" customWidth="1"/>
    <col min="181" max="181" width="12.453125" bestFit="1" customWidth="1"/>
    <col min="182" max="182" width="7.1796875" bestFit="1" customWidth="1"/>
    <col min="183" max="183" width="7.36328125" bestFit="1" customWidth="1"/>
    <col min="184" max="184" width="18.90625" bestFit="1" customWidth="1"/>
    <col min="185" max="185" width="14.36328125" bestFit="1" customWidth="1"/>
    <col min="186" max="186" width="12.08984375" bestFit="1" customWidth="1"/>
    <col min="187" max="187" width="7.81640625" bestFit="1" customWidth="1"/>
    <col min="188" max="188" width="10.08984375" bestFit="1" customWidth="1"/>
    <col min="189" max="189" width="8" bestFit="1" customWidth="1"/>
    <col min="190" max="190" width="12.6328125" bestFit="1" customWidth="1"/>
    <col min="191" max="191" width="7.90625" bestFit="1" customWidth="1"/>
    <col min="192" max="192" width="17.08984375" bestFit="1" customWidth="1"/>
    <col min="193" max="193" width="18.1796875" bestFit="1" customWidth="1"/>
    <col min="194" max="194" width="11.26953125" bestFit="1" customWidth="1"/>
    <col min="195" max="195" width="7" bestFit="1" customWidth="1"/>
    <col min="196" max="196" width="9.54296875" bestFit="1" customWidth="1"/>
    <col min="197" max="197" width="11.81640625" bestFit="1" customWidth="1"/>
  </cols>
  <sheetData>
    <row r="3" spans="1:6" x14ac:dyDescent="0.35">
      <c r="A3" s="1" t="s">
        <v>431</v>
      </c>
      <c r="B3" s="1" t="s">
        <v>428</v>
      </c>
    </row>
    <row r="4" spans="1:6" x14ac:dyDescent="0.35">
      <c r="A4" s="1" t="s">
        <v>426</v>
      </c>
      <c r="B4" t="s">
        <v>7</v>
      </c>
      <c r="C4" t="s">
        <v>10</v>
      </c>
      <c r="D4" t="s">
        <v>22</v>
      </c>
      <c r="E4" t="s">
        <v>13</v>
      </c>
      <c r="F4" t="s">
        <v>427</v>
      </c>
    </row>
    <row r="5" spans="1:6" x14ac:dyDescent="0.35">
      <c r="A5" s="2" t="s">
        <v>8</v>
      </c>
      <c r="B5" s="3"/>
      <c r="C5" s="3">
        <v>5.9</v>
      </c>
      <c r="D5" s="3"/>
      <c r="E5" s="3"/>
      <c r="F5" s="3">
        <v>5.9</v>
      </c>
    </row>
    <row r="6" spans="1:6" x14ac:dyDescent="0.35">
      <c r="A6" s="2" t="s">
        <v>14</v>
      </c>
      <c r="B6" s="3"/>
      <c r="C6" s="3"/>
      <c r="D6" s="3"/>
      <c r="E6" s="3">
        <v>57.2</v>
      </c>
      <c r="F6" s="3">
        <v>57.2</v>
      </c>
    </row>
    <row r="7" spans="1:6" x14ac:dyDescent="0.35">
      <c r="A7" s="2" t="s">
        <v>107</v>
      </c>
      <c r="B7" s="3"/>
      <c r="C7" s="3"/>
      <c r="D7" s="3"/>
      <c r="E7" s="3">
        <v>16.5</v>
      </c>
      <c r="F7" s="3">
        <v>16.5</v>
      </c>
    </row>
    <row r="8" spans="1:6" x14ac:dyDescent="0.35">
      <c r="A8" s="2" t="s">
        <v>11</v>
      </c>
      <c r="B8" s="3"/>
      <c r="C8" s="3"/>
      <c r="D8" s="3"/>
      <c r="E8" s="3">
        <v>19.100000000000001</v>
      </c>
      <c r="F8" s="3">
        <v>19.100000000000001</v>
      </c>
    </row>
    <row r="9" spans="1:6" x14ac:dyDescent="0.35">
      <c r="A9" s="2" t="s">
        <v>23</v>
      </c>
      <c r="B9" s="3">
        <v>63.4</v>
      </c>
      <c r="C9" s="3"/>
      <c r="D9" s="3"/>
      <c r="E9" s="3"/>
      <c r="F9" s="3">
        <v>63.4</v>
      </c>
    </row>
    <row r="10" spans="1:6" x14ac:dyDescent="0.35">
      <c r="A10" s="2" t="s">
        <v>18</v>
      </c>
      <c r="B10" s="3">
        <v>59.9</v>
      </c>
      <c r="C10" s="3"/>
      <c r="D10" s="3"/>
      <c r="E10" s="3"/>
      <c r="F10" s="3">
        <v>59.9</v>
      </c>
    </row>
    <row r="11" spans="1:6" x14ac:dyDescent="0.35">
      <c r="A11" s="2" t="s">
        <v>20</v>
      </c>
      <c r="B11" s="3"/>
      <c r="C11" s="3"/>
      <c r="D11" s="3">
        <v>41.9</v>
      </c>
      <c r="E11" s="3"/>
      <c r="F11" s="3">
        <v>41.9</v>
      </c>
    </row>
    <row r="12" spans="1:6" x14ac:dyDescent="0.35">
      <c r="A12" s="2" t="s">
        <v>5</v>
      </c>
      <c r="B12" s="3">
        <v>78.900000000000006</v>
      </c>
      <c r="C12" s="3"/>
      <c r="D12" s="3"/>
      <c r="E12" s="3"/>
      <c r="F12" s="3">
        <v>78.900000000000006</v>
      </c>
    </row>
    <row r="13" spans="1:6" x14ac:dyDescent="0.35">
      <c r="A13" s="2" t="s">
        <v>25</v>
      </c>
      <c r="B13" s="3">
        <v>83</v>
      </c>
      <c r="C13" s="3"/>
      <c r="D13" s="3"/>
      <c r="E13" s="3"/>
      <c r="F13" s="3">
        <v>83</v>
      </c>
    </row>
    <row r="14" spans="1:6" x14ac:dyDescent="0.35">
      <c r="A14" s="2" t="s">
        <v>27</v>
      </c>
      <c r="B14" s="3">
        <v>80.618799999999993</v>
      </c>
      <c r="C14" s="3"/>
      <c r="D14" s="3"/>
      <c r="E14" s="3"/>
      <c r="F14" s="3">
        <v>80.618799999999993</v>
      </c>
    </row>
    <row r="15" spans="1:6" x14ac:dyDescent="0.35">
      <c r="A15" s="2" t="s">
        <v>29</v>
      </c>
      <c r="B15" s="3"/>
      <c r="C15" s="3"/>
      <c r="D15" s="3"/>
      <c r="E15" s="3">
        <v>58.7</v>
      </c>
      <c r="F15" s="3">
        <v>58.7</v>
      </c>
    </row>
    <row r="16" spans="1:6" x14ac:dyDescent="0.35">
      <c r="A16" s="2" t="s">
        <v>45</v>
      </c>
      <c r="B16" s="3">
        <v>72</v>
      </c>
      <c r="C16" s="3"/>
      <c r="D16" s="3"/>
      <c r="E16" s="3"/>
      <c r="F16" s="3">
        <v>72</v>
      </c>
    </row>
    <row r="17" spans="1:6" x14ac:dyDescent="0.35">
      <c r="A17" s="2" t="s">
        <v>43</v>
      </c>
      <c r="B17" s="3">
        <v>90.000039700000002</v>
      </c>
      <c r="C17" s="3"/>
      <c r="D17" s="3"/>
      <c r="E17" s="3"/>
      <c r="F17" s="3">
        <v>90.000039700000002</v>
      </c>
    </row>
    <row r="18" spans="1:6" x14ac:dyDescent="0.35">
      <c r="A18" s="2" t="s">
        <v>39</v>
      </c>
      <c r="B18" s="3"/>
      <c r="C18" s="3"/>
      <c r="D18" s="3">
        <v>6.63</v>
      </c>
      <c r="E18" s="3"/>
      <c r="F18" s="3">
        <v>6.63</v>
      </c>
    </row>
    <row r="19" spans="1:6" x14ac:dyDescent="0.35">
      <c r="A19" s="2" t="s">
        <v>59</v>
      </c>
      <c r="B19" s="3">
        <v>73</v>
      </c>
      <c r="C19" s="3"/>
      <c r="D19" s="3"/>
      <c r="E19" s="3"/>
      <c r="F19" s="3">
        <v>73</v>
      </c>
    </row>
    <row r="20" spans="1:6" x14ac:dyDescent="0.35">
      <c r="A20" s="2" t="s">
        <v>49</v>
      </c>
      <c r="B20" s="3"/>
      <c r="C20" s="3"/>
      <c r="D20" s="3"/>
      <c r="E20" s="3">
        <v>54.17</v>
      </c>
      <c r="F20" s="3">
        <v>54.17</v>
      </c>
    </row>
    <row r="21" spans="1:6" x14ac:dyDescent="0.35">
      <c r="A21" s="2" t="s">
        <v>33</v>
      </c>
      <c r="B21" s="3">
        <v>82.170199999999994</v>
      </c>
      <c r="C21" s="3"/>
      <c r="D21" s="3"/>
      <c r="E21" s="3"/>
      <c r="F21" s="3">
        <v>82.170199999999994</v>
      </c>
    </row>
    <row r="22" spans="1:6" x14ac:dyDescent="0.35">
      <c r="A22" s="2" t="s">
        <v>51</v>
      </c>
      <c r="B22" s="3"/>
      <c r="C22" s="3"/>
      <c r="D22" s="3"/>
      <c r="E22" s="3">
        <v>33.6</v>
      </c>
      <c r="F22" s="3">
        <v>33.6</v>
      </c>
    </row>
    <row r="23" spans="1:6" x14ac:dyDescent="0.35">
      <c r="A23" s="2" t="s">
        <v>35</v>
      </c>
      <c r="B23" s="3"/>
      <c r="C23" s="3">
        <v>4.9000000000000004</v>
      </c>
      <c r="D23" s="3"/>
      <c r="E23" s="3"/>
      <c r="F23" s="3">
        <v>4.9000000000000004</v>
      </c>
    </row>
    <row r="24" spans="1:6" x14ac:dyDescent="0.35">
      <c r="A24" s="2" t="s">
        <v>53</v>
      </c>
      <c r="B24" s="3">
        <v>95.3</v>
      </c>
      <c r="C24" s="3"/>
      <c r="D24" s="3"/>
      <c r="E24" s="3"/>
      <c r="F24" s="3">
        <v>95.3</v>
      </c>
    </row>
    <row r="25" spans="1:6" x14ac:dyDescent="0.35">
      <c r="A25" s="2" t="s">
        <v>63</v>
      </c>
      <c r="B25" s="3"/>
      <c r="C25" s="3"/>
      <c r="D25" s="3">
        <v>29.9</v>
      </c>
      <c r="E25" s="3"/>
      <c r="F25" s="3">
        <v>29.9</v>
      </c>
    </row>
    <row r="26" spans="1:6" x14ac:dyDescent="0.35">
      <c r="A26" s="2" t="s">
        <v>55</v>
      </c>
      <c r="B26" s="3"/>
      <c r="C26" s="3"/>
      <c r="D26" s="3">
        <v>36.94</v>
      </c>
      <c r="E26" s="3"/>
      <c r="F26" s="3">
        <v>36.94</v>
      </c>
    </row>
    <row r="27" spans="1:6" x14ac:dyDescent="0.35">
      <c r="A27" s="2" t="s">
        <v>47</v>
      </c>
      <c r="B27" s="3"/>
      <c r="C27" s="3"/>
      <c r="D27" s="3"/>
      <c r="E27" s="3">
        <v>57.79</v>
      </c>
      <c r="F27" s="3">
        <v>57.79</v>
      </c>
    </row>
    <row r="28" spans="1:6" x14ac:dyDescent="0.35">
      <c r="A28" s="2" t="s">
        <v>65</v>
      </c>
      <c r="B28" s="3"/>
      <c r="C28" s="3"/>
      <c r="D28" s="3"/>
      <c r="E28" s="3">
        <v>15</v>
      </c>
      <c r="F28" s="3">
        <v>15</v>
      </c>
    </row>
    <row r="29" spans="1:6" x14ac:dyDescent="0.35">
      <c r="A29" s="2" t="s">
        <v>57</v>
      </c>
      <c r="B29" s="3"/>
      <c r="C29" s="3"/>
      <c r="D29" s="3"/>
      <c r="E29" s="3">
        <v>51.04</v>
      </c>
      <c r="F29" s="3">
        <v>51.04</v>
      </c>
    </row>
    <row r="30" spans="1:6" x14ac:dyDescent="0.35">
      <c r="A30" s="2" t="s">
        <v>61</v>
      </c>
      <c r="B30" s="3">
        <v>64.5</v>
      </c>
      <c r="C30" s="3"/>
      <c r="D30" s="3"/>
      <c r="E30" s="3"/>
      <c r="F30" s="3">
        <v>64.5</v>
      </c>
    </row>
    <row r="31" spans="1:6" x14ac:dyDescent="0.35">
      <c r="A31" s="2" t="s">
        <v>41</v>
      </c>
      <c r="B31" s="3"/>
      <c r="C31" s="3"/>
      <c r="D31" s="3"/>
      <c r="E31" s="3">
        <v>53.061500000000002</v>
      </c>
      <c r="F31" s="3">
        <v>53.061500000000002</v>
      </c>
    </row>
    <row r="32" spans="1:6" x14ac:dyDescent="0.35">
      <c r="A32" s="2" t="s">
        <v>37</v>
      </c>
      <c r="B32" s="3"/>
      <c r="C32" s="3">
        <v>9.1</v>
      </c>
      <c r="D32" s="3"/>
      <c r="E32" s="3"/>
      <c r="F32" s="3">
        <v>9.1</v>
      </c>
    </row>
    <row r="33" spans="1:6" x14ac:dyDescent="0.35">
      <c r="A33" s="2" t="s">
        <v>31</v>
      </c>
      <c r="B33" s="3"/>
      <c r="C33" s="3">
        <v>1.3</v>
      </c>
      <c r="D33" s="3"/>
      <c r="E33" s="3"/>
      <c r="F33" s="3">
        <v>1.3</v>
      </c>
    </row>
    <row r="34" spans="1:6" x14ac:dyDescent="0.35">
      <c r="A34" s="2" t="s">
        <v>87</v>
      </c>
      <c r="B34" s="3"/>
      <c r="C34" s="3"/>
      <c r="D34" s="3">
        <v>37.5</v>
      </c>
      <c r="E34" s="3"/>
      <c r="F34" s="3">
        <v>37.5</v>
      </c>
    </row>
    <row r="35" spans="1:6" x14ac:dyDescent="0.35">
      <c r="A35" s="2" t="s">
        <v>195</v>
      </c>
      <c r="B35" s="3"/>
      <c r="C35" s="3">
        <v>6.8</v>
      </c>
      <c r="D35" s="3"/>
      <c r="E35" s="3"/>
      <c r="F35" s="3">
        <v>6.8</v>
      </c>
    </row>
    <row r="36" spans="1:6" x14ac:dyDescent="0.35">
      <c r="A36" s="2" t="s">
        <v>79</v>
      </c>
      <c r="B36" s="3"/>
      <c r="C36" s="3"/>
      <c r="D36" s="3">
        <v>6.4</v>
      </c>
      <c r="E36" s="3"/>
      <c r="F36" s="3">
        <v>6.4</v>
      </c>
    </row>
    <row r="37" spans="1:6" x14ac:dyDescent="0.35">
      <c r="A37" s="2" t="s">
        <v>69</v>
      </c>
      <c r="B37" s="3">
        <v>85.8</v>
      </c>
      <c r="C37" s="3"/>
      <c r="D37" s="3"/>
      <c r="E37" s="3"/>
      <c r="F37" s="3">
        <v>85.8</v>
      </c>
    </row>
    <row r="38" spans="1:6" x14ac:dyDescent="0.35">
      <c r="A38" s="2" t="s">
        <v>93</v>
      </c>
      <c r="B38" s="3">
        <v>74.099999999999994</v>
      </c>
      <c r="C38" s="3"/>
      <c r="D38" s="3"/>
      <c r="E38" s="3"/>
      <c r="F38" s="3">
        <v>74.099999999999994</v>
      </c>
    </row>
    <row r="39" spans="1:6" x14ac:dyDescent="0.35">
      <c r="A39" s="2" t="s">
        <v>67</v>
      </c>
      <c r="B39" s="3"/>
      <c r="C39" s="3">
        <v>3.5</v>
      </c>
      <c r="D39" s="3"/>
      <c r="E39" s="3"/>
      <c r="F39" s="3">
        <v>3.5</v>
      </c>
    </row>
    <row r="40" spans="1:6" x14ac:dyDescent="0.35">
      <c r="A40" s="2" t="s">
        <v>343</v>
      </c>
      <c r="B40" s="3"/>
      <c r="C40" s="3">
        <v>2.2999999999999998</v>
      </c>
      <c r="D40" s="3"/>
      <c r="E40" s="3"/>
      <c r="F40" s="3">
        <v>2.2999999999999998</v>
      </c>
    </row>
    <row r="41" spans="1:6" x14ac:dyDescent="0.35">
      <c r="A41" s="2" t="s">
        <v>73</v>
      </c>
      <c r="B41" s="3">
        <v>66.5</v>
      </c>
      <c r="C41" s="3"/>
      <c r="D41" s="3"/>
      <c r="E41" s="3"/>
      <c r="F41" s="3">
        <v>66.5</v>
      </c>
    </row>
    <row r="42" spans="1:6" x14ac:dyDescent="0.35">
      <c r="A42" s="2" t="s">
        <v>75</v>
      </c>
      <c r="B42" s="3"/>
      <c r="C42" s="3"/>
      <c r="D42" s="3"/>
      <c r="E42" s="3">
        <v>45.8</v>
      </c>
      <c r="F42" s="3">
        <v>45.8</v>
      </c>
    </row>
    <row r="43" spans="1:6" x14ac:dyDescent="0.35">
      <c r="A43" s="2" t="s">
        <v>83</v>
      </c>
      <c r="B43" s="3"/>
      <c r="C43" s="3"/>
      <c r="D43" s="3"/>
      <c r="E43" s="3">
        <v>51.7</v>
      </c>
      <c r="F43" s="3">
        <v>51.7</v>
      </c>
    </row>
    <row r="44" spans="1:6" x14ac:dyDescent="0.35">
      <c r="A44" s="2" t="s">
        <v>85</v>
      </c>
      <c r="B44" s="3"/>
      <c r="C44" s="3">
        <v>6.5</v>
      </c>
      <c r="D44" s="3"/>
      <c r="E44" s="3"/>
      <c r="F44" s="3">
        <v>6.5</v>
      </c>
    </row>
    <row r="45" spans="1:6" x14ac:dyDescent="0.35">
      <c r="A45" s="2" t="s">
        <v>393</v>
      </c>
      <c r="B45" s="3"/>
      <c r="C45" s="3">
        <v>2.2000000000000002</v>
      </c>
      <c r="D45" s="3"/>
      <c r="E45" s="3"/>
      <c r="F45" s="3">
        <v>2.2000000000000002</v>
      </c>
    </row>
    <row r="46" spans="1:6" x14ac:dyDescent="0.35">
      <c r="A46" s="2" t="s">
        <v>81</v>
      </c>
      <c r="B46" s="3"/>
      <c r="C46" s="3"/>
      <c r="D46" s="3">
        <v>6.6</v>
      </c>
      <c r="E46" s="3"/>
      <c r="F46" s="3">
        <v>6.6</v>
      </c>
    </row>
    <row r="47" spans="1:6" x14ac:dyDescent="0.35">
      <c r="A47" s="2" t="s">
        <v>89</v>
      </c>
      <c r="B47" s="3"/>
      <c r="C47" s="3"/>
      <c r="D47" s="3"/>
      <c r="E47" s="3">
        <v>45.96</v>
      </c>
      <c r="F47" s="3">
        <v>45.96</v>
      </c>
    </row>
    <row r="48" spans="1:6" x14ac:dyDescent="0.35">
      <c r="A48" s="2" t="s">
        <v>77</v>
      </c>
      <c r="B48" s="3"/>
      <c r="C48" s="3"/>
      <c r="D48" s="3">
        <v>8.4</v>
      </c>
      <c r="E48" s="3"/>
      <c r="F48" s="3">
        <v>8.4</v>
      </c>
    </row>
    <row r="49" spans="1:6" x14ac:dyDescent="0.35">
      <c r="A49" s="2" t="s">
        <v>161</v>
      </c>
      <c r="B49" s="3">
        <v>66.747600000000006</v>
      </c>
      <c r="C49" s="3"/>
      <c r="D49" s="3"/>
      <c r="E49" s="3"/>
      <c r="F49" s="3">
        <v>66.747600000000006</v>
      </c>
    </row>
    <row r="50" spans="1:6" x14ac:dyDescent="0.35">
      <c r="A50" s="2" t="s">
        <v>91</v>
      </c>
      <c r="B50" s="3"/>
      <c r="C50" s="3"/>
      <c r="D50" s="3"/>
      <c r="E50" s="3">
        <v>27.93</v>
      </c>
      <c r="F50" s="3">
        <v>27.93</v>
      </c>
    </row>
    <row r="51" spans="1:6" x14ac:dyDescent="0.35">
      <c r="A51" s="2" t="s">
        <v>95</v>
      </c>
      <c r="B51" s="3">
        <v>65.454800000000006</v>
      </c>
      <c r="C51" s="3"/>
      <c r="D51" s="3"/>
      <c r="E51" s="3"/>
      <c r="F51" s="3">
        <v>65.454800000000006</v>
      </c>
    </row>
    <row r="52" spans="1:6" x14ac:dyDescent="0.35">
      <c r="A52" s="2" t="s">
        <v>97</v>
      </c>
      <c r="B52" s="3">
        <v>74.110399999999998</v>
      </c>
      <c r="C52" s="3"/>
      <c r="D52" s="3"/>
      <c r="E52" s="3"/>
      <c r="F52" s="3">
        <v>74.110399999999998</v>
      </c>
    </row>
    <row r="53" spans="1:6" x14ac:dyDescent="0.35">
      <c r="A53" s="2" t="s">
        <v>103</v>
      </c>
      <c r="B53" s="3">
        <v>94.6297</v>
      </c>
      <c r="C53" s="3"/>
      <c r="D53" s="3"/>
      <c r="E53" s="3"/>
      <c r="F53" s="3">
        <v>94.6297</v>
      </c>
    </row>
    <row r="54" spans="1:6" x14ac:dyDescent="0.35">
      <c r="A54" s="2" t="s">
        <v>101</v>
      </c>
      <c r="B54" s="3"/>
      <c r="C54" s="3"/>
      <c r="D54" s="3">
        <v>9.5</v>
      </c>
      <c r="E54" s="3"/>
      <c r="F54" s="3">
        <v>9.5</v>
      </c>
    </row>
    <row r="55" spans="1:6" x14ac:dyDescent="0.35">
      <c r="A55" s="2" t="s">
        <v>105</v>
      </c>
      <c r="B55" s="3"/>
      <c r="C55" s="3"/>
      <c r="D55" s="3"/>
      <c r="E55" s="3">
        <v>45.9</v>
      </c>
      <c r="F55" s="3">
        <v>45.9</v>
      </c>
    </row>
    <row r="56" spans="1:6" x14ac:dyDescent="0.35">
      <c r="A56" s="2" t="s">
        <v>109</v>
      </c>
      <c r="B56" s="3"/>
      <c r="C56" s="3"/>
      <c r="D56" s="3"/>
      <c r="E56" s="3">
        <v>40.353684229999999</v>
      </c>
      <c r="F56" s="3">
        <v>40.353684229999999</v>
      </c>
    </row>
    <row r="57" spans="1:6" x14ac:dyDescent="0.35">
      <c r="A57" s="2" t="s">
        <v>111</v>
      </c>
      <c r="B57" s="3"/>
      <c r="C57" s="3"/>
      <c r="D57" s="3">
        <v>29.4</v>
      </c>
      <c r="E57" s="3"/>
      <c r="F57" s="3">
        <v>29.4</v>
      </c>
    </row>
    <row r="58" spans="1:6" x14ac:dyDescent="0.35">
      <c r="A58" s="2" t="s">
        <v>319</v>
      </c>
      <c r="B58" s="3"/>
      <c r="C58" s="3"/>
      <c r="D58" s="3">
        <v>23.109300000000001</v>
      </c>
      <c r="E58" s="3"/>
      <c r="F58" s="3">
        <v>23.109300000000001</v>
      </c>
    </row>
    <row r="59" spans="1:6" x14ac:dyDescent="0.35">
      <c r="A59" s="2" t="s">
        <v>143</v>
      </c>
      <c r="B59" s="3">
        <v>16.399999999999999</v>
      </c>
      <c r="C59" s="3"/>
      <c r="D59" s="3"/>
      <c r="E59" s="3"/>
      <c r="F59" s="3">
        <v>16.399999999999999</v>
      </c>
    </row>
    <row r="60" spans="1:6" x14ac:dyDescent="0.35">
      <c r="A60" s="2" t="s">
        <v>113</v>
      </c>
      <c r="B60" s="3"/>
      <c r="C60" s="3">
        <v>0.9</v>
      </c>
      <c r="D60" s="3"/>
      <c r="E60" s="3"/>
      <c r="F60" s="3">
        <v>0.9</v>
      </c>
    </row>
    <row r="61" spans="1:6" x14ac:dyDescent="0.35">
      <c r="A61" s="2" t="s">
        <v>117</v>
      </c>
      <c r="B61" s="3">
        <v>79.400000000000006</v>
      </c>
      <c r="C61" s="3"/>
      <c r="D61" s="3"/>
      <c r="E61" s="3"/>
      <c r="F61" s="3">
        <v>79.400000000000006</v>
      </c>
    </row>
    <row r="62" spans="1:6" x14ac:dyDescent="0.35">
      <c r="A62" s="2" t="s">
        <v>119</v>
      </c>
      <c r="B62" s="3"/>
      <c r="C62" s="3">
        <v>1.9</v>
      </c>
      <c r="D62" s="3"/>
      <c r="E62" s="3"/>
      <c r="F62" s="3">
        <v>1.9</v>
      </c>
    </row>
    <row r="63" spans="1:6" x14ac:dyDescent="0.35">
      <c r="A63" s="2" t="s">
        <v>123</v>
      </c>
      <c r="B63" s="3"/>
      <c r="C63" s="3"/>
      <c r="D63" s="3"/>
      <c r="E63" s="3">
        <v>37.1</v>
      </c>
      <c r="F63" s="3">
        <v>37.1</v>
      </c>
    </row>
    <row r="64" spans="1:6" x14ac:dyDescent="0.35">
      <c r="A64" s="2" t="s">
        <v>121</v>
      </c>
      <c r="B64" s="3">
        <v>91.514399999999995</v>
      </c>
      <c r="C64" s="3"/>
      <c r="D64" s="3"/>
      <c r="E64" s="3"/>
      <c r="F64" s="3">
        <v>91.514399999999995</v>
      </c>
    </row>
    <row r="65" spans="1:6" x14ac:dyDescent="0.35">
      <c r="A65" s="2" t="s">
        <v>125</v>
      </c>
      <c r="B65" s="3">
        <v>81.919799999999995</v>
      </c>
      <c r="C65" s="3"/>
      <c r="D65" s="3"/>
      <c r="E65" s="3"/>
      <c r="F65" s="3">
        <v>81.919799999999995</v>
      </c>
    </row>
    <row r="66" spans="1:6" x14ac:dyDescent="0.35">
      <c r="A66" s="2" t="s">
        <v>297</v>
      </c>
      <c r="B66" s="3">
        <v>56.8</v>
      </c>
      <c r="C66" s="3"/>
      <c r="D66" s="3"/>
      <c r="E66" s="3"/>
      <c r="F66" s="3">
        <v>56.8</v>
      </c>
    </row>
    <row r="67" spans="1:6" x14ac:dyDescent="0.35">
      <c r="A67" s="2" t="s">
        <v>129</v>
      </c>
      <c r="B67" s="3"/>
      <c r="C67" s="3"/>
      <c r="D67" s="3"/>
      <c r="E67" s="3">
        <v>9.1999999999999993</v>
      </c>
      <c r="F67" s="3">
        <v>9.1999999999999993</v>
      </c>
    </row>
    <row r="68" spans="1:6" x14ac:dyDescent="0.35">
      <c r="A68" s="2" t="s">
        <v>139</v>
      </c>
      <c r="B68" s="3"/>
      <c r="C68" s="3">
        <v>14</v>
      </c>
      <c r="D68" s="3"/>
      <c r="E68" s="3"/>
      <c r="F68" s="3">
        <v>14</v>
      </c>
    </row>
    <row r="69" spans="1:6" x14ac:dyDescent="0.35">
      <c r="A69" s="2" t="s">
        <v>133</v>
      </c>
      <c r="B69" s="3"/>
      <c r="C69" s="3"/>
      <c r="D69" s="3">
        <v>43.3</v>
      </c>
      <c r="E69" s="3"/>
      <c r="F69" s="3">
        <v>43.3</v>
      </c>
    </row>
    <row r="70" spans="1:6" x14ac:dyDescent="0.35">
      <c r="A70" s="2" t="s">
        <v>99</v>
      </c>
      <c r="B70" s="3">
        <v>84.17</v>
      </c>
      <c r="C70" s="3"/>
      <c r="D70" s="3"/>
      <c r="E70" s="3"/>
      <c r="F70" s="3">
        <v>84.17</v>
      </c>
    </row>
    <row r="71" spans="1:6" x14ac:dyDescent="0.35">
      <c r="A71" s="2" t="s">
        <v>135</v>
      </c>
      <c r="B71" s="3"/>
      <c r="C71" s="3"/>
      <c r="D71" s="3">
        <v>12.3</v>
      </c>
      <c r="E71" s="3"/>
      <c r="F71" s="3">
        <v>12.3</v>
      </c>
    </row>
    <row r="72" spans="1:6" x14ac:dyDescent="0.35">
      <c r="A72" s="2" t="s">
        <v>145</v>
      </c>
      <c r="B72" s="3">
        <v>59.866300000000003</v>
      </c>
      <c r="C72" s="3"/>
      <c r="D72" s="3"/>
      <c r="E72" s="3"/>
      <c r="F72" s="3">
        <v>59.866300000000003</v>
      </c>
    </row>
    <row r="73" spans="1:6" x14ac:dyDescent="0.35">
      <c r="A73" s="2" t="s">
        <v>149</v>
      </c>
      <c r="B73" s="3">
        <v>65.8</v>
      </c>
      <c r="C73" s="3"/>
      <c r="D73" s="3"/>
      <c r="E73" s="3"/>
      <c r="F73" s="3">
        <v>65.8</v>
      </c>
    </row>
    <row r="74" spans="1:6" x14ac:dyDescent="0.35">
      <c r="A74" s="2" t="s">
        <v>147</v>
      </c>
      <c r="B74" s="3"/>
      <c r="C74" s="3"/>
      <c r="D74" s="3"/>
      <c r="E74" s="3">
        <v>35</v>
      </c>
      <c r="F74" s="3">
        <v>35</v>
      </c>
    </row>
    <row r="75" spans="1:6" x14ac:dyDescent="0.35">
      <c r="A75" s="2" t="s">
        <v>153</v>
      </c>
      <c r="B75" s="3">
        <v>65.400000000000006</v>
      </c>
      <c r="C75" s="3"/>
      <c r="D75" s="3"/>
      <c r="E75" s="3"/>
      <c r="F75" s="3">
        <v>65.400000000000006</v>
      </c>
    </row>
    <row r="76" spans="1:6" x14ac:dyDescent="0.35">
      <c r="A76" s="2" t="s">
        <v>151</v>
      </c>
      <c r="B76" s="3"/>
      <c r="C76" s="3"/>
      <c r="D76" s="3">
        <v>19.7</v>
      </c>
      <c r="E76" s="3"/>
      <c r="F76" s="3">
        <v>19.7</v>
      </c>
    </row>
    <row r="77" spans="1:6" x14ac:dyDescent="0.35">
      <c r="A77" s="2" t="s">
        <v>137</v>
      </c>
      <c r="B77" s="3"/>
      <c r="C77" s="3">
        <v>1.6</v>
      </c>
      <c r="D77" s="3"/>
      <c r="E77" s="3"/>
      <c r="F77" s="3">
        <v>1.6</v>
      </c>
    </row>
    <row r="78" spans="1:6" x14ac:dyDescent="0.35">
      <c r="A78" s="2" t="s">
        <v>141</v>
      </c>
      <c r="B78" s="3"/>
      <c r="C78" s="3">
        <v>3.1</v>
      </c>
      <c r="D78" s="3"/>
      <c r="E78" s="3"/>
      <c r="F78" s="3">
        <v>3.1</v>
      </c>
    </row>
    <row r="79" spans="1:6" x14ac:dyDescent="0.35">
      <c r="A79" s="2" t="s">
        <v>155</v>
      </c>
      <c r="B79" s="3"/>
      <c r="C79" s="3"/>
      <c r="D79" s="3">
        <v>35</v>
      </c>
      <c r="E79" s="3"/>
      <c r="F79" s="3">
        <v>35</v>
      </c>
    </row>
    <row r="80" spans="1:6" x14ac:dyDescent="0.35">
      <c r="A80" s="2" t="s">
        <v>163</v>
      </c>
      <c r="B80" s="3"/>
      <c r="C80" s="3">
        <v>10.6</v>
      </c>
      <c r="D80" s="3"/>
      <c r="E80" s="3"/>
      <c r="F80" s="3">
        <v>10.6</v>
      </c>
    </row>
    <row r="81" spans="1:6" x14ac:dyDescent="0.35">
      <c r="A81" s="2" t="s">
        <v>159</v>
      </c>
      <c r="B81" s="3"/>
      <c r="C81" s="3"/>
      <c r="D81" s="3">
        <v>17.8</v>
      </c>
      <c r="E81" s="3"/>
      <c r="F81" s="3">
        <v>17.8</v>
      </c>
    </row>
    <row r="82" spans="1:6" x14ac:dyDescent="0.35">
      <c r="A82" s="2" t="s">
        <v>157</v>
      </c>
      <c r="B82" s="3">
        <v>74.2</v>
      </c>
      <c r="C82" s="3"/>
      <c r="D82" s="3"/>
      <c r="E82" s="3"/>
      <c r="F82" s="3">
        <v>74.2</v>
      </c>
    </row>
    <row r="83" spans="1:6" x14ac:dyDescent="0.35">
      <c r="A83" s="2" t="s">
        <v>165</v>
      </c>
      <c r="B83" s="3">
        <v>72.643900000000002</v>
      </c>
      <c r="C83" s="3"/>
      <c r="D83" s="3"/>
      <c r="E83" s="3"/>
      <c r="F83" s="3">
        <v>72.643900000000002</v>
      </c>
    </row>
    <row r="84" spans="1:6" x14ac:dyDescent="0.35">
      <c r="A84" s="2" t="s">
        <v>177</v>
      </c>
      <c r="B84" s="3">
        <v>96.546800000000005</v>
      </c>
      <c r="C84" s="3"/>
      <c r="D84" s="3"/>
      <c r="E84" s="3"/>
      <c r="F84" s="3">
        <v>96.546800000000005</v>
      </c>
    </row>
    <row r="85" spans="1:6" x14ac:dyDescent="0.35">
      <c r="A85" s="2" t="s">
        <v>169</v>
      </c>
      <c r="B85" s="3"/>
      <c r="C85" s="3"/>
      <c r="D85" s="3">
        <v>15.1</v>
      </c>
      <c r="E85" s="3"/>
      <c r="F85" s="3">
        <v>15.1</v>
      </c>
    </row>
    <row r="86" spans="1:6" x14ac:dyDescent="0.35">
      <c r="A86" s="2" t="s">
        <v>167</v>
      </c>
      <c r="B86" s="3"/>
      <c r="C86" s="3"/>
      <c r="D86" s="3">
        <v>14.94</v>
      </c>
      <c r="E86" s="3"/>
      <c r="F86" s="3">
        <v>14.94</v>
      </c>
    </row>
    <row r="87" spans="1:6" x14ac:dyDescent="0.35">
      <c r="A87" s="2" t="s">
        <v>173</v>
      </c>
      <c r="B87" s="3"/>
      <c r="C87" s="3"/>
      <c r="D87" s="3"/>
      <c r="E87" s="3">
        <v>29.95</v>
      </c>
      <c r="F87" s="3">
        <v>29.95</v>
      </c>
    </row>
    <row r="88" spans="1:6" x14ac:dyDescent="0.35">
      <c r="A88" s="2" t="s">
        <v>175</v>
      </c>
      <c r="B88" s="3"/>
      <c r="C88" s="3"/>
      <c r="D88" s="3"/>
      <c r="E88" s="3">
        <v>9.1999999999999993</v>
      </c>
      <c r="F88" s="3">
        <v>9.1999999999999993</v>
      </c>
    </row>
    <row r="89" spans="1:6" x14ac:dyDescent="0.35">
      <c r="A89" s="2" t="s">
        <v>171</v>
      </c>
      <c r="B89" s="3">
        <v>78.247699999999995</v>
      </c>
      <c r="C89" s="3"/>
      <c r="D89" s="3"/>
      <c r="E89" s="3"/>
      <c r="F89" s="3">
        <v>78.247699999999995</v>
      </c>
    </row>
    <row r="90" spans="1:6" x14ac:dyDescent="0.35">
      <c r="A90" s="2" t="s">
        <v>179</v>
      </c>
      <c r="B90" s="3">
        <v>70.8</v>
      </c>
      <c r="C90" s="3"/>
      <c r="D90" s="3"/>
      <c r="E90" s="3"/>
      <c r="F90" s="3">
        <v>70.8</v>
      </c>
    </row>
    <row r="91" spans="1:6" x14ac:dyDescent="0.35">
      <c r="A91" s="2" t="s">
        <v>181</v>
      </c>
      <c r="B91" s="3">
        <v>58.459299999999999</v>
      </c>
      <c r="C91" s="3"/>
      <c r="D91" s="3"/>
      <c r="E91" s="3"/>
      <c r="F91" s="3">
        <v>58.459299999999999</v>
      </c>
    </row>
    <row r="92" spans="1:6" x14ac:dyDescent="0.35">
      <c r="A92" s="2" t="s">
        <v>183</v>
      </c>
      <c r="B92" s="3"/>
      <c r="C92" s="3"/>
      <c r="D92" s="3"/>
      <c r="E92" s="3">
        <v>37.1</v>
      </c>
      <c r="F92" s="3">
        <v>37.1</v>
      </c>
    </row>
    <row r="93" spans="1:6" x14ac:dyDescent="0.35">
      <c r="A93" s="2" t="s">
        <v>187</v>
      </c>
      <c r="B93" s="3">
        <v>89.71</v>
      </c>
      <c r="C93" s="3"/>
      <c r="D93" s="3"/>
      <c r="E93" s="3"/>
      <c r="F93" s="3">
        <v>89.71</v>
      </c>
    </row>
    <row r="94" spans="1:6" x14ac:dyDescent="0.35">
      <c r="A94" s="2" t="s">
        <v>185</v>
      </c>
      <c r="B94" s="3"/>
      <c r="C94" s="3"/>
      <c r="D94" s="3"/>
      <c r="E94" s="3">
        <v>41</v>
      </c>
      <c r="F94" s="3">
        <v>41</v>
      </c>
    </row>
    <row r="95" spans="1:6" x14ac:dyDescent="0.35">
      <c r="A95" s="2" t="s">
        <v>189</v>
      </c>
      <c r="B95" s="3"/>
      <c r="C95" s="3"/>
      <c r="D95" s="3"/>
      <c r="E95" s="3">
        <v>54</v>
      </c>
      <c r="F95" s="3">
        <v>54</v>
      </c>
    </row>
    <row r="96" spans="1:6" x14ac:dyDescent="0.35">
      <c r="A96" s="2" t="s">
        <v>191</v>
      </c>
      <c r="B96" s="3"/>
      <c r="C96" s="3"/>
      <c r="D96" s="3">
        <v>39</v>
      </c>
      <c r="E96" s="3"/>
      <c r="F96" s="3">
        <v>39</v>
      </c>
    </row>
    <row r="97" spans="1:6" x14ac:dyDescent="0.35">
      <c r="A97" s="2" t="s">
        <v>197</v>
      </c>
      <c r="B97" s="3"/>
      <c r="C97" s="3"/>
      <c r="D97" s="3">
        <v>11.5</v>
      </c>
      <c r="E97" s="3"/>
      <c r="F97" s="3">
        <v>11.5</v>
      </c>
    </row>
    <row r="98" spans="1:6" x14ac:dyDescent="0.35">
      <c r="A98" s="2" t="s">
        <v>199</v>
      </c>
      <c r="B98" s="3">
        <v>84.77</v>
      </c>
      <c r="C98" s="3"/>
      <c r="D98" s="3"/>
      <c r="E98" s="3"/>
      <c r="F98" s="3">
        <v>84.77</v>
      </c>
    </row>
    <row r="99" spans="1:6" x14ac:dyDescent="0.35">
      <c r="A99" s="2" t="s">
        <v>201</v>
      </c>
      <c r="B99" s="3">
        <v>75.459999999999994</v>
      </c>
      <c r="C99" s="3"/>
      <c r="D99" s="3"/>
      <c r="E99" s="3"/>
      <c r="F99" s="3">
        <v>75.459999999999994</v>
      </c>
    </row>
    <row r="100" spans="1:6" x14ac:dyDescent="0.35">
      <c r="A100" s="2" t="s">
        <v>193</v>
      </c>
      <c r="B100" s="3"/>
      <c r="C100" s="3"/>
      <c r="D100" s="3">
        <v>23</v>
      </c>
      <c r="E100" s="3"/>
      <c r="F100" s="3">
        <v>23</v>
      </c>
    </row>
    <row r="101" spans="1:6" x14ac:dyDescent="0.35">
      <c r="A101" s="2" t="s">
        <v>203</v>
      </c>
      <c r="B101" s="3"/>
      <c r="C101" s="3"/>
      <c r="D101" s="3">
        <v>12.5</v>
      </c>
      <c r="E101" s="3"/>
      <c r="F101" s="3">
        <v>12.5</v>
      </c>
    </row>
    <row r="102" spans="1:6" x14ac:dyDescent="0.35">
      <c r="A102" s="2" t="s">
        <v>223</v>
      </c>
      <c r="B102" s="3">
        <v>75.234399999999994</v>
      </c>
      <c r="C102" s="3"/>
      <c r="D102" s="3"/>
      <c r="E102" s="3"/>
      <c r="F102" s="3">
        <v>75.234399999999994</v>
      </c>
    </row>
    <row r="103" spans="1:6" x14ac:dyDescent="0.35">
      <c r="A103" s="2" t="s">
        <v>205</v>
      </c>
      <c r="B103" s="3"/>
      <c r="C103" s="3"/>
      <c r="D103" s="3"/>
      <c r="E103" s="3">
        <v>70.5</v>
      </c>
      <c r="F103" s="3">
        <v>70.5</v>
      </c>
    </row>
    <row r="104" spans="1:6" x14ac:dyDescent="0.35">
      <c r="A104" s="2" t="s">
        <v>217</v>
      </c>
      <c r="B104" s="3"/>
      <c r="C104" s="3"/>
      <c r="D104" s="3">
        <v>5</v>
      </c>
      <c r="E104" s="3"/>
      <c r="F104" s="3">
        <v>5</v>
      </c>
    </row>
    <row r="105" spans="1:6" x14ac:dyDescent="0.35">
      <c r="A105" s="2" t="s">
        <v>207</v>
      </c>
      <c r="B105" s="3"/>
      <c r="C105" s="3">
        <v>3.2</v>
      </c>
      <c r="D105" s="3"/>
      <c r="E105" s="3"/>
      <c r="F105" s="3">
        <v>3.2</v>
      </c>
    </row>
    <row r="106" spans="1:6" x14ac:dyDescent="0.35">
      <c r="A106" s="2" t="s">
        <v>209</v>
      </c>
      <c r="B106" s="3"/>
      <c r="C106" s="3"/>
      <c r="D106" s="3"/>
      <c r="E106" s="3">
        <v>16.5</v>
      </c>
      <c r="F106" s="3">
        <v>16.5</v>
      </c>
    </row>
    <row r="107" spans="1:6" x14ac:dyDescent="0.35">
      <c r="A107" s="2" t="s">
        <v>213</v>
      </c>
      <c r="B107" s="3">
        <v>93.8</v>
      </c>
      <c r="C107" s="3"/>
      <c r="D107" s="3"/>
      <c r="E107" s="3"/>
      <c r="F107" s="3">
        <v>93.8</v>
      </c>
    </row>
    <row r="108" spans="1:6" x14ac:dyDescent="0.35">
      <c r="A108" s="2" t="s">
        <v>219</v>
      </c>
      <c r="B108" s="3">
        <v>68.4529</v>
      </c>
      <c r="C108" s="3"/>
      <c r="D108" s="3"/>
      <c r="E108" s="3"/>
      <c r="F108" s="3">
        <v>68.4529</v>
      </c>
    </row>
    <row r="109" spans="1:6" x14ac:dyDescent="0.35">
      <c r="A109" s="2" t="s">
        <v>221</v>
      </c>
      <c r="B109" s="3">
        <v>93.776499999999999</v>
      </c>
      <c r="C109" s="3"/>
      <c r="D109" s="3"/>
      <c r="E109" s="3"/>
      <c r="F109" s="3">
        <v>93.776499999999999</v>
      </c>
    </row>
    <row r="110" spans="1:6" x14ac:dyDescent="0.35">
      <c r="A110" s="2" t="s">
        <v>225</v>
      </c>
      <c r="B110" s="3">
        <v>65.8</v>
      </c>
      <c r="C110" s="3"/>
      <c r="D110" s="3"/>
      <c r="E110" s="3"/>
      <c r="F110" s="3">
        <v>65.8</v>
      </c>
    </row>
    <row r="111" spans="1:6" x14ac:dyDescent="0.35">
      <c r="A111" s="2" t="s">
        <v>237</v>
      </c>
      <c r="B111" s="3"/>
      <c r="C111" s="3"/>
      <c r="D111" s="3"/>
      <c r="E111" s="3">
        <v>65.239999999999995</v>
      </c>
      <c r="F111" s="3">
        <v>65.239999999999995</v>
      </c>
    </row>
    <row r="112" spans="1:6" x14ac:dyDescent="0.35">
      <c r="A112" s="2" t="s">
        <v>231</v>
      </c>
      <c r="B112" s="3"/>
      <c r="C112" s="3">
        <v>3</v>
      </c>
      <c r="D112" s="3"/>
      <c r="E112" s="3"/>
      <c r="F112" s="3">
        <v>3</v>
      </c>
    </row>
    <row r="113" spans="1:6" x14ac:dyDescent="0.35">
      <c r="A113" s="2" t="s">
        <v>255</v>
      </c>
      <c r="B113" s="3"/>
      <c r="C113" s="3">
        <v>5.05</v>
      </c>
      <c r="D113" s="3"/>
      <c r="E113" s="3"/>
      <c r="F113" s="3">
        <v>5.05</v>
      </c>
    </row>
    <row r="114" spans="1:6" x14ac:dyDescent="0.35">
      <c r="A114" s="2" t="s">
        <v>257</v>
      </c>
      <c r="B114" s="3"/>
      <c r="C114" s="3"/>
      <c r="D114" s="3"/>
      <c r="E114" s="3">
        <v>66.97</v>
      </c>
      <c r="F114" s="3">
        <v>66.97</v>
      </c>
    </row>
    <row r="115" spans="1:6" x14ac:dyDescent="0.35">
      <c r="A115" s="2" t="s">
        <v>233</v>
      </c>
      <c r="B115" s="3"/>
      <c r="C115" s="3"/>
      <c r="D115" s="3"/>
      <c r="E115" s="3">
        <v>44.1</v>
      </c>
      <c r="F115" s="3">
        <v>44.1</v>
      </c>
    </row>
    <row r="116" spans="1:6" x14ac:dyDescent="0.35">
      <c r="A116" s="2" t="s">
        <v>239</v>
      </c>
      <c r="B116" s="3"/>
      <c r="C116" s="3">
        <v>3.5</v>
      </c>
      <c r="D116" s="3"/>
      <c r="E116" s="3"/>
      <c r="F116" s="3">
        <v>3.5</v>
      </c>
    </row>
    <row r="117" spans="1:6" x14ac:dyDescent="0.35">
      <c r="A117" s="2" t="s">
        <v>241</v>
      </c>
      <c r="B117" s="3">
        <v>68.913799999999995</v>
      </c>
      <c r="C117" s="3"/>
      <c r="D117" s="3"/>
      <c r="E117" s="3"/>
      <c r="F117" s="3">
        <v>68.913799999999995</v>
      </c>
    </row>
    <row r="118" spans="1:6" x14ac:dyDescent="0.35">
      <c r="A118" s="2" t="s">
        <v>251</v>
      </c>
      <c r="B118" s="3"/>
      <c r="C118" s="3"/>
      <c r="D118" s="3">
        <v>6.2</v>
      </c>
      <c r="E118" s="3"/>
      <c r="F118" s="3">
        <v>6.2</v>
      </c>
    </row>
    <row r="119" spans="1:6" x14ac:dyDescent="0.35">
      <c r="A119" s="2" t="s">
        <v>253</v>
      </c>
      <c r="B119" s="3"/>
      <c r="C119" s="3"/>
      <c r="D119" s="3"/>
      <c r="E119" s="3">
        <v>39</v>
      </c>
      <c r="F119" s="3">
        <v>39</v>
      </c>
    </row>
    <row r="120" spans="1:6" x14ac:dyDescent="0.35">
      <c r="A120" s="2" t="s">
        <v>235</v>
      </c>
      <c r="B120" s="3"/>
      <c r="C120" s="3"/>
      <c r="D120" s="3"/>
      <c r="E120" s="3">
        <v>43.46</v>
      </c>
      <c r="F120" s="3">
        <v>43.46</v>
      </c>
    </row>
    <row r="121" spans="1:6" x14ac:dyDescent="0.35">
      <c r="A121" s="2" t="s">
        <v>127</v>
      </c>
      <c r="B121" s="3"/>
      <c r="C121" s="3"/>
      <c r="D121" s="3">
        <v>27.8</v>
      </c>
      <c r="E121" s="3"/>
      <c r="F121" s="3">
        <v>27.8</v>
      </c>
    </row>
    <row r="122" spans="1:6" x14ac:dyDescent="0.35">
      <c r="A122" s="2" t="s">
        <v>229</v>
      </c>
      <c r="B122" s="3"/>
      <c r="C122" s="3"/>
      <c r="D122" s="3">
        <v>45</v>
      </c>
      <c r="E122" s="3"/>
      <c r="F122" s="3">
        <v>45</v>
      </c>
    </row>
    <row r="123" spans="1:6" x14ac:dyDescent="0.35">
      <c r="A123" s="2" t="s">
        <v>247</v>
      </c>
      <c r="B123" s="3"/>
      <c r="C123" s="3"/>
      <c r="D123" s="3"/>
      <c r="E123" s="3">
        <v>20</v>
      </c>
      <c r="F123" s="3">
        <v>20</v>
      </c>
    </row>
    <row r="124" spans="1:6" x14ac:dyDescent="0.35">
      <c r="A124" s="2" t="s">
        <v>245</v>
      </c>
      <c r="B124" s="3"/>
      <c r="C124" s="3"/>
      <c r="D124" s="3"/>
      <c r="E124" s="3">
        <v>60.31</v>
      </c>
      <c r="F124" s="3">
        <v>60.31</v>
      </c>
    </row>
    <row r="125" spans="1:6" x14ac:dyDescent="0.35">
      <c r="A125" s="2" t="s">
        <v>227</v>
      </c>
      <c r="B125" s="3"/>
      <c r="C125" s="3"/>
      <c r="D125" s="3">
        <v>56</v>
      </c>
      <c r="E125" s="3"/>
      <c r="F125" s="3">
        <v>56</v>
      </c>
    </row>
    <row r="126" spans="1:6" x14ac:dyDescent="0.35">
      <c r="A126" s="2" t="s">
        <v>249</v>
      </c>
      <c r="B126" s="3"/>
      <c r="C126" s="3">
        <v>5.4</v>
      </c>
      <c r="D126" s="3"/>
      <c r="E126" s="3"/>
      <c r="F126" s="3">
        <v>5.4</v>
      </c>
    </row>
    <row r="127" spans="1:6" x14ac:dyDescent="0.35">
      <c r="A127" s="2" t="s">
        <v>243</v>
      </c>
      <c r="B127" s="3"/>
      <c r="C127" s="3"/>
      <c r="D127" s="3">
        <v>1.6</v>
      </c>
      <c r="E127" s="3"/>
      <c r="F127" s="3">
        <v>1.6</v>
      </c>
    </row>
    <row r="128" spans="1:6" x14ac:dyDescent="0.35">
      <c r="A128" s="2" t="s">
        <v>259</v>
      </c>
      <c r="B128" s="3"/>
      <c r="C128" s="3"/>
      <c r="D128" s="3"/>
      <c r="E128" s="3">
        <v>13.9</v>
      </c>
      <c r="F128" s="3">
        <v>13.9</v>
      </c>
    </row>
    <row r="129" spans="1:6" x14ac:dyDescent="0.35">
      <c r="A129" s="2" t="s">
        <v>273</v>
      </c>
      <c r="B129" s="3"/>
      <c r="C129" s="3">
        <v>13.3</v>
      </c>
      <c r="D129" s="3"/>
      <c r="E129" s="3"/>
      <c r="F129" s="3">
        <v>13.3</v>
      </c>
    </row>
    <row r="130" spans="1:6" x14ac:dyDescent="0.35">
      <c r="A130" s="2" t="s">
        <v>269</v>
      </c>
      <c r="B130" s="3">
        <v>93.956400000000002</v>
      </c>
      <c r="C130" s="3"/>
      <c r="D130" s="3"/>
      <c r="E130" s="3"/>
      <c r="F130" s="3">
        <v>93.956400000000002</v>
      </c>
    </row>
    <row r="131" spans="1:6" x14ac:dyDescent="0.35">
      <c r="A131" s="2" t="s">
        <v>261</v>
      </c>
      <c r="B131" s="3">
        <v>66</v>
      </c>
      <c r="C131" s="3"/>
      <c r="D131" s="3"/>
      <c r="E131" s="3"/>
      <c r="F131" s="3">
        <v>66</v>
      </c>
    </row>
    <row r="132" spans="1:6" x14ac:dyDescent="0.35">
      <c r="A132" s="2" t="s">
        <v>275</v>
      </c>
      <c r="B132" s="3">
        <v>82.78</v>
      </c>
      <c r="C132" s="3"/>
      <c r="D132" s="3"/>
      <c r="E132" s="3"/>
      <c r="F132" s="3">
        <v>82.78</v>
      </c>
    </row>
    <row r="133" spans="1:6" x14ac:dyDescent="0.35">
      <c r="A133" s="2" t="s">
        <v>267</v>
      </c>
      <c r="B133" s="3"/>
      <c r="C133" s="3"/>
      <c r="D133" s="3">
        <v>15.5</v>
      </c>
      <c r="E133" s="3"/>
      <c r="F133" s="3">
        <v>15.5</v>
      </c>
    </row>
    <row r="134" spans="1:6" x14ac:dyDescent="0.35">
      <c r="A134" s="2" t="s">
        <v>263</v>
      </c>
      <c r="B134" s="3"/>
      <c r="C134" s="3">
        <v>1.7</v>
      </c>
      <c r="D134" s="3"/>
      <c r="E134" s="3"/>
      <c r="F134" s="3">
        <v>1.7</v>
      </c>
    </row>
    <row r="135" spans="1:6" x14ac:dyDescent="0.35">
      <c r="A135" s="2" t="s">
        <v>265</v>
      </c>
      <c r="B135" s="3"/>
      <c r="C135" s="3"/>
      <c r="D135" s="3">
        <v>38</v>
      </c>
      <c r="E135" s="3"/>
      <c r="F135" s="3">
        <v>38</v>
      </c>
    </row>
    <row r="136" spans="1:6" x14ac:dyDescent="0.35">
      <c r="A136" s="2" t="s">
        <v>271</v>
      </c>
      <c r="B136" s="3">
        <v>95.053399999999996</v>
      </c>
      <c r="C136" s="3"/>
      <c r="D136" s="3"/>
      <c r="E136" s="3"/>
      <c r="F136" s="3">
        <v>95.053399999999996</v>
      </c>
    </row>
    <row r="137" spans="1:6" x14ac:dyDescent="0.35">
      <c r="A137" s="2" t="s">
        <v>277</v>
      </c>
      <c r="B137" s="3">
        <v>66.45</v>
      </c>
      <c r="C137" s="3"/>
      <c r="D137" s="3"/>
      <c r="E137" s="3"/>
      <c r="F137" s="3">
        <v>66.45</v>
      </c>
    </row>
    <row r="138" spans="1:6" x14ac:dyDescent="0.35">
      <c r="A138" s="2" t="s">
        <v>279</v>
      </c>
      <c r="B138" s="3"/>
      <c r="C138" s="3"/>
      <c r="D138" s="3">
        <v>10.9</v>
      </c>
      <c r="E138" s="3"/>
      <c r="F138" s="3">
        <v>10.9</v>
      </c>
    </row>
    <row r="139" spans="1:6" x14ac:dyDescent="0.35">
      <c r="A139" s="2" t="s">
        <v>281</v>
      </c>
      <c r="B139" s="3"/>
      <c r="C139" s="3"/>
      <c r="D139" s="3"/>
      <c r="E139" s="3">
        <v>44.03</v>
      </c>
      <c r="F139" s="3">
        <v>44.03</v>
      </c>
    </row>
    <row r="140" spans="1:6" x14ac:dyDescent="0.35">
      <c r="A140" s="2" t="s">
        <v>287</v>
      </c>
      <c r="B140" s="3"/>
      <c r="C140" s="3"/>
      <c r="D140" s="3">
        <v>6.5</v>
      </c>
      <c r="E140" s="3"/>
      <c r="F140" s="3">
        <v>6.5</v>
      </c>
    </row>
    <row r="141" spans="1:6" x14ac:dyDescent="0.35">
      <c r="A141" s="2" t="s">
        <v>295</v>
      </c>
      <c r="B141" s="3"/>
      <c r="C141" s="3"/>
      <c r="D141" s="3"/>
      <c r="E141" s="3">
        <v>36.9</v>
      </c>
      <c r="F141" s="3">
        <v>36.9</v>
      </c>
    </row>
    <row r="142" spans="1:6" x14ac:dyDescent="0.35">
      <c r="A142" s="2" t="s">
        <v>283</v>
      </c>
      <c r="B142" s="3"/>
      <c r="C142" s="3"/>
      <c r="D142" s="3"/>
      <c r="E142" s="3">
        <v>39.200000000000003</v>
      </c>
      <c r="F142" s="3">
        <v>39.200000000000003</v>
      </c>
    </row>
    <row r="143" spans="1:6" x14ac:dyDescent="0.35">
      <c r="A143" s="2" t="s">
        <v>285</v>
      </c>
      <c r="B143" s="3"/>
      <c r="C143" s="3"/>
      <c r="D143" s="3">
        <v>37</v>
      </c>
      <c r="E143" s="3"/>
      <c r="F143" s="3">
        <v>37</v>
      </c>
    </row>
    <row r="144" spans="1:6" x14ac:dyDescent="0.35">
      <c r="A144" s="2" t="s">
        <v>289</v>
      </c>
      <c r="B144" s="3">
        <v>62.849200000000003</v>
      </c>
      <c r="C144" s="3"/>
      <c r="D144" s="3"/>
      <c r="E144" s="3"/>
      <c r="F144" s="3">
        <v>62.849200000000003</v>
      </c>
    </row>
    <row r="145" spans="1:6" x14ac:dyDescent="0.35">
      <c r="A145" s="2" t="s">
        <v>293</v>
      </c>
      <c r="B145" s="3">
        <v>62.095599999999997</v>
      </c>
      <c r="C145" s="3"/>
      <c r="D145" s="3"/>
      <c r="E145" s="3"/>
      <c r="F145" s="3">
        <v>62.095599999999997</v>
      </c>
    </row>
    <row r="146" spans="1:6" x14ac:dyDescent="0.35">
      <c r="A146" s="2" t="s">
        <v>291</v>
      </c>
      <c r="B146" s="3">
        <v>73.900000000000006</v>
      </c>
      <c r="C146" s="3"/>
      <c r="D146" s="3"/>
      <c r="E146" s="3"/>
      <c r="F146" s="3">
        <v>73.900000000000006</v>
      </c>
    </row>
    <row r="147" spans="1:6" x14ac:dyDescent="0.35">
      <c r="A147" s="2" t="s">
        <v>299</v>
      </c>
      <c r="B147" s="3">
        <v>85.3</v>
      </c>
      <c r="C147" s="3"/>
      <c r="D147" s="3"/>
      <c r="E147" s="3"/>
      <c r="F147" s="3">
        <v>85.3</v>
      </c>
    </row>
    <row r="148" spans="1:6" x14ac:dyDescent="0.35">
      <c r="A148" s="2" t="s">
        <v>301</v>
      </c>
      <c r="B148" s="3"/>
      <c r="C148" s="3"/>
      <c r="D148" s="3"/>
      <c r="E148" s="3">
        <v>49.764499999999998</v>
      </c>
      <c r="F148" s="3">
        <v>49.764499999999998</v>
      </c>
    </row>
    <row r="149" spans="1:6" x14ac:dyDescent="0.35">
      <c r="A149" s="2" t="s">
        <v>303</v>
      </c>
      <c r="B149" s="3">
        <v>67.97</v>
      </c>
      <c r="C149" s="3"/>
      <c r="D149" s="3"/>
      <c r="E149" s="3"/>
      <c r="F149" s="3">
        <v>67.97</v>
      </c>
    </row>
    <row r="150" spans="1:6" x14ac:dyDescent="0.35">
      <c r="A150" s="2" t="s">
        <v>305</v>
      </c>
      <c r="B150" s="3"/>
      <c r="C150" s="3">
        <v>9</v>
      </c>
      <c r="D150" s="3"/>
      <c r="E150" s="3"/>
      <c r="F150" s="3">
        <v>9</v>
      </c>
    </row>
    <row r="151" spans="1:6" x14ac:dyDescent="0.35">
      <c r="A151" s="2" t="s">
        <v>387</v>
      </c>
      <c r="B151" s="3"/>
      <c r="C151" s="3"/>
      <c r="D151" s="3">
        <v>15.3</v>
      </c>
      <c r="E151" s="3"/>
      <c r="F151" s="3">
        <v>15.3</v>
      </c>
    </row>
    <row r="152" spans="1:6" x14ac:dyDescent="0.35">
      <c r="A152" s="2" t="s">
        <v>327</v>
      </c>
      <c r="B152" s="3"/>
      <c r="C152" s="3"/>
      <c r="D152" s="3">
        <v>23</v>
      </c>
      <c r="E152" s="3"/>
      <c r="F152" s="3">
        <v>23</v>
      </c>
    </row>
    <row r="153" spans="1:6" x14ac:dyDescent="0.35">
      <c r="A153" s="2" t="s">
        <v>307</v>
      </c>
      <c r="B153" s="3">
        <v>60.5</v>
      </c>
      <c r="C153" s="3"/>
      <c r="D153" s="3"/>
      <c r="E153" s="3"/>
      <c r="F153" s="3">
        <v>60.5</v>
      </c>
    </row>
    <row r="154" spans="1:6" x14ac:dyDescent="0.35">
      <c r="A154" s="2" t="s">
        <v>311</v>
      </c>
      <c r="B154" s="3"/>
      <c r="C154" s="3"/>
      <c r="D154" s="3">
        <v>13.1</v>
      </c>
      <c r="E154" s="3"/>
      <c r="F154" s="3">
        <v>13.1</v>
      </c>
    </row>
    <row r="155" spans="1:6" x14ac:dyDescent="0.35">
      <c r="A155" s="2" t="s">
        <v>323</v>
      </c>
      <c r="B155" s="3"/>
      <c r="C155" s="3"/>
      <c r="D155" s="3"/>
      <c r="E155" s="3">
        <v>51.5</v>
      </c>
      <c r="F155" s="3">
        <v>51.5</v>
      </c>
    </row>
    <row r="156" spans="1:6" x14ac:dyDescent="0.35">
      <c r="A156" s="2" t="s">
        <v>339</v>
      </c>
      <c r="B156" s="3">
        <v>50.4</v>
      </c>
      <c r="C156" s="3"/>
      <c r="D156" s="3"/>
      <c r="E156" s="3"/>
      <c r="F156" s="3">
        <v>50.4</v>
      </c>
    </row>
    <row r="157" spans="1:6" x14ac:dyDescent="0.35">
      <c r="A157" s="2" t="s">
        <v>317</v>
      </c>
      <c r="B157" s="3"/>
      <c r="C157" s="3">
        <v>1.7</v>
      </c>
      <c r="D157" s="3"/>
      <c r="E157" s="3"/>
      <c r="F157" s="3">
        <v>1.7</v>
      </c>
    </row>
    <row r="158" spans="1:6" x14ac:dyDescent="0.35">
      <c r="A158" s="2" t="s">
        <v>313</v>
      </c>
      <c r="B158" s="3">
        <v>81</v>
      </c>
      <c r="C158" s="3"/>
      <c r="D158" s="3"/>
      <c r="E158" s="3"/>
      <c r="F158" s="3">
        <v>81</v>
      </c>
    </row>
    <row r="159" spans="1:6" x14ac:dyDescent="0.35">
      <c r="A159" s="2" t="s">
        <v>331</v>
      </c>
      <c r="B159" s="3">
        <v>77.882599999999996</v>
      </c>
      <c r="C159" s="3"/>
      <c r="D159" s="3"/>
      <c r="E159" s="3"/>
      <c r="F159" s="3">
        <v>77.882599999999996</v>
      </c>
    </row>
    <row r="160" spans="1:6" x14ac:dyDescent="0.35">
      <c r="A160" s="2" t="s">
        <v>333</v>
      </c>
      <c r="B160" s="3">
        <v>72.675600000000003</v>
      </c>
      <c r="C160" s="3"/>
      <c r="D160" s="3"/>
      <c r="E160" s="3"/>
      <c r="F160" s="3">
        <v>72.675600000000003</v>
      </c>
    </row>
    <row r="161" spans="1:6" x14ac:dyDescent="0.35">
      <c r="A161" s="2" t="s">
        <v>315</v>
      </c>
      <c r="B161" s="3"/>
      <c r="C161" s="3"/>
      <c r="D161" s="3">
        <v>8</v>
      </c>
      <c r="E161" s="3"/>
      <c r="F161" s="3">
        <v>8</v>
      </c>
    </row>
    <row r="162" spans="1:6" x14ac:dyDescent="0.35">
      <c r="A162" s="2" t="s">
        <v>321</v>
      </c>
      <c r="B162" s="3"/>
      <c r="C162" s="3">
        <v>1.5</v>
      </c>
      <c r="D162" s="3"/>
      <c r="E162" s="3"/>
      <c r="F162" s="3">
        <v>1.5</v>
      </c>
    </row>
    <row r="163" spans="1:6" x14ac:dyDescent="0.35">
      <c r="A163" s="2" t="s">
        <v>391</v>
      </c>
      <c r="B163" s="3"/>
      <c r="C163" s="3"/>
      <c r="D163" s="3"/>
      <c r="E163" s="3">
        <v>46.5</v>
      </c>
      <c r="F163" s="3">
        <v>46.5</v>
      </c>
    </row>
    <row r="164" spans="1:6" x14ac:dyDescent="0.35">
      <c r="A164" s="2" t="s">
        <v>325</v>
      </c>
      <c r="B164" s="3"/>
      <c r="C164" s="3">
        <v>14.1</v>
      </c>
      <c r="D164" s="3"/>
      <c r="E164" s="3"/>
      <c r="F164" s="3">
        <v>14.1</v>
      </c>
    </row>
    <row r="165" spans="1:6" x14ac:dyDescent="0.35">
      <c r="A165" s="2" t="s">
        <v>115</v>
      </c>
      <c r="B165" s="3">
        <v>71.635000000000005</v>
      </c>
      <c r="C165" s="3"/>
      <c r="D165" s="3"/>
      <c r="E165" s="3"/>
      <c r="F165" s="3">
        <v>71.635000000000005</v>
      </c>
    </row>
    <row r="166" spans="1:6" x14ac:dyDescent="0.35">
      <c r="A166" s="2" t="s">
        <v>215</v>
      </c>
      <c r="B166" s="3"/>
      <c r="C166" s="3"/>
      <c r="D166" s="3">
        <v>21.9</v>
      </c>
      <c r="E166" s="3"/>
      <c r="F166" s="3">
        <v>21.9</v>
      </c>
    </row>
    <row r="167" spans="1:6" x14ac:dyDescent="0.35">
      <c r="A167" s="2" t="s">
        <v>211</v>
      </c>
      <c r="B167" s="3"/>
      <c r="C167" s="3"/>
      <c r="D167" s="3"/>
      <c r="E167" s="3">
        <v>46.2</v>
      </c>
      <c r="F167" s="3">
        <v>46.2</v>
      </c>
    </row>
    <row r="168" spans="1:6" x14ac:dyDescent="0.35">
      <c r="A168" s="2" t="s">
        <v>375</v>
      </c>
      <c r="B168" s="3"/>
      <c r="C168" s="3"/>
      <c r="D168" s="3"/>
      <c r="E168" s="3">
        <v>52</v>
      </c>
      <c r="F168" s="3">
        <v>52</v>
      </c>
    </row>
    <row r="169" spans="1:6" x14ac:dyDescent="0.35">
      <c r="A169" s="2" t="s">
        <v>309</v>
      </c>
      <c r="B169" s="3"/>
      <c r="C169" s="3"/>
      <c r="D169" s="3">
        <v>22.7</v>
      </c>
      <c r="E169" s="3"/>
      <c r="F169" s="3">
        <v>22.7</v>
      </c>
    </row>
    <row r="170" spans="1:6" x14ac:dyDescent="0.35">
      <c r="A170" s="2" t="s">
        <v>329</v>
      </c>
      <c r="B170" s="3"/>
      <c r="C170" s="3"/>
      <c r="D170" s="3"/>
      <c r="E170" s="3">
        <v>37.4</v>
      </c>
      <c r="F170" s="3">
        <v>37.4</v>
      </c>
    </row>
    <row r="171" spans="1:6" x14ac:dyDescent="0.35">
      <c r="A171" s="2" t="s">
        <v>337</v>
      </c>
      <c r="B171" s="3"/>
      <c r="C171" s="3"/>
      <c r="D171" s="3">
        <v>24.7</v>
      </c>
      <c r="E171" s="3"/>
      <c r="F171" s="3">
        <v>24.7</v>
      </c>
    </row>
    <row r="172" spans="1:6" x14ac:dyDescent="0.35">
      <c r="A172" s="2" t="s">
        <v>335</v>
      </c>
      <c r="B172" s="3">
        <v>94.783600000000007</v>
      </c>
      <c r="C172" s="3"/>
      <c r="D172" s="3"/>
      <c r="E172" s="3"/>
      <c r="F172" s="3">
        <v>94.783600000000007</v>
      </c>
    </row>
    <row r="173" spans="1:6" x14ac:dyDescent="0.35">
      <c r="A173" s="2" t="s">
        <v>71</v>
      </c>
      <c r="B173" s="3">
        <v>86.34</v>
      </c>
      <c r="C173" s="3"/>
      <c r="D173" s="3"/>
      <c r="E173" s="3"/>
      <c r="F173" s="3">
        <v>86.34</v>
      </c>
    </row>
    <row r="174" spans="1:6" x14ac:dyDescent="0.35">
      <c r="A174" s="2" t="s">
        <v>341</v>
      </c>
      <c r="B174" s="3"/>
      <c r="C174" s="3"/>
      <c r="D174" s="3">
        <v>26.2</v>
      </c>
      <c r="E174" s="3"/>
      <c r="F174" s="3">
        <v>26.2</v>
      </c>
    </row>
    <row r="175" spans="1:6" x14ac:dyDescent="0.35">
      <c r="A175" s="2" t="s">
        <v>349</v>
      </c>
      <c r="B175" s="3"/>
      <c r="C175" s="3"/>
      <c r="D175" s="3">
        <v>16</v>
      </c>
      <c r="E175" s="3"/>
      <c r="F175" s="3">
        <v>16</v>
      </c>
    </row>
    <row r="176" spans="1:6" x14ac:dyDescent="0.35">
      <c r="A176" s="2" t="s">
        <v>363</v>
      </c>
      <c r="B176" s="3"/>
      <c r="C176" s="3">
        <v>4.4000000000000004</v>
      </c>
      <c r="D176" s="3"/>
      <c r="E176" s="3"/>
      <c r="F176" s="3">
        <v>4.4000000000000004</v>
      </c>
    </row>
    <row r="177" spans="1:6" x14ac:dyDescent="0.35">
      <c r="A177" s="2" t="s">
        <v>347</v>
      </c>
      <c r="B177" s="3"/>
      <c r="C177" s="3"/>
      <c r="D177" s="3"/>
      <c r="E177" s="3">
        <v>28.94</v>
      </c>
      <c r="F177" s="3">
        <v>28.94</v>
      </c>
    </row>
    <row r="178" spans="1:6" x14ac:dyDescent="0.35">
      <c r="A178" s="2" t="s">
        <v>353</v>
      </c>
      <c r="B178" s="3"/>
      <c r="C178" s="3"/>
      <c r="D178" s="3">
        <v>1.1000000000000001</v>
      </c>
      <c r="E178" s="3"/>
      <c r="F178" s="3">
        <v>1.1000000000000001</v>
      </c>
    </row>
    <row r="179" spans="1:6" x14ac:dyDescent="0.35">
      <c r="A179" s="2" t="s">
        <v>345</v>
      </c>
      <c r="B179" s="3"/>
      <c r="C179" s="3">
        <v>4.5</v>
      </c>
      <c r="D179" s="3"/>
      <c r="E179" s="3"/>
      <c r="F179" s="3">
        <v>4.5</v>
      </c>
    </row>
    <row r="180" spans="1:6" x14ac:dyDescent="0.35">
      <c r="A180" s="2" t="s">
        <v>355</v>
      </c>
      <c r="B180" s="3"/>
      <c r="C180" s="3"/>
      <c r="D180" s="3"/>
      <c r="E180" s="3">
        <v>35</v>
      </c>
      <c r="F180" s="3">
        <v>35</v>
      </c>
    </row>
    <row r="181" spans="1:6" x14ac:dyDescent="0.35">
      <c r="A181" s="2" t="s">
        <v>357</v>
      </c>
      <c r="B181" s="3">
        <v>63.8</v>
      </c>
      <c r="C181" s="3"/>
      <c r="D181" s="3"/>
      <c r="E181" s="3"/>
      <c r="F181" s="3">
        <v>63.8</v>
      </c>
    </row>
    <row r="182" spans="1:6" x14ac:dyDescent="0.35">
      <c r="A182" s="2" t="s">
        <v>359</v>
      </c>
      <c r="B182" s="3"/>
      <c r="C182" s="3"/>
      <c r="D182" s="3"/>
      <c r="E182" s="3">
        <v>43.8</v>
      </c>
      <c r="F182" s="3">
        <v>43.8</v>
      </c>
    </row>
    <row r="183" spans="1:6" x14ac:dyDescent="0.35">
      <c r="A183" s="2" t="s">
        <v>361</v>
      </c>
      <c r="B183" s="3"/>
      <c r="C183" s="3"/>
      <c r="D183" s="3"/>
      <c r="E183" s="3">
        <v>46.25</v>
      </c>
      <c r="F183" s="3">
        <v>46.25</v>
      </c>
    </row>
    <row r="184" spans="1:6" x14ac:dyDescent="0.35">
      <c r="A184" s="2" t="s">
        <v>351</v>
      </c>
      <c r="B184" s="3"/>
      <c r="C184" s="3"/>
      <c r="D184" s="3"/>
      <c r="E184" s="3">
        <v>9.6</v>
      </c>
      <c r="F184" s="3">
        <v>9.6</v>
      </c>
    </row>
    <row r="185" spans="1:6" x14ac:dyDescent="0.35">
      <c r="A185" s="2" t="s">
        <v>365</v>
      </c>
      <c r="B185" s="3"/>
      <c r="C185" s="3">
        <v>16.2</v>
      </c>
      <c r="D185" s="3"/>
      <c r="E185" s="3"/>
      <c r="F185" s="3">
        <v>16.2</v>
      </c>
    </row>
    <row r="186" spans="1:6" x14ac:dyDescent="0.35">
      <c r="A186" s="2" t="s">
        <v>367</v>
      </c>
      <c r="B186" s="3"/>
      <c r="C186" s="3"/>
      <c r="D186" s="3">
        <v>41</v>
      </c>
      <c r="E186" s="3"/>
      <c r="F186" s="3">
        <v>41</v>
      </c>
    </row>
    <row r="187" spans="1:6" x14ac:dyDescent="0.35">
      <c r="A187" s="2" t="s">
        <v>16</v>
      </c>
      <c r="B187" s="3">
        <v>88</v>
      </c>
      <c r="C187" s="3"/>
      <c r="D187" s="3"/>
      <c r="E187" s="3"/>
      <c r="F187" s="3">
        <v>88</v>
      </c>
    </row>
    <row r="188" spans="1:6" x14ac:dyDescent="0.35">
      <c r="A188" s="2" t="s">
        <v>131</v>
      </c>
      <c r="B188" s="3">
        <v>89.844099999999997</v>
      </c>
      <c r="C188" s="3"/>
      <c r="D188" s="3"/>
      <c r="E188" s="3"/>
      <c r="F188" s="3">
        <v>89.844099999999997</v>
      </c>
    </row>
    <row r="189" spans="1:6" x14ac:dyDescent="0.35">
      <c r="A189" s="2" t="s">
        <v>371</v>
      </c>
      <c r="B189" s="3">
        <v>84.2</v>
      </c>
      <c r="C189" s="3"/>
      <c r="D189" s="3"/>
      <c r="E189" s="3"/>
      <c r="F189" s="3">
        <v>84.2</v>
      </c>
    </row>
    <row r="190" spans="1:6" x14ac:dyDescent="0.35">
      <c r="A190" s="2" t="s">
        <v>369</v>
      </c>
      <c r="B190" s="3">
        <v>57.69</v>
      </c>
      <c r="C190" s="3"/>
      <c r="D190" s="3"/>
      <c r="E190" s="3"/>
      <c r="F190" s="3">
        <v>57.69</v>
      </c>
    </row>
    <row r="191" spans="1:6" x14ac:dyDescent="0.35">
      <c r="A191" s="2" t="s">
        <v>373</v>
      </c>
      <c r="B191" s="3"/>
      <c r="C191" s="3"/>
      <c r="D191" s="3">
        <v>38.200000000000003</v>
      </c>
      <c r="E191" s="3"/>
      <c r="F191" s="3">
        <v>38.200000000000003</v>
      </c>
    </row>
    <row r="192" spans="1:6" x14ac:dyDescent="0.35">
      <c r="A192" s="2" t="s">
        <v>383</v>
      </c>
      <c r="B192" s="3"/>
      <c r="C192" s="3"/>
      <c r="D192" s="3">
        <v>11.3</v>
      </c>
      <c r="E192" s="3"/>
      <c r="F192" s="3">
        <v>11.3</v>
      </c>
    </row>
    <row r="193" spans="1:6" x14ac:dyDescent="0.35">
      <c r="A193" s="2" t="s">
        <v>377</v>
      </c>
      <c r="B193" s="3">
        <v>54.9</v>
      </c>
      <c r="C193" s="3"/>
      <c r="D193" s="3"/>
      <c r="E193" s="3"/>
      <c r="F193" s="3">
        <v>54.9</v>
      </c>
    </row>
    <row r="194" spans="1:6" x14ac:dyDescent="0.35">
      <c r="A194" s="2" t="s">
        <v>381</v>
      </c>
      <c r="B194" s="3"/>
      <c r="C194" s="3"/>
      <c r="D194" s="3">
        <v>43.9</v>
      </c>
      <c r="E194" s="3"/>
      <c r="F194" s="3">
        <v>43.9</v>
      </c>
    </row>
    <row r="195" spans="1:6" x14ac:dyDescent="0.35">
      <c r="A195" s="2" t="s">
        <v>379</v>
      </c>
      <c r="B195" s="3">
        <v>45.3</v>
      </c>
      <c r="C195" s="3"/>
      <c r="D195" s="3"/>
      <c r="E195" s="3"/>
      <c r="F195" s="3">
        <v>45.3</v>
      </c>
    </row>
    <row r="196" spans="1:6" x14ac:dyDescent="0.35">
      <c r="A196" s="2" t="s">
        <v>385</v>
      </c>
      <c r="B196" s="3"/>
      <c r="C196" s="3"/>
      <c r="D196" s="3">
        <v>46.6</v>
      </c>
      <c r="E196" s="3"/>
      <c r="F196" s="3">
        <v>46.6</v>
      </c>
    </row>
    <row r="197" spans="1:6" x14ac:dyDescent="0.35">
      <c r="A197" s="2" t="s">
        <v>389</v>
      </c>
      <c r="B197" s="3"/>
      <c r="C197" s="3"/>
      <c r="D197" s="3">
        <v>20</v>
      </c>
      <c r="E197" s="3"/>
      <c r="F197" s="3">
        <v>20</v>
      </c>
    </row>
    <row r="198" spans="1:6" x14ac:dyDescent="0.35">
      <c r="A198" s="2" t="s">
        <v>395</v>
      </c>
      <c r="B198" s="3"/>
      <c r="C198" s="3"/>
      <c r="D198" s="3">
        <v>15.4</v>
      </c>
      <c r="E198" s="3"/>
      <c r="F198" s="3">
        <v>15.4</v>
      </c>
    </row>
    <row r="199" spans="1:6" x14ac:dyDescent="0.35">
      <c r="A199" s="2" t="s">
        <v>397</v>
      </c>
      <c r="B199" s="3"/>
      <c r="C199" s="3">
        <v>18.5</v>
      </c>
      <c r="D199" s="3"/>
      <c r="E199" s="3"/>
      <c r="F199" s="3">
        <v>18.5</v>
      </c>
    </row>
    <row r="200" spans="1:6" x14ac:dyDescent="0.35">
      <c r="A200" s="2" t="s">
        <v>427</v>
      </c>
      <c r="B200" s="3">
        <v>4973.5228397000001</v>
      </c>
      <c r="C200" s="3">
        <v>179.65</v>
      </c>
      <c r="D200" s="3">
        <v>1118.3193000000001</v>
      </c>
      <c r="E200" s="3">
        <v>1933.4196842300003</v>
      </c>
      <c r="F200" s="3">
        <v>8204.9118239299969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D7B-1373-482B-9EA5-EE9E661DAF42}">
  <dimension ref="A1:L200"/>
  <sheetViews>
    <sheetView tabSelected="1" workbookViewId="0">
      <selection activeCell="I7" sqref="I7"/>
    </sheetView>
  </sheetViews>
  <sheetFormatPr defaultRowHeight="14.5" x14ac:dyDescent="0.35"/>
  <cols>
    <col min="1" max="1" width="26.7265625" bestFit="1" customWidth="1"/>
    <col min="2" max="2" width="12.1796875" bestFit="1" customWidth="1"/>
    <col min="3" max="3" width="8.6328125" bestFit="1" customWidth="1"/>
    <col min="4" max="4" width="12.453125" bestFit="1" customWidth="1"/>
    <col min="5" max="5" width="18.90625" bestFit="1" customWidth="1"/>
    <col min="7" max="8" width="0" hidden="1" customWidth="1"/>
    <col min="12" max="12" width="59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ht="15" thickBot="1" x14ac:dyDescent="0.4">
      <c r="A2" t="s">
        <v>5</v>
      </c>
      <c r="B2" t="s">
        <v>6</v>
      </c>
      <c r="C2">
        <v>10.244</v>
      </c>
      <c r="D2">
        <v>78.900000000000006</v>
      </c>
      <c r="E2" t="s">
        <v>7</v>
      </c>
      <c r="G2">
        <f>C2-K$3</f>
        <v>-11.225928205128199</v>
      </c>
      <c r="H2">
        <f>G2^2</f>
        <v>126.02146406669281</v>
      </c>
    </row>
    <row r="3" spans="1:12" x14ac:dyDescent="0.35">
      <c r="A3" t="s">
        <v>8</v>
      </c>
      <c r="B3" t="s">
        <v>9</v>
      </c>
      <c r="C3">
        <v>35.253</v>
      </c>
      <c r="D3">
        <v>5.9</v>
      </c>
      <c r="E3" t="s">
        <v>10</v>
      </c>
      <c r="G3">
        <f t="shared" ref="G3:G66" si="0">C3-K$3</f>
        <v>13.783071794871802</v>
      </c>
      <c r="H3">
        <f t="shared" ref="H3:H66" si="1">G3^2</f>
        <v>189.97306810259059</v>
      </c>
      <c r="K3" s="4">
        <f>AVERAGE(C2:C196)</f>
        <v>21.469928205128198</v>
      </c>
      <c r="L3" s="5" t="s">
        <v>399</v>
      </c>
    </row>
    <row r="4" spans="1:12" x14ac:dyDescent="0.3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G4">
        <f t="shared" si="0"/>
        <v>24.515071794871801</v>
      </c>
      <c r="H4">
        <f t="shared" si="1"/>
        <v>600.98874510771896</v>
      </c>
      <c r="K4" s="6">
        <f>MEDIAN(C2:C196)</f>
        <v>19.68</v>
      </c>
      <c r="L4" s="7" t="s">
        <v>400</v>
      </c>
    </row>
    <row r="5" spans="1:12" x14ac:dyDescent="0.35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G5">
        <f t="shared" si="0"/>
        <v>-8.5929282051281977</v>
      </c>
      <c r="H5">
        <f t="shared" si="1"/>
        <v>73.838415138487704</v>
      </c>
      <c r="K5" s="6">
        <f>AVERAGE(D2:D196)</f>
        <v>42.076470891948702</v>
      </c>
      <c r="L5" s="7" t="s">
        <v>402</v>
      </c>
    </row>
    <row r="6" spans="1:12" x14ac:dyDescent="0.35">
      <c r="A6" t="s">
        <v>16</v>
      </c>
      <c r="B6" t="s">
        <v>17</v>
      </c>
      <c r="C6">
        <v>11.044</v>
      </c>
      <c r="D6">
        <v>88</v>
      </c>
      <c r="E6" t="s">
        <v>7</v>
      </c>
      <c r="G6">
        <f t="shared" si="0"/>
        <v>-10.425928205128198</v>
      </c>
      <c r="H6">
        <f t="shared" si="1"/>
        <v>108.69997893848769</v>
      </c>
      <c r="K6" s="6">
        <f>MEDIAN(D2:D196)</f>
        <v>41</v>
      </c>
      <c r="L6" s="7" t="s">
        <v>401</v>
      </c>
    </row>
    <row r="7" spans="1:12" x14ac:dyDescent="0.35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G7">
        <f t="shared" si="0"/>
        <v>-3.7539282051281972</v>
      </c>
      <c r="H7">
        <f t="shared" si="1"/>
        <v>14.091976969257008</v>
      </c>
      <c r="K7" s="6">
        <f>AVERAGE(C2:D196)</f>
        <v>31.773199548538496</v>
      </c>
      <c r="L7" s="7" t="s">
        <v>403</v>
      </c>
    </row>
    <row r="8" spans="1:12" x14ac:dyDescent="0.35">
      <c r="A8" t="s">
        <v>20</v>
      </c>
      <c r="B8" t="s">
        <v>21</v>
      </c>
      <c r="C8">
        <v>13.308</v>
      </c>
      <c r="D8">
        <v>41.9</v>
      </c>
      <c r="E8" t="s">
        <v>22</v>
      </c>
      <c r="G8">
        <f t="shared" si="0"/>
        <v>-8.1619282051281985</v>
      </c>
      <c r="H8">
        <f t="shared" si="1"/>
        <v>66.617072025667213</v>
      </c>
      <c r="K8" s="6">
        <f>MEDIAN(C2:D196)</f>
        <v>23.31015</v>
      </c>
      <c r="L8" s="7" t="s">
        <v>404</v>
      </c>
    </row>
    <row r="9" spans="1:12" x14ac:dyDescent="0.35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G9">
        <f t="shared" si="0"/>
        <v>-5.0229282051281992</v>
      </c>
      <c r="H9">
        <f t="shared" si="1"/>
        <v>25.229807753872393</v>
      </c>
      <c r="K9" s="6">
        <f>_xlfn.VAR.P(C2:C196)</f>
        <v>111.8991241794612</v>
      </c>
      <c r="L9" s="7" t="s">
        <v>405</v>
      </c>
    </row>
    <row r="10" spans="1:12" x14ac:dyDescent="0.35">
      <c r="A10" t="s">
        <v>25</v>
      </c>
      <c r="B10" t="s">
        <v>26</v>
      </c>
      <c r="C10">
        <v>13.2</v>
      </c>
      <c r="D10">
        <v>83</v>
      </c>
      <c r="E10" t="s">
        <v>7</v>
      </c>
      <c r="G10">
        <f t="shared" si="0"/>
        <v>-8.269928205128199</v>
      </c>
      <c r="H10">
        <f t="shared" si="1"/>
        <v>68.391712517974909</v>
      </c>
      <c r="K10" s="6">
        <f>_xlfn.VAR.S(C2:C196)</f>
        <v>112.47592378863372</v>
      </c>
      <c r="L10" s="7" t="s">
        <v>406</v>
      </c>
    </row>
    <row r="11" spans="1:12" x14ac:dyDescent="0.35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G11">
        <f t="shared" si="0"/>
        <v>-12.069928205128198</v>
      </c>
      <c r="H11">
        <f t="shared" si="1"/>
        <v>145.6831668769492</v>
      </c>
      <c r="K11" s="6">
        <f>_xlfn.VAR.P(C2:D196)</f>
        <v>581.33930927092229</v>
      </c>
      <c r="L11" s="7" t="s">
        <v>407</v>
      </c>
    </row>
    <row r="12" spans="1:12" x14ac:dyDescent="0.35">
      <c r="A12" t="s">
        <v>29</v>
      </c>
      <c r="B12" t="s">
        <v>30</v>
      </c>
      <c r="C12">
        <v>18.3</v>
      </c>
      <c r="D12">
        <v>58.7</v>
      </c>
      <c r="E12" t="s">
        <v>13</v>
      </c>
      <c r="G12">
        <f t="shared" si="0"/>
        <v>-3.1699282051281976</v>
      </c>
      <c r="H12">
        <f t="shared" si="1"/>
        <v>10.048444825667277</v>
      </c>
      <c r="K12" s="6">
        <f>_xlfn.VAR.S(C2:D196)</f>
        <v>582.83375479604035</v>
      </c>
      <c r="L12" s="7" t="s">
        <v>408</v>
      </c>
    </row>
    <row r="13" spans="1:12" x14ac:dyDescent="0.35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G13">
        <f t="shared" si="0"/>
        <v>22.681071794871805</v>
      </c>
      <c r="H13">
        <f t="shared" si="1"/>
        <v>514.43101776412936</v>
      </c>
      <c r="K13" s="6">
        <f>_xlfn.VAR.P(D2:D196)</f>
        <v>838.4646936105122</v>
      </c>
      <c r="L13" s="7" t="s">
        <v>409</v>
      </c>
    </row>
    <row r="14" spans="1:12" x14ac:dyDescent="0.35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G14">
        <f t="shared" si="0"/>
        <v>-10.269928205128199</v>
      </c>
      <c r="H14">
        <f t="shared" si="1"/>
        <v>105.47142533848771</v>
      </c>
      <c r="K14" s="6">
        <f>_xlfn.VAR.S(D2:D196)</f>
        <v>842.78667656726748</v>
      </c>
      <c r="L14" s="7" t="s">
        <v>410</v>
      </c>
    </row>
    <row r="15" spans="1:12" x14ac:dyDescent="0.35">
      <c r="A15" t="s">
        <v>35</v>
      </c>
      <c r="B15" t="s">
        <v>36</v>
      </c>
      <c r="C15">
        <v>36.44</v>
      </c>
      <c r="D15">
        <v>4.9000000000000004</v>
      </c>
      <c r="E15" t="s">
        <v>10</v>
      </c>
      <c r="G15">
        <f t="shared" si="0"/>
        <v>14.970071794871799</v>
      </c>
      <c r="H15">
        <f t="shared" si="1"/>
        <v>224.10304954361618</v>
      </c>
      <c r="K15" s="6">
        <f>_xlfn.STDEV.P(C2:C196)</f>
        <v>10.578238236089279</v>
      </c>
      <c r="L15" s="7" t="s">
        <v>411</v>
      </c>
    </row>
    <row r="16" spans="1:12" x14ac:dyDescent="0.35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G16">
        <f t="shared" si="0"/>
        <v>19.081071794871804</v>
      </c>
      <c r="H16">
        <f t="shared" si="1"/>
        <v>364.0873008410523</v>
      </c>
      <c r="K16" s="6">
        <f>_xlfn.STDEV.S(C2:C196)</f>
        <v>10.605466693579954</v>
      </c>
      <c r="L16" s="7" t="s">
        <v>412</v>
      </c>
    </row>
    <row r="17" spans="1:12" x14ac:dyDescent="0.35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G17">
        <f t="shared" si="0"/>
        <v>-1.3279282051281989</v>
      </c>
      <c r="H17">
        <f t="shared" si="1"/>
        <v>1.7633933179749999</v>
      </c>
      <c r="K17" s="6">
        <f>_xlfn.STDEV.P(D2:D196)</f>
        <v>28.956254827075139</v>
      </c>
      <c r="L17" s="7" t="s">
        <v>413</v>
      </c>
    </row>
    <row r="18" spans="1:12" x14ac:dyDescent="0.35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G18">
        <f t="shared" si="0"/>
        <v>-12.269928205128199</v>
      </c>
      <c r="H18">
        <f t="shared" si="1"/>
        <v>150.55113815900052</v>
      </c>
      <c r="K18" s="6">
        <f>_xlfn.STDEV.S(D2:D196)</f>
        <v>29.030788424830412</v>
      </c>
      <c r="L18" s="7" t="s">
        <v>414</v>
      </c>
    </row>
    <row r="19" spans="1:12" x14ac:dyDescent="0.35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G19">
        <f t="shared" si="0"/>
        <v>-6.4299282051281992</v>
      </c>
      <c r="H19">
        <f t="shared" si="1"/>
        <v>41.343976723103147</v>
      </c>
      <c r="K19" s="6">
        <f>_xlfn.STDEV.P(C2:D196)</f>
        <v>24.110979019337275</v>
      </c>
      <c r="L19" s="7" t="s">
        <v>415</v>
      </c>
    </row>
    <row r="20" spans="1:12" x14ac:dyDescent="0.35">
      <c r="A20" t="s">
        <v>45</v>
      </c>
      <c r="B20" t="s">
        <v>46</v>
      </c>
      <c r="C20">
        <v>15.339</v>
      </c>
      <c r="D20">
        <v>72</v>
      </c>
      <c r="E20" t="s">
        <v>7</v>
      </c>
      <c r="G20">
        <f t="shared" si="0"/>
        <v>-6.1309282051281979</v>
      </c>
      <c r="H20">
        <f t="shared" si="1"/>
        <v>37.588280656436467</v>
      </c>
      <c r="K20" s="6">
        <f>_xlfn.STDEV.S(C2:D196)</f>
        <v>24.141950103420402</v>
      </c>
      <c r="L20" s="7" t="s">
        <v>416</v>
      </c>
    </row>
    <row r="21" spans="1:12" x14ac:dyDescent="0.35">
      <c r="A21" t="s">
        <v>47</v>
      </c>
      <c r="B21" t="s">
        <v>48</v>
      </c>
      <c r="C21">
        <v>9.0619999999999994</v>
      </c>
      <c r="D21">
        <v>57.79</v>
      </c>
      <c r="E21" t="s">
        <v>13</v>
      </c>
      <c r="G21">
        <f t="shared" si="0"/>
        <v>-12.407928205128199</v>
      </c>
      <c r="H21">
        <f t="shared" si="1"/>
        <v>153.95668234361588</v>
      </c>
      <c r="K21" s="6">
        <f>K26-K25</f>
        <v>17.639000000000003</v>
      </c>
      <c r="L21" s="7" t="s">
        <v>417</v>
      </c>
    </row>
    <row r="22" spans="1:12" x14ac:dyDescent="0.35">
      <c r="A22" t="s">
        <v>49</v>
      </c>
      <c r="B22" t="s">
        <v>50</v>
      </c>
      <c r="C22">
        <v>12.5</v>
      </c>
      <c r="D22">
        <v>54.17</v>
      </c>
      <c r="E22" t="s">
        <v>13</v>
      </c>
      <c r="G22">
        <f t="shared" si="0"/>
        <v>-8.9699282051281983</v>
      </c>
      <c r="H22">
        <f t="shared" si="1"/>
        <v>80.459612005154383</v>
      </c>
      <c r="K22" s="6">
        <f>K29-K28</f>
        <v>51.704999999999998</v>
      </c>
      <c r="L22" s="7" t="s">
        <v>418</v>
      </c>
    </row>
    <row r="23" spans="1:12" x14ac:dyDescent="0.35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G23">
        <f t="shared" si="0"/>
        <v>1.6220717948718004</v>
      </c>
      <c r="H23">
        <f t="shared" si="1"/>
        <v>2.6311169077186243</v>
      </c>
      <c r="K23" s="6">
        <f>K32-K31</f>
        <v>31.397750000000002</v>
      </c>
      <c r="L23" s="7" t="s">
        <v>419</v>
      </c>
    </row>
    <row r="24" spans="1:12" x14ac:dyDescent="0.35">
      <c r="A24" t="s">
        <v>53</v>
      </c>
      <c r="B24" t="s">
        <v>54</v>
      </c>
      <c r="C24">
        <v>10.4</v>
      </c>
      <c r="D24">
        <v>95.3</v>
      </c>
      <c r="E24" t="s">
        <v>7</v>
      </c>
      <c r="G24">
        <f t="shared" si="0"/>
        <v>-11.069928205128198</v>
      </c>
      <c r="H24">
        <f t="shared" si="1"/>
        <v>122.5433104666928</v>
      </c>
      <c r="K24" s="6"/>
      <c r="L24" s="7"/>
    </row>
    <row r="25" spans="1:12" x14ac:dyDescent="0.35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G25">
        <f t="shared" si="0"/>
        <v>2.7660717948718023</v>
      </c>
      <c r="H25">
        <f t="shared" si="1"/>
        <v>7.6511531743853141</v>
      </c>
      <c r="K25" s="6">
        <f>QUARTILE(C2:C196,1)</f>
        <v>12.1205</v>
      </c>
      <c r="L25" s="7" t="s">
        <v>420</v>
      </c>
    </row>
    <row r="26" spans="1:12" x14ac:dyDescent="0.35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G26">
        <f t="shared" si="0"/>
        <v>-6.5389282051281992</v>
      </c>
      <c r="H26">
        <f t="shared" si="1"/>
        <v>42.757582071821091</v>
      </c>
      <c r="K26" s="6">
        <f>QUARTILE(C2:C196,3)</f>
        <v>29.759500000000003</v>
      </c>
      <c r="L26" s="7" t="s">
        <v>423</v>
      </c>
    </row>
    <row r="27" spans="1:12" x14ac:dyDescent="0.35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G27">
        <f t="shared" si="0"/>
        <v>-9.2819282051281977</v>
      </c>
      <c r="H27">
        <f t="shared" si="1"/>
        <v>86.154191205154362</v>
      </c>
      <c r="K27" s="6"/>
      <c r="L27" s="7"/>
    </row>
    <row r="28" spans="1:12" x14ac:dyDescent="0.35">
      <c r="A28" t="s">
        <v>61</v>
      </c>
      <c r="B28" t="s">
        <v>62</v>
      </c>
      <c r="C28">
        <v>16.405000000000001</v>
      </c>
      <c r="D28">
        <v>64.5</v>
      </c>
      <c r="E28" t="s">
        <v>7</v>
      </c>
      <c r="G28">
        <f t="shared" si="0"/>
        <v>-5.0649282051281972</v>
      </c>
      <c r="H28">
        <f t="shared" si="1"/>
        <v>25.65349772310314</v>
      </c>
      <c r="K28" s="6">
        <f>QUARTILE(D2:D196,1)</f>
        <v>14.52</v>
      </c>
      <c r="L28" s="7" t="s">
        <v>421</v>
      </c>
    </row>
    <row r="29" spans="1:12" x14ac:dyDescent="0.35">
      <c r="A29" t="s">
        <v>63</v>
      </c>
      <c r="B29" t="s">
        <v>64</v>
      </c>
      <c r="C29">
        <v>18.134</v>
      </c>
      <c r="D29">
        <v>29.9</v>
      </c>
      <c r="E29" t="s">
        <v>22</v>
      </c>
      <c r="G29">
        <f t="shared" si="0"/>
        <v>-3.335928205128198</v>
      </c>
      <c r="H29">
        <f t="shared" si="1"/>
        <v>11.128416989769841</v>
      </c>
      <c r="K29" s="6">
        <f>QUARTILE(D2:D196,3)</f>
        <v>66.224999999999994</v>
      </c>
      <c r="L29" s="7" t="s">
        <v>422</v>
      </c>
    </row>
    <row r="30" spans="1:12" x14ac:dyDescent="0.35">
      <c r="A30" t="s">
        <v>65</v>
      </c>
      <c r="B30" t="s">
        <v>66</v>
      </c>
      <c r="C30">
        <v>25.266999999999999</v>
      </c>
      <c r="D30">
        <v>15</v>
      </c>
      <c r="E30" t="s">
        <v>13</v>
      </c>
      <c r="G30">
        <f t="shared" si="0"/>
        <v>3.7970717948718011</v>
      </c>
      <c r="H30">
        <f t="shared" si="1"/>
        <v>14.417754215410961</v>
      </c>
      <c r="K30" s="6"/>
      <c r="L30" s="7"/>
    </row>
    <row r="31" spans="1:12" x14ac:dyDescent="0.35">
      <c r="A31" t="s">
        <v>67</v>
      </c>
      <c r="B31" t="s">
        <v>68</v>
      </c>
      <c r="C31">
        <v>34.076000000000001</v>
      </c>
      <c r="D31">
        <v>3.5</v>
      </c>
      <c r="E31" t="s">
        <v>10</v>
      </c>
      <c r="G31">
        <f t="shared" si="0"/>
        <v>12.606071794871802</v>
      </c>
      <c r="H31">
        <f t="shared" si="1"/>
        <v>158.91304609746237</v>
      </c>
      <c r="K31" s="6">
        <f>QUARTILE(C2:D196,1)</f>
        <v>12.5</v>
      </c>
      <c r="L31" s="7" t="s">
        <v>424</v>
      </c>
    </row>
    <row r="32" spans="1:12" ht="15" thickBot="1" x14ac:dyDescent="0.4">
      <c r="A32" t="s">
        <v>69</v>
      </c>
      <c r="B32" t="s">
        <v>70</v>
      </c>
      <c r="C32">
        <v>10.9</v>
      </c>
      <c r="D32">
        <v>85.8</v>
      </c>
      <c r="E32" t="s">
        <v>7</v>
      </c>
      <c r="G32">
        <f t="shared" si="0"/>
        <v>-10.569928205128198</v>
      </c>
      <c r="H32">
        <f t="shared" si="1"/>
        <v>111.72338226156461</v>
      </c>
      <c r="K32" s="8">
        <f>QUARTILE(C2:D196,3)</f>
        <v>43.897750000000002</v>
      </c>
      <c r="L32" s="9" t="s">
        <v>425</v>
      </c>
    </row>
    <row r="33" spans="1:8" x14ac:dyDescent="0.35">
      <c r="A33" t="s">
        <v>71</v>
      </c>
      <c r="B33" t="s">
        <v>72</v>
      </c>
      <c r="C33">
        <v>10.199999999999999</v>
      </c>
      <c r="D33">
        <v>86.34</v>
      </c>
      <c r="E33" t="s">
        <v>7</v>
      </c>
      <c r="G33">
        <f t="shared" si="0"/>
        <v>-11.269928205128199</v>
      </c>
      <c r="H33">
        <f t="shared" si="1"/>
        <v>127.01128174874411</v>
      </c>
    </row>
    <row r="34" spans="1:8" x14ac:dyDescent="0.35">
      <c r="A34" t="s">
        <v>73</v>
      </c>
      <c r="B34" t="s">
        <v>74</v>
      </c>
      <c r="C34">
        <v>13.385</v>
      </c>
      <c r="D34">
        <v>66.5</v>
      </c>
      <c r="E34" t="s">
        <v>7</v>
      </c>
      <c r="G34">
        <f t="shared" si="0"/>
        <v>-8.0849282051281985</v>
      </c>
      <c r="H34">
        <f t="shared" si="1"/>
        <v>65.366064082077472</v>
      </c>
    </row>
    <row r="35" spans="1:8" x14ac:dyDescent="0.35">
      <c r="A35" t="s">
        <v>75</v>
      </c>
      <c r="B35" t="s">
        <v>76</v>
      </c>
      <c r="C35">
        <v>12.1</v>
      </c>
      <c r="D35">
        <v>45.8</v>
      </c>
      <c r="E35" t="s">
        <v>13</v>
      </c>
      <c r="G35">
        <f t="shared" si="0"/>
        <v>-9.3699282051281987</v>
      </c>
      <c r="H35">
        <f t="shared" si="1"/>
        <v>87.79555456925695</v>
      </c>
    </row>
    <row r="36" spans="1:8" x14ac:dyDescent="0.35">
      <c r="A36" t="s">
        <v>77</v>
      </c>
      <c r="B36" t="s">
        <v>78</v>
      </c>
      <c r="C36">
        <v>37.32</v>
      </c>
      <c r="D36">
        <v>8.4</v>
      </c>
      <c r="E36" t="s">
        <v>22</v>
      </c>
      <c r="G36">
        <f t="shared" si="0"/>
        <v>15.850071794871802</v>
      </c>
      <c r="H36">
        <f t="shared" si="1"/>
        <v>251.22477590259064</v>
      </c>
    </row>
    <row r="37" spans="1:8" x14ac:dyDescent="0.35">
      <c r="A37" t="s">
        <v>79</v>
      </c>
      <c r="B37" t="s">
        <v>80</v>
      </c>
      <c r="C37">
        <v>37.235999999999997</v>
      </c>
      <c r="D37">
        <v>6.4</v>
      </c>
      <c r="E37" t="s">
        <v>22</v>
      </c>
      <c r="G37">
        <f t="shared" si="0"/>
        <v>15.766071794871799</v>
      </c>
      <c r="H37">
        <f t="shared" si="1"/>
        <v>248.56901984105207</v>
      </c>
    </row>
    <row r="38" spans="1:8" x14ac:dyDescent="0.35">
      <c r="A38" t="s">
        <v>81</v>
      </c>
      <c r="B38" t="s">
        <v>82</v>
      </c>
      <c r="C38">
        <v>37.011000000000003</v>
      </c>
      <c r="D38">
        <v>6.6</v>
      </c>
      <c r="E38" t="s">
        <v>22</v>
      </c>
      <c r="G38">
        <f t="shared" si="0"/>
        <v>15.541071794871804</v>
      </c>
      <c r="H38">
        <f t="shared" si="1"/>
        <v>241.52491253335992</v>
      </c>
    </row>
    <row r="39" spans="1:8" x14ac:dyDescent="0.35">
      <c r="A39" t="s">
        <v>83</v>
      </c>
      <c r="B39" t="s">
        <v>84</v>
      </c>
      <c r="C39">
        <v>16.076000000000001</v>
      </c>
      <c r="D39">
        <v>51.7</v>
      </c>
      <c r="E39" t="s">
        <v>13</v>
      </c>
      <c r="G39">
        <f t="shared" si="0"/>
        <v>-5.3939282051281978</v>
      </c>
      <c r="H39">
        <f t="shared" si="1"/>
        <v>29.094461482077502</v>
      </c>
    </row>
    <row r="40" spans="1:8" x14ac:dyDescent="0.35">
      <c r="A40" t="s">
        <v>85</v>
      </c>
      <c r="B40" t="s">
        <v>86</v>
      </c>
      <c r="C40">
        <v>34.326000000000001</v>
      </c>
      <c r="D40">
        <v>6.5</v>
      </c>
      <c r="E40" t="s">
        <v>10</v>
      </c>
      <c r="G40">
        <f t="shared" si="0"/>
        <v>12.856071794871802</v>
      </c>
      <c r="H40">
        <f t="shared" si="1"/>
        <v>165.27858199489827</v>
      </c>
    </row>
    <row r="41" spans="1:8" x14ac:dyDescent="0.35">
      <c r="A41" t="s">
        <v>87</v>
      </c>
      <c r="B41" t="s">
        <v>88</v>
      </c>
      <c r="C41">
        <v>21.625</v>
      </c>
      <c r="D41">
        <v>37.5</v>
      </c>
      <c r="E41" t="s">
        <v>22</v>
      </c>
      <c r="G41">
        <f t="shared" si="0"/>
        <v>0.15507179487180167</v>
      </c>
      <c r="H41">
        <f t="shared" si="1"/>
        <v>2.4047261564762137E-2</v>
      </c>
    </row>
    <row r="42" spans="1:8" x14ac:dyDescent="0.35">
      <c r="A42" t="s">
        <v>89</v>
      </c>
      <c r="B42" t="s">
        <v>90</v>
      </c>
      <c r="C42">
        <v>15.022</v>
      </c>
      <c r="D42">
        <v>45.96</v>
      </c>
      <c r="E42" t="s">
        <v>13</v>
      </c>
      <c r="G42">
        <f t="shared" si="0"/>
        <v>-6.4479282051281981</v>
      </c>
      <c r="H42">
        <f t="shared" si="1"/>
        <v>41.575778138487749</v>
      </c>
    </row>
    <row r="43" spans="1:8" x14ac:dyDescent="0.35">
      <c r="A43" t="s">
        <v>91</v>
      </c>
      <c r="B43" t="s">
        <v>92</v>
      </c>
      <c r="C43">
        <v>10.4</v>
      </c>
      <c r="D43">
        <v>27.93</v>
      </c>
      <c r="E43" t="s">
        <v>13</v>
      </c>
      <c r="G43">
        <f t="shared" si="0"/>
        <v>-11.069928205128198</v>
      </c>
      <c r="H43">
        <f t="shared" si="1"/>
        <v>122.5433104666928</v>
      </c>
    </row>
    <row r="44" spans="1:8" x14ac:dyDescent="0.35">
      <c r="A44" t="s">
        <v>93</v>
      </c>
      <c r="B44" t="s">
        <v>94</v>
      </c>
      <c r="C44">
        <v>12.5</v>
      </c>
      <c r="D44">
        <v>74.099999999999994</v>
      </c>
      <c r="E44" t="s">
        <v>7</v>
      </c>
      <c r="G44">
        <f t="shared" si="0"/>
        <v>-8.9699282051281983</v>
      </c>
      <c r="H44">
        <f t="shared" si="1"/>
        <v>80.459612005154383</v>
      </c>
    </row>
    <row r="45" spans="1:8" x14ac:dyDescent="0.35">
      <c r="A45" t="s">
        <v>95</v>
      </c>
      <c r="B45" t="s">
        <v>96</v>
      </c>
      <c r="C45">
        <v>11.436</v>
      </c>
      <c r="D45">
        <v>65.454800000000006</v>
      </c>
      <c r="E45" t="s">
        <v>7</v>
      </c>
      <c r="G45">
        <f t="shared" si="0"/>
        <v>-10.033928205128198</v>
      </c>
      <c r="H45">
        <f t="shared" si="1"/>
        <v>100.67971522566719</v>
      </c>
    </row>
    <row r="46" spans="1:8" x14ac:dyDescent="0.35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  <c r="G46">
        <f t="shared" si="0"/>
        <v>-11.269928205128199</v>
      </c>
      <c r="H46">
        <f t="shared" si="1"/>
        <v>127.01128174874411</v>
      </c>
    </row>
    <row r="47" spans="1:8" x14ac:dyDescent="0.35">
      <c r="A47" t="s">
        <v>99</v>
      </c>
      <c r="B47" t="s">
        <v>100</v>
      </c>
      <c r="C47">
        <v>8.5</v>
      </c>
      <c r="D47">
        <v>84.17</v>
      </c>
      <c r="E47" t="s">
        <v>7</v>
      </c>
      <c r="G47">
        <f t="shared" si="0"/>
        <v>-12.969928205128198</v>
      </c>
      <c r="H47">
        <f t="shared" si="1"/>
        <v>168.21903764617997</v>
      </c>
    </row>
    <row r="48" spans="1:8" x14ac:dyDescent="0.35">
      <c r="A48" t="s">
        <v>101</v>
      </c>
      <c r="B48" t="s">
        <v>102</v>
      </c>
      <c r="C48">
        <v>25.486000000000001</v>
      </c>
      <c r="D48">
        <v>9.5</v>
      </c>
      <c r="E48" t="s">
        <v>22</v>
      </c>
      <c r="G48">
        <f t="shared" si="0"/>
        <v>4.0160717948718023</v>
      </c>
      <c r="H48">
        <f t="shared" si="1"/>
        <v>16.128832661564822</v>
      </c>
    </row>
    <row r="49" spans="1:8" x14ac:dyDescent="0.35">
      <c r="A49" t="s">
        <v>103</v>
      </c>
      <c r="B49" t="s">
        <v>104</v>
      </c>
      <c r="C49">
        <v>10</v>
      </c>
      <c r="D49">
        <v>94.6297</v>
      </c>
      <c r="E49" t="s">
        <v>7</v>
      </c>
      <c r="G49">
        <f t="shared" si="0"/>
        <v>-11.469928205128198</v>
      </c>
      <c r="H49">
        <f t="shared" si="1"/>
        <v>131.55925303079536</v>
      </c>
    </row>
    <row r="50" spans="1:8" x14ac:dyDescent="0.35">
      <c r="A50" t="s">
        <v>105</v>
      </c>
      <c r="B50" t="s">
        <v>106</v>
      </c>
      <c r="C50">
        <v>21.198</v>
      </c>
      <c r="D50">
        <v>45.9</v>
      </c>
      <c r="E50" t="s">
        <v>13</v>
      </c>
      <c r="G50">
        <f t="shared" si="0"/>
        <v>-0.27192820512819793</v>
      </c>
      <c r="H50">
        <f t="shared" si="1"/>
        <v>7.3944948744243288E-2</v>
      </c>
    </row>
    <row r="51" spans="1:8" x14ac:dyDescent="0.35">
      <c r="A51" t="s">
        <v>107</v>
      </c>
      <c r="B51" t="s">
        <v>108</v>
      </c>
      <c r="C51">
        <v>24.738</v>
      </c>
      <c r="D51">
        <v>16.5</v>
      </c>
      <c r="E51" t="s">
        <v>13</v>
      </c>
      <c r="G51">
        <f t="shared" si="0"/>
        <v>3.2680717948718012</v>
      </c>
      <c r="H51">
        <f t="shared" si="1"/>
        <v>10.680293256436597</v>
      </c>
    </row>
    <row r="52" spans="1:8" x14ac:dyDescent="0.35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  <c r="G52">
        <f t="shared" si="0"/>
        <v>-0.39992820512819804</v>
      </c>
      <c r="H52">
        <f t="shared" si="1"/>
        <v>0.15994256925706204</v>
      </c>
    </row>
    <row r="53" spans="1:8" x14ac:dyDescent="0.35">
      <c r="A53" t="s">
        <v>111</v>
      </c>
      <c r="B53" t="s">
        <v>112</v>
      </c>
      <c r="C53">
        <v>28.032</v>
      </c>
      <c r="D53">
        <v>29.4</v>
      </c>
      <c r="E53" t="s">
        <v>22</v>
      </c>
      <c r="G53">
        <f t="shared" si="0"/>
        <v>6.5620717948718017</v>
      </c>
      <c r="H53">
        <f t="shared" si="1"/>
        <v>43.060786241052028</v>
      </c>
    </row>
    <row r="54" spans="1:8" x14ac:dyDescent="0.35">
      <c r="A54" t="s">
        <v>113</v>
      </c>
      <c r="B54" t="s">
        <v>114</v>
      </c>
      <c r="C54">
        <v>34.799999999999997</v>
      </c>
      <c r="D54">
        <v>0.9</v>
      </c>
      <c r="E54" t="s">
        <v>10</v>
      </c>
      <c r="G54">
        <f t="shared" si="0"/>
        <v>13.330071794871799</v>
      </c>
      <c r="H54">
        <f t="shared" si="1"/>
        <v>177.69081405643666</v>
      </c>
    </row>
    <row r="55" spans="1:8" x14ac:dyDescent="0.35">
      <c r="A55" t="s">
        <v>115</v>
      </c>
      <c r="B55" t="s">
        <v>116</v>
      </c>
      <c r="C55">
        <v>9.1</v>
      </c>
      <c r="D55">
        <v>71.635000000000005</v>
      </c>
      <c r="E55" t="s">
        <v>7</v>
      </c>
      <c r="G55">
        <f t="shared" si="0"/>
        <v>-12.369928205128199</v>
      </c>
      <c r="H55">
        <f t="shared" si="1"/>
        <v>153.01512380002615</v>
      </c>
    </row>
    <row r="56" spans="1:8" x14ac:dyDescent="0.35">
      <c r="A56" t="s">
        <v>117</v>
      </c>
      <c r="B56" t="s">
        <v>118</v>
      </c>
      <c r="C56">
        <v>10.3</v>
      </c>
      <c r="D56">
        <v>79.400000000000006</v>
      </c>
      <c r="E56" t="s">
        <v>7</v>
      </c>
      <c r="G56">
        <f t="shared" si="0"/>
        <v>-11.169928205128198</v>
      </c>
      <c r="H56">
        <f t="shared" si="1"/>
        <v>124.76729610771844</v>
      </c>
    </row>
    <row r="57" spans="1:8" x14ac:dyDescent="0.35">
      <c r="A57" t="s">
        <v>119</v>
      </c>
      <c r="B57" t="s">
        <v>120</v>
      </c>
      <c r="C57">
        <v>32.924999999999997</v>
      </c>
      <c r="D57">
        <v>1.9</v>
      </c>
      <c r="E57" t="s">
        <v>10</v>
      </c>
      <c r="G57">
        <f t="shared" si="0"/>
        <v>11.455071794871799</v>
      </c>
      <c r="H57">
        <f t="shared" si="1"/>
        <v>131.2186698256674</v>
      </c>
    </row>
    <row r="58" spans="1:8" x14ac:dyDescent="0.35">
      <c r="A58" t="s">
        <v>121</v>
      </c>
      <c r="B58" t="s">
        <v>122</v>
      </c>
      <c r="C58">
        <v>10.7</v>
      </c>
      <c r="D58">
        <v>91.514399999999995</v>
      </c>
      <c r="E58" t="s">
        <v>7</v>
      </c>
      <c r="G58">
        <f t="shared" si="0"/>
        <v>-10.769928205128199</v>
      </c>
      <c r="H58">
        <f t="shared" si="1"/>
        <v>115.99135354361592</v>
      </c>
    </row>
    <row r="59" spans="1:8" x14ac:dyDescent="0.35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  <c r="G59">
        <f t="shared" si="0"/>
        <v>-1.0069282051281974</v>
      </c>
      <c r="H59">
        <f t="shared" si="1"/>
        <v>1.0139044102826931</v>
      </c>
    </row>
    <row r="60" spans="1:8" x14ac:dyDescent="0.35">
      <c r="A60" t="s">
        <v>125</v>
      </c>
      <c r="B60" t="s">
        <v>126</v>
      </c>
      <c r="C60">
        <v>12.3</v>
      </c>
      <c r="D60">
        <v>81.919799999999995</v>
      </c>
      <c r="E60" t="s">
        <v>7</v>
      </c>
      <c r="G60">
        <f t="shared" si="0"/>
        <v>-9.1699282051281976</v>
      </c>
      <c r="H60">
        <f t="shared" si="1"/>
        <v>84.087583287205646</v>
      </c>
    </row>
    <row r="61" spans="1:8" x14ac:dyDescent="0.35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  <c r="G61">
        <f t="shared" si="0"/>
        <v>2.0410717948718009</v>
      </c>
      <c r="H61">
        <f t="shared" si="1"/>
        <v>4.1659740718211946</v>
      </c>
    </row>
    <row r="62" spans="1:8" x14ac:dyDescent="0.35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  <c r="G62">
        <f t="shared" si="0"/>
        <v>9.0850717948718014</v>
      </c>
      <c r="H62">
        <f t="shared" si="1"/>
        <v>82.538529517975135</v>
      </c>
    </row>
    <row r="63" spans="1:8" x14ac:dyDescent="0.35">
      <c r="A63" t="s">
        <v>131</v>
      </c>
      <c r="B63" t="s">
        <v>132</v>
      </c>
      <c r="C63">
        <v>12.2</v>
      </c>
      <c r="D63">
        <v>89.844099999999997</v>
      </c>
      <c r="E63" t="s">
        <v>7</v>
      </c>
      <c r="G63">
        <f t="shared" si="0"/>
        <v>-9.269928205128199</v>
      </c>
      <c r="H63">
        <f t="shared" si="1"/>
        <v>85.931568928231314</v>
      </c>
    </row>
    <row r="64" spans="1:8" x14ac:dyDescent="0.35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  <c r="G64">
        <f t="shared" si="0"/>
        <v>-8.1379282051281976</v>
      </c>
      <c r="H64">
        <f t="shared" si="1"/>
        <v>66.225875471821041</v>
      </c>
    </row>
    <row r="65" spans="1:8" x14ac:dyDescent="0.35">
      <c r="A65" t="s">
        <v>135</v>
      </c>
      <c r="B65" t="s">
        <v>136</v>
      </c>
      <c r="C65">
        <v>33.131</v>
      </c>
      <c r="D65">
        <v>12.3</v>
      </c>
      <c r="E65" t="s">
        <v>22</v>
      </c>
      <c r="G65">
        <f t="shared" si="0"/>
        <v>11.661071794871802</v>
      </c>
      <c r="H65">
        <f t="shared" si="1"/>
        <v>135.98059540515467</v>
      </c>
    </row>
    <row r="66" spans="1:8" x14ac:dyDescent="0.35">
      <c r="A66" t="s">
        <v>137</v>
      </c>
      <c r="B66" t="s">
        <v>138</v>
      </c>
      <c r="C66">
        <v>37.337000000000003</v>
      </c>
      <c r="D66">
        <v>1.6</v>
      </c>
      <c r="E66" t="s">
        <v>10</v>
      </c>
      <c r="G66">
        <f t="shared" si="0"/>
        <v>15.867071794871805</v>
      </c>
      <c r="H66">
        <f t="shared" si="1"/>
        <v>251.76396734361637</v>
      </c>
    </row>
    <row r="67" spans="1:8" x14ac:dyDescent="0.35">
      <c r="A67" t="s">
        <v>139</v>
      </c>
      <c r="B67" t="s">
        <v>140</v>
      </c>
      <c r="C67">
        <v>42.524999999999999</v>
      </c>
      <c r="D67">
        <v>14</v>
      </c>
      <c r="E67" t="s">
        <v>10</v>
      </c>
      <c r="G67">
        <f t="shared" ref="G67:G130" si="2">C67-K$3</f>
        <v>21.0550717948718</v>
      </c>
      <c r="H67">
        <f t="shared" ref="H67:H130" si="3">G67^2</f>
        <v>443.316048287206</v>
      </c>
    </row>
    <row r="68" spans="1:8" x14ac:dyDescent="0.35">
      <c r="A68" t="s">
        <v>141</v>
      </c>
      <c r="B68" t="s">
        <v>142</v>
      </c>
      <c r="C68">
        <v>37.503</v>
      </c>
      <c r="D68">
        <v>3.1</v>
      </c>
      <c r="E68" t="s">
        <v>10</v>
      </c>
      <c r="G68">
        <f t="shared" si="2"/>
        <v>16.033071794871802</v>
      </c>
      <c r="H68">
        <f t="shared" si="3"/>
        <v>257.05939117951368</v>
      </c>
    </row>
    <row r="69" spans="1:8" x14ac:dyDescent="0.35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  <c r="G69">
        <f t="shared" si="2"/>
        <v>13.892071794871804</v>
      </c>
      <c r="H69">
        <f t="shared" si="3"/>
        <v>192.9896587538727</v>
      </c>
    </row>
    <row r="70" spans="1:8" x14ac:dyDescent="0.35">
      <c r="A70" t="s">
        <v>145</v>
      </c>
      <c r="B70" t="s">
        <v>146</v>
      </c>
      <c r="C70">
        <v>8.5</v>
      </c>
      <c r="D70">
        <v>59.866300000000003</v>
      </c>
      <c r="E70" t="s">
        <v>7</v>
      </c>
      <c r="G70">
        <f t="shared" si="2"/>
        <v>-12.969928205128198</v>
      </c>
      <c r="H70">
        <f t="shared" si="3"/>
        <v>168.21903764617997</v>
      </c>
    </row>
    <row r="71" spans="1:8" x14ac:dyDescent="0.35">
      <c r="A71" t="s">
        <v>147</v>
      </c>
      <c r="B71" t="s">
        <v>148</v>
      </c>
      <c r="C71">
        <v>19.334</v>
      </c>
      <c r="D71">
        <v>35</v>
      </c>
      <c r="E71" t="s">
        <v>13</v>
      </c>
      <c r="G71">
        <f t="shared" si="2"/>
        <v>-2.1359282051281987</v>
      </c>
      <c r="H71">
        <f t="shared" si="3"/>
        <v>4.5621892974621687</v>
      </c>
    </row>
    <row r="72" spans="1:8" x14ac:dyDescent="0.35">
      <c r="A72" t="s">
        <v>149</v>
      </c>
      <c r="B72" t="s">
        <v>150</v>
      </c>
      <c r="C72">
        <v>14.5</v>
      </c>
      <c r="D72">
        <v>65.8</v>
      </c>
      <c r="E72" t="s">
        <v>7</v>
      </c>
      <c r="G72">
        <f t="shared" si="2"/>
        <v>-6.9699282051281983</v>
      </c>
      <c r="H72">
        <f t="shared" si="3"/>
        <v>48.57989918464159</v>
      </c>
    </row>
    <row r="73" spans="1:8" x14ac:dyDescent="0.35">
      <c r="A73" t="s">
        <v>151</v>
      </c>
      <c r="B73" t="s">
        <v>152</v>
      </c>
      <c r="C73">
        <v>27.465</v>
      </c>
      <c r="D73">
        <v>19.7</v>
      </c>
      <c r="E73" t="s">
        <v>22</v>
      </c>
      <c r="G73">
        <f t="shared" si="2"/>
        <v>5.9950717948718015</v>
      </c>
      <c r="H73">
        <f t="shared" si="3"/>
        <v>35.940885825667401</v>
      </c>
    </row>
    <row r="74" spans="1:8" x14ac:dyDescent="0.35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  <c r="G74">
        <f t="shared" si="2"/>
        <v>-4.080928205128199</v>
      </c>
      <c r="H74">
        <f t="shared" si="3"/>
        <v>16.653975015410865</v>
      </c>
    </row>
    <row r="75" spans="1:8" x14ac:dyDescent="0.35">
      <c r="A75" t="s">
        <v>155</v>
      </c>
      <c r="B75" t="s">
        <v>156</v>
      </c>
      <c r="C75">
        <v>18.885000000000002</v>
      </c>
      <c r="D75">
        <v>35</v>
      </c>
      <c r="E75" t="s">
        <v>22</v>
      </c>
      <c r="G75">
        <f t="shared" si="2"/>
        <v>-2.5849282051281968</v>
      </c>
      <c r="H75">
        <f t="shared" si="3"/>
        <v>6.6818538256672806</v>
      </c>
    </row>
    <row r="76" spans="1:8" x14ac:dyDescent="0.35">
      <c r="A76" t="s">
        <v>157</v>
      </c>
      <c r="B76" t="s">
        <v>158</v>
      </c>
      <c r="C76">
        <v>7.9</v>
      </c>
      <c r="D76">
        <v>74.2</v>
      </c>
      <c r="E76" t="s">
        <v>7</v>
      </c>
      <c r="G76">
        <f t="shared" si="2"/>
        <v>-13.569928205128198</v>
      </c>
      <c r="H76">
        <f t="shared" si="3"/>
        <v>184.14295149233379</v>
      </c>
    </row>
    <row r="77" spans="1:8" x14ac:dyDescent="0.35">
      <c r="A77" t="s">
        <v>159</v>
      </c>
      <c r="B77" t="s">
        <v>160</v>
      </c>
      <c r="C77">
        <v>21.593</v>
      </c>
      <c r="D77">
        <v>17.8</v>
      </c>
      <c r="E77" t="s">
        <v>22</v>
      </c>
      <c r="G77">
        <f t="shared" si="2"/>
        <v>0.12307179487180164</v>
      </c>
      <c r="H77">
        <f t="shared" si="3"/>
        <v>1.5146666692966821E-2</v>
      </c>
    </row>
    <row r="78" spans="1:8" x14ac:dyDescent="0.35">
      <c r="A78" t="s">
        <v>161</v>
      </c>
      <c r="B78" t="s">
        <v>162</v>
      </c>
      <c r="C78">
        <v>9.4</v>
      </c>
      <c r="D78">
        <v>66.747600000000006</v>
      </c>
      <c r="E78" t="s">
        <v>7</v>
      </c>
      <c r="G78">
        <f t="shared" si="2"/>
        <v>-12.069928205128198</v>
      </c>
      <c r="H78">
        <f t="shared" si="3"/>
        <v>145.6831668769492</v>
      </c>
    </row>
    <row r="79" spans="1:8" x14ac:dyDescent="0.35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  <c r="G79">
        <f t="shared" si="2"/>
        <v>3.8750717948718005</v>
      </c>
      <c r="H79">
        <f t="shared" si="3"/>
        <v>15.016181415410959</v>
      </c>
    </row>
    <row r="80" spans="1:8" x14ac:dyDescent="0.35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  <c r="G80">
        <f t="shared" si="2"/>
        <v>-12.269928205128199</v>
      </c>
      <c r="H80">
        <f t="shared" si="3"/>
        <v>150.55113815900052</v>
      </c>
    </row>
    <row r="81" spans="1:8" x14ac:dyDescent="0.35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  <c r="G81">
        <f t="shared" si="2"/>
        <v>-1.1729282051281977</v>
      </c>
      <c r="H81">
        <f t="shared" si="3"/>
        <v>1.3757605743852555</v>
      </c>
    </row>
    <row r="82" spans="1:8" x14ac:dyDescent="0.35">
      <c r="A82" t="s">
        <v>169</v>
      </c>
      <c r="B82" t="s">
        <v>170</v>
      </c>
      <c r="C82">
        <v>20.291</v>
      </c>
      <c r="D82">
        <v>15.1</v>
      </c>
      <c r="E82" t="s">
        <v>22</v>
      </c>
      <c r="G82">
        <f t="shared" si="2"/>
        <v>-1.178928205128198</v>
      </c>
      <c r="H82">
        <f t="shared" si="3"/>
        <v>1.3898717128467943</v>
      </c>
    </row>
    <row r="83" spans="1:8" x14ac:dyDescent="0.35">
      <c r="A83" t="s">
        <v>171</v>
      </c>
      <c r="B83" t="s">
        <v>172</v>
      </c>
      <c r="C83">
        <v>15</v>
      </c>
      <c r="D83">
        <v>78.247699999999995</v>
      </c>
      <c r="E83" t="s">
        <v>7</v>
      </c>
      <c r="G83">
        <f t="shared" si="2"/>
        <v>-6.4699282051281983</v>
      </c>
      <c r="H83">
        <f t="shared" si="3"/>
        <v>41.859970979513392</v>
      </c>
    </row>
    <row r="84" spans="1:8" x14ac:dyDescent="0.35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  <c r="G84">
        <f t="shared" si="2"/>
        <v>-3.5699282051281997</v>
      </c>
      <c r="H84">
        <f t="shared" si="3"/>
        <v>12.74438738976985</v>
      </c>
    </row>
    <row r="85" spans="1:8" x14ac:dyDescent="0.35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  <c r="G85">
        <f t="shared" si="2"/>
        <v>9.6230717948718016</v>
      </c>
      <c r="H85">
        <f t="shared" si="3"/>
        <v>92.603510769257198</v>
      </c>
    </row>
    <row r="86" spans="1:8" x14ac:dyDescent="0.35">
      <c r="A86" t="s">
        <v>177</v>
      </c>
      <c r="B86" t="s">
        <v>178</v>
      </c>
      <c r="C86">
        <v>13.4</v>
      </c>
      <c r="D86">
        <v>96.546800000000005</v>
      </c>
      <c r="E86" t="s">
        <v>7</v>
      </c>
      <c r="G86">
        <f t="shared" si="2"/>
        <v>-8.069928205128198</v>
      </c>
      <c r="H86">
        <f t="shared" si="3"/>
        <v>65.123741235923617</v>
      </c>
    </row>
    <row r="87" spans="1:8" x14ac:dyDescent="0.35">
      <c r="A87" t="s">
        <v>179</v>
      </c>
      <c r="B87" t="s">
        <v>180</v>
      </c>
      <c r="C87">
        <v>21.3</v>
      </c>
      <c r="D87">
        <v>70.8</v>
      </c>
      <c r="E87" t="s">
        <v>7</v>
      </c>
      <c r="G87">
        <f t="shared" si="2"/>
        <v>-0.16992820512819762</v>
      </c>
      <c r="H87">
        <f t="shared" si="3"/>
        <v>2.8875594898090808E-2</v>
      </c>
    </row>
    <row r="88" spans="1:8" x14ac:dyDescent="0.35">
      <c r="A88" t="s">
        <v>181</v>
      </c>
      <c r="B88" t="s">
        <v>182</v>
      </c>
      <c r="C88">
        <v>8.5</v>
      </c>
      <c r="D88">
        <v>58.459299999999999</v>
      </c>
      <c r="E88" t="s">
        <v>7</v>
      </c>
      <c r="G88">
        <f t="shared" si="2"/>
        <v>-12.969928205128198</v>
      </c>
      <c r="H88">
        <f t="shared" si="3"/>
        <v>168.21903764617997</v>
      </c>
    </row>
    <row r="89" spans="1:8" x14ac:dyDescent="0.35">
      <c r="A89" t="s">
        <v>183</v>
      </c>
      <c r="B89" t="s">
        <v>184</v>
      </c>
      <c r="C89">
        <v>13.54</v>
      </c>
      <c r="D89">
        <v>37.1</v>
      </c>
      <c r="E89" t="s">
        <v>13</v>
      </c>
      <c r="G89">
        <f t="shared" si="2"/>
        <v>-7.9299282051281992</v>
      </c>
      <c r="H89">
        <f t="shared" si="3"/>
        <v>62.883761338487744</v>
      </c>
    </row>
    <row r="90" spans="1:8" x14ac:dyDescent="0.35">
      <c r="A90" t="s">
        <v>185</v>
      </c>
      <c r="B90" t="s">
        <v>186</v>
      </c>
      <c r="C90">
        <v>27.045999999999999</v>
      </c>
      <c r="D90">
        <v>41</v>
      </c>
      <c r="E90" t="s">
        <v>13</v>
      </c>
      <c r="G90">
        <f t="shared" si="2"/>
        <v>5.576071794871801</v>
      </c>
      <c r="H90">
        <f t="shared" si="3"/>
        <v>31.092576661564827</v>
      </c>
    </row>
    <row r="91" spans="1:8" x14ac:dyDescent="0.35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  <c r="G91">
        <f t="shared" si="2"/>
        <v>-13.269928205128199</v>
      </c>
      <c r="H91">
        <f t="shared" si="3"/>
        <v>176.09099456925691</v>
      </c>
    </row>
    <row r="92" spans="1:8" x14ac:dyDescent="0.35">
      <c r="A92" t="s">
        <v>189</v>
      </c>
      <c r="B92" t="s">
        <v>190</v>
      </c>
      <c r="C92">
        <v>22.73</v>
      </c>
      <c r="D92">
        <v>54</v>
      </c>
      <c r="E92" t="s">
        <v>13</v>
      </c>
      <c r="G92">
        <f t="shared" si="2"/>
        <v>1.2600717948718021</v>
      </c>
      <c r="H92">
        <f t="shared" si="3"/>
        <v>1.587780928231445</v>
      </c>
    </row>
    <row r="93" spans="1:8" x14ac:dyDescent="0.35">
      <c r="A93" t="s">
        <v>191</v>
      </c>
      <c r="B93" t="s">
        <v>192</v>
      </c>
      <c r="C93">
        <v>35.194000000000003</v>
      </c>
      <c r="D93">
        <v>39</v>
      </c>
      <c r="E93" t="s">
        <v>22</v>
      </c>
      <c r="G93">
        <f t="shared" si="2"/>
        <v>13.724071794871804</v>
      </c>
      <c r="H93">
        <f t="shared" si="3"/>
        <v>188.35014663079579</v>
      </c>
    </row>
    <row r="94" spans="1:8" x14ac:dyDescent="0.35">
      <c r="A94" t="s">
        <v>193</v>
      </c>
      <c r="B94" t="s">
        <v>194</v>
      </c>
      <c r="C94">
        <v>27.2</v>
      </c>
      <c r="D94">
        <v>23</v>
      </c>
      <c r="E94" t="s">
        <v>22</v>
      </c>
      <c r="G94">
        <f t="shared" si="2"/>
        <v>5.730071794871801</v>
      </c>
      <c r="H94">
        <f t="shared" si="3"/>
        <v>32.833722774385343</v>
      </c>
    </row>
    <row r="95" spans="1:8" x14ac:dyDescent="0.35">
      <c r="A95" t="s">
        <v>195</v>
      </c>
      <c r="B95" t="s">
        <v>196</v>
      </c>
      <c r="C95">
        <v>24.462</v>
      </c>
      <c r="D95">
        <v>6.8</v>
      </c>
      <c r="E95" t="s">
        <v>10</v>
      </c>
      <c r="G95">
        <f t="shared" si="2"/>
        <v>2.9920717948718014</v>
      </c>
      <c r="H95">
        <f t="shared" si="3"/>
        <v>8.9524936256673637</v>
      </c>
    </row>
    <row r="96" spans="1:8" x14ac:dyDescent="0.35">
      <c r="A96" t="s">
        <v>197</v>
      </c>
      <c r="B96" t="s">
        <v>198</v>
      </c>
      <c r="C96">
        <v>29.044</v>
      </c>
      <c r="D96">
        <v>11.5</v>
      </c>
      <c r="E96" t="s">
        <v>22</v>
      </c>
      <c r="G96">
        <f t="shared" si="2"/>
        <v>7.5740717948718022</v>
      </c>
      <c r="H96">
        <f t="shared" si="3"/>
        <v>57.36656355387256</v>
      </c>
    </row>
    <row r="97" spans="1:8" x14ac:dyDescent="0.35">
      <c r="A97" t="s">
        <v>199</v>
      </c>
      <c r="B97" t="s">
        <v>200</v>
      </c>
      <c r="C97">
        <v>8.6</v>
      </c>
      <c r="D97">
        <v>84.77</v>
      </c>
      <c r="E97" t="s">
        <v>7</v>
      </c>
      <c r="G97">
        <f t="shared" si="2"/>
        <v>-12.869928205128199</v>
      </c>
      <c r="H97">
        <f t="shared" si="3"/>
        <v>165.63505200515434</v>
      </c>
    </row>
    <row r="98" spans="1:8" x14ac:dyDescent="0.35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  <c r="G98">
        <f t="shared" si="2"/>
        <v>-0.89492820512819904</v>
      </c>
      <c r="H98">
        <f t="shared" si="3"/>
        <v>0.80089649233397986</v>
      </c>
    </row>
    <row r="99" spans="1:8" x14ac:dyDescent="0.35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  <c r="G99">
        <f t="shared" si="2"/>
        <v>5.5810717948718001</v>
      </c>
      <c r="H99">
        <f t="shared" si="3"/>
        <v>31.148362379513536</v>
      </c>
    </row>
    <row r="100" spans="1:8" x14ac:dyDescent="0.35">
      <c r="A100" t="s">
        <v>205</v>
      </c>
      <c r="B100" t="s">
        <v>206</v>
      </c>
      <c r="C100">
        <v>13.426</v>
      </c>
      <c r="D100">
        <v>70.5</v>
      </c>
      <c r="E100" t="s">
        <v>13</v>
      </c>
      <c r="G100">
        <f t="shared" si="2"/>
        <v>-8.0439282051281982</v>
      </c>
      <c r="H100">
        <f t="shared" si="3"/>
        <v>64.704780969256959</v>
      </c>
    </row>
    <row r="101" spans="1:8" x14ac:dyDescent="0.35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  <c r="G101">
        <f t="shared" si="2"/>
        <v>14.051071794871802</v>
      </c>
      <c r="H101">
        <f t="shared" si="3"/>
        <v>197.43261858464189</v>
      </c>
    </row>
    <row r="102" spans="1:8" x14ac:dyDescent="0.35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  <c r="G102">
        <f t="shared" si="2"/>
        <v>-4.4928205128197618E-2</v>
      </c>
      <c r="H102">
        <f t="shared" si="3"/>
        <v>2.0185436160414026E-3</v>
      </c>
    </row>
    <row r="103" spans="1:8" x14ac:dyDescent="0.35">
      <c r="A103" t="s">
        <v>211</v>
      </c>
      <c r="B103" t="s">
        <v>212</v>
      </c>
      <c r="C103">
        <v>15.43</v>
      </c>
      <c r="D103">
        <v>46.2</v>
      </c>
      <c r="E103" t="s">
        <v>13</v>
      </c>
      <c r="G103">
        <f t="shared" si="2"/>
        <v>-6.0399282051281986</v>
      </c>
      <c r="H103">
        <f t="shared" si="3"/>
        <v>36.480732723103145</v>
      </c>
    </row>
    <row r="104" spans="1:8" x14ac:dyDescent="0.35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  <c r="G104">
        <f t="shared" si="2"/>
        <v>-12.269928205128199</v>
      </c>
      <c r="H104">
        <f t="shared" si="3"/>
        <v>150.55113815900052</v>
      </c>
    </row>
    <row r="105" spans="1:8" x14ac:dyDescent="0.35">
      <c r="A105" t="s">
        <v>215</v>
      </c>
      <c r="B105" t="s">
        <v>216</v>
      </c>
      <c r="C105">
        <v>17.863</v>
      </c>
      <c r="D105">
        <v>21.9</v>
      </c>
      <c r="E105" t="s">
        <v>22</v>
      </c>
      <c r="G105">
        <f t="shared" si="2"/>
        <v>-3.6069282051281988</v>
      </c>
      <c r="H105">
        <f t="shared" si="3"/>
        <v>13.00993107694933</v>
      </c>
    </row>
    <row r="106" spans="1:8" x14ac:dyDescent="0.35">
      <c r="A106" t="s">
        <v>217</v>
      </c>
      <c r="B106" t="s">
        <v>218</v>
      </c>
      <c r="C106">
        <v>28.738</v>
      </c>
      <c r="D106">
        <v>5</v>
      </c>
      <c r="E106" t="s">
        <v>22</v>
      </c>
      <c r="G106">
        <f t="shared" si="2"/>
        <v>7.2680717948718012</v>
      </c>
      <c r="H106">
        <f t="shared" si="3"/>
        <v>52.824867615411009</v>
      </c>
    </row>
    <row r="107" spans="1:8" x14ac:dyDescent="0.35">
      <c r="A107" t="s">
        <v>219</v>
      </c>
      <c r="B107" t="s">
        <v>220</v>
      </c>
      <c r="C107">
        <v>10.1</v>
      </c>
      <c r="D107">
        <v>68.4529</v>
      </c>
      <c r="E107" t="s">
        <v>7</v>
      </c>
      <c r="G107">
        <f t="shared" si="2"/>
        <v>-11.369928205128199</v>
      </c>
      <c r="H107">
        <f t="shared" si="3"/>
        <v>129.27526738976974</v>
      </c>
    </row>
    <row r="108" spans="1:8" x14ac:dyDescent="0.35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  <c r="G108">
        <f t="shared" si="2"/>
        <v>-10.169928205128198</v>
      </c>
      <c r="H108">
        <f t="shared" si="3"/>
        <v>103.42743969746205</v>
      </c>
    </row>
    <row r="109" spans="1:8" x14ac:dyDescent="0.35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  <c r="G109">
        <f t="shared" si="2"/>
        <v>-11.269928205128199</v>
      </c>
      <c r="H109">
        <f t="shared" si="3"/>
        <v>127.01128174874411</v>
      </c>
    </row>
    <row r="110" spans="1:8" x14ac:dyDescent="0.35">
      <c r="A110" t="s">
        <v>225</v>
      </c>
      <c r="B110" t="s">
        <v>226</v>
      </c>
      <c r="C110">
        <v>11.256</v>
      </c>
      <c r="D110">
        <v>65.8</v>
      </c>
      <c r="E110" t="s">
        <v>7</v>
      </c>
      <c r="G110">
        <f t="shared" si="2"/>
        <v>-10.213928205128198</v>
      </c>
      <c r="H110">
        <f t="shared" si="3"/>
        <v>104.32432937951333</v>
      </c>
    </row>
    <row r="111" spans="1:8" x14ac:dyDescent="0.35">
      <c r="A111" t="s">
        <v>227</v>
      </c>
      <c r="B111" t="s">
        <v>228</v>
      </c>
      <c r="C111">
        <v>21.023</v>
      </c>
      <c r="D111">
        <v>56</v>
      </c>
      <c r="E111" t="s">
        <v>22</v>
      </c>
      <c r="G111">
        <f t="shared" si="2"/>
        <v>-0.44692820512819864</v>
      </c>
      <c r="H111">
        <f t="shared" si="3"/>
        <v>0.19974482053911322</v>
      </c>
    </row>
    <row r="112" spans="1:8" x14ac:dyDescent="0.35">
      <c r="A112" t="s">
        <v>229</v>
      </c>
      <c r="B112" t="s">
        <v>230</v>
      </c>
      <c r="C112">
        <v>12.141</v>
      </c>
      <c r="D112">
        <v>45</v>
      </c>
      <c r="E112" t="s">
        <v>22</v>
      </c>
      <c r="G112">
        <f t="shared" si="2"/>
        <v>-9.3289282051281983</v>
      </c>
      <c r="H112">
        <f t="shared" si="3"/>
        <v>87.028901456436429</v>
      </c>
    </row>
    <row r="113" spans="1:8" x14ac:dyDescent="0.35">
      <c r="A113" t="s">
        <v>231</v>
      </c>
      <c r="B113" t="s">
        <v>232</v>
      </c>
      <c r="C113">
        <v>34.686</v>
      </c>
      <c r="D113">
        <v>3</v>
      </c>
      <c r="E113" t="s">
        <v>10</v>
      </c>
      <c r="G113">
        <f t="shared" si="2"/>
        <v>13.216071794871802</v>
      </c>
      <c r="H113">
        <f t="shared" si="3"/>
        <v>174.66455368720597</v>
      </c>
    </row>
    <row r="114" spans="1:8" x14ac:dyDescent="0.35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  <c r="G114">
        <f t="shared" si="2"/>
        <v>-2.2928205128199153E-2</v>
      </c>
      <c r="H114">
        <f t="shared" si="3"/>
        <v>5.2570259040077792E-4</v>
      </c>
    </row>
    <row r="115" spans="1:8" x14ac:dyDescent="0.35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  <c r="G115">
        <f t="shared" si="2"/>
        <v>-2.3659282051281991</v>
      </c>
      <c r="H115">
        <f t="shared" si="3"/>
        <v>5.597616271821142</v>
      </c>
    </row>
    <row r="116" spans="1:8" x14ac:dyDescent="0.35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  <c r="G116">
        <f t="shared" si="2"/>
        <v>-10.247928205128199</v>
      </c>
      <c r="H116">
        <f t="shared" si="3"/>
        <v>105.02003249746207</v>
      </c>
    </row>
    <row r="117" spans="1:8" x14ac:dyDescent="0.35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  <c r="G117">
        <f t="shared" si="2"/>
        <v>22.6680717948718</v>
      </c>
      <c r="H117">
        <f t="shared" si="3"/>
        <v>513.84147889746237</v>
      </c>
    </row>
    <row r="118" spans="1:8" x14ac:dyDescent="0.35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  <c r="G118">
        <f t="shared" si="2"/>
        <v>-11.969928205128198</v>
      </c>
      <c r="H118">
        <f t="shared" si="3"/>
        <v>143.27918123592357</v>
      </c>
    </row>
    <row r="119" spans="1:8" x14ac:dyDescent="0.35">
      <c r="A119" t="s">
        <v>243</v>
      </c>
      <c r="B119" t="s">
        <v>244</v>
      </c>
      <c r="C119">
        <v>18.119</v>
      </c>
      <c r="D119">
        <v>1.6</v>
      </c>
      <c r="E119" t="s">
        <v>22</v>
      </c>
      <c r="G119">
        <f t="shared" si="2"/>
        <v>-3.3509282051281986</v>
      </c>
      <c r="H119">
        <f t="shared" si="3"/>
        <v>11.228719835923691</v>
      </c>
    </row>
    <row r="120" spans="1:8" x14ac:dyDescent="0.35">
      <c r="A120" t="s">
        <v>245</v>
      </c>
      <c r="B120" t="s">
        <v>246</v>
      </c>
      <c r="C120">
        <v>11.616</v>
      </c>
      <c r="D120">
        <v>60.31</v>
      </c>
      <c r="E120" t="s">
        <v>13</v>
      </c>
      <c r="G120">
        <f t="shared" si="2"/>
        <v>-9.8539282051281987</v>
      </c>
      <c r="H120">
        <f t="shared" si="3"/>
        <v>97.099901071821037</v>
      </c>
    </row>
    <row r="121" spans="1:8" x14ac:dyDescent="0.35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  <c r="G121">
        <f t="shared" si="2"/>
        <v>2.8050717948718003</v>
      </c>
      <c r="H121">
        <f t="shared" si="3"/>
        <v>7.8684277743853031</v>
      </c>
    </row>
    <row r="122" spans="1:8" x14ac:dyDescent="0.35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  <c r="G122">
        <f t="shared" si="2"/>
        <v>18.2350717948718</v>
      </c>
      <c r="H122">
        <f t="shared" si="3"/>
        <v>332.51784336412902</v>
      </c>
    </row>
    <row r="123" spans="1:8" x14ac:dyDescent="0.35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  <c r="G123">
        <f t="shared" si="2"/>
        <v>12.331071794871804</v>
      </c>
      <c r="H123">
        <f t="shared" si="3"/>
        <v>152.05533161028293</v>
      </c>
    </row>
    <row r="124" spans="1:8" x14ac:dyDescent="0.35">
      <c r="A124" t="s">
        <v>253</v>
      </c>
      <c r="B124" t="s">
        <v>254</v>
      </c>
      <c r="C124">
        <v>10.9</v>
      </c>
      <c r="D124">
        <v>39</v>
      </c>
      <c r="E124" t="s">
        <v>13</v>
      </c>
      <c r="G124">
        <f t="shared" si="2"/>
        <v>-10.569928205128198</v>
      </c>
      <c r="H124">
        <f t="shared" si="3"/>
        <v>111.72338226156461</v>
      </c>
    </row>
    <row r="125" spans="1:8" x14ac:dyDescent="0.35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  <c r="G125">
        <f t="shared" si="2"/>
        <v>17.989071794871805</v>
      </c>
      <c r="H125">
        <f t="shared" si="3"/>
        <v>323.6067040410523</v>
      </c>
    </row>
    <row r="126" spans="1:8" x14ac:dyDescent="0.35">
      <c r="A126" t="s">
        <v>257</v>
      </c>
      <c r="B126" t="s">
        <v>258</v>
      </c>
      <c r="C126">
        <v>16.805</v>
      </c>
      <c r="D126">
        <v>66.97</v>
      </c>
      <c r="E126" t="s">
        <v>13</v>
      </c>
      <c r="G126">
        <f t="shared" si="2"/>
        <v>-4.6649282051281986</v>
      </c>
      <c r="H126">
        <f t="shared" si="3"/>
        <v>21.761555159000597</v>
      </c>
    </row>
    <row r="127" spans="1:8" x14ac:dyDescent="0.35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  <c r="G127">
        <f t="shared" si="2"/>
        <v>8.4670717948718028</v>
      </c>
      <c r="H127">
        <f t="shared" si="3"/>
        <v>71.691304779513615</v>
      </c>
    </row>
    <row r="128" spans="1:8" x14ac:dyDescent="0.35">
      <c r="A128" t="s">
        <v>261</v>
      </c>
      <c r="B128" t="s">
        <v>262</v>
      </c>
      <c r="C128">
        <v>17</v>
      </c>
      <c r="D128">
        <v>66</v>
      </c>
      <c r="E128" t="s">
        <v>7</v>
      </c>
      <c r="G128">
        <f t="shared" si="2"/>
        <v>-4.4699282051281983</v>
      </c>
      <c r="H128">
        <f t="shared" si="3"/>
        <v>19.980258159000595</v>
      </c>
    </row>
    <row r="129" spans="1:8" x14ac:dyDescent="0.35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  <c r="G129">
        <f t="shared" si="2"/>
        <v>28.191071794871803</v>
      </c>
      <c r="H129">
        <f t="shared" si="3"/>
        <v>794.73652894361646</v>
      </c>
    </row>
    <row r="130" spans="1:8" x14ac:dyDescent="0.35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  <c r="G130">
        <f t="shared" si="2"/>
        <v>18.575071794871803</v>
      </c>
      <c r="H130">
        <f t="shared" si="3"/>
        <v>345.03329218464199</v>
      </c>
    </row>
    <row r="131" spans="1:8" x14ac:dyDescent="0.35">
      <c r="A131" t="s">
        <v>267</v>
      </c>
      <c r="B131" t="s">
        <v>268</v>
      </c>
      <c r="C131">
        <v>20.788</v>
      </c>
      <c r="D131">
        <v>15.5</v>
      </c>
      <c r="E131" t="s">
        <v>22</v>
      </c>
      <c r="G131">
        <f t="shared" ref="G131:G194" si="4">C131-K$3</f>
        <v>-0.68192820512819807</v>
      </c>
      <c r="H131">
        <f t="shared" ref="H131:H194" si="5">G131^2</f>
        <v>0.46502607694936576</v>
      </c>
    </row>
    <row r="132" spans="1:8" x14ac:dyDescent="0.35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  <c r="G132">
        <f t="shared" si="4"/>
        <v>-11.269928205128199</v>
      </c>
      <c r="H132">
        <f t="shared" si="5"/>
        <v>127.01128174874411</v>
      </c>
    </row>
    <row r="133" spans="1:8" x14ac:dyDescent="0.35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  <c r="G133">
        <f t="shared" si="4"/>
        <v>-9.8699282051281987</v>
      </c>
      <c r="H133">
        <f t="shared" si="5"/>
        <v>97.41548277438514</v>
      </c>
    </row>
    <row r="134" spans="1:8" x14ac:dyDescent="0.35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  <c r="G134">
        <f t="shared" si="4"/>
        <v>-0.54692820512820006</v>
      </c>
      <c r="H134">
        <f t="shared" si="5"/>
        <v>0.29913046156475448</v>
      </c>
    </row>
    <row r="135" spans="1:8" x14ac:dyDescent="0.35">
      <c r="A135" t="s">
        <v>275</v>
      </c>
      <c r="B135" t="s">
        <v>276</v>
      </c>
      <c r="C135">
        <v>13.12</v>
      </c>
      <c r="D135">
        <v>82.78</v>
      </c>
      <c r="E135" t="s">
        <v>7</v>
      </c>
      <c r="G135">
        <f t="shared" si="4"/>
        <v>-8.3499282051281991</v>
      </c>
      <c r="H135">
        <f t="shared" si="5"/>
        <v>69.721301030795431</v>
      </c>
    </row>
    <row r="136" spans="1:8" x14ac:dyDescent="0.35">
      <c r="A136" t="s">
        <v>277</v>
      </c>
      <c r="B136" t="s">
        <v>278</v>
      </c>
      <c r="C136">
        <v>20.419</v>
      </c>
      <c r="D136">
        <v>66.45</v>
      </c>
      <c r="E136" t="s">
        <v>7</v>
      </c>
      <c r="G136">
        <f t="shared" si="4"/>
        <v>-1.0509282051281978</v>
      </c>
      <c r="H136">
        <f t="shared" si="5"/>
        <v>1.1044500923339755</v>
      </c>
    </row>
    <row r="137" spans="1:8" x14ac:dyDescent="0.35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  <c r="G137">
        <f t="shared" si="4"/>
        <v>8.1120717948718024</v>
      </c>
      <c r="H137">
        <f t="shared" si="5"/>
        <v>65.805708805154623</v>
      </c>
    </row>
    <row r="138" spans="1:8" x14ac:dyDescent="0.35">
      <c r="A138" t="s">
        <v>281</v>
      </c>
      <c r="B138" t="s">
        <v>282</v>
      </c>
      <c r="C138">
        <v>19.68</v>
      </c>
      <c r="D138">
        <v>44.03</v>
      </c>
      <c r="E138" t="s">
        <v>13</v>
      </c>
      <c r="G138">
        <f t="shared" si="4"/>
        <v>-1.7899282051281986</v>
      </c>
      <c r="H138">
        <f t="shared" si="5"/>
        <v>3.2038429795134546</v>
      </c>
    </row>
    <row r="139" spans="1:8" x14ac:dyDescent="0.35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  <c r="G139">
        <f t="shared" si="4"/>
        <v>-1.2719282051281979</v>
      </c>
      <c r="H139">
        <f t="shared" si="5"/>
        <v>1.6178013590006393</v>
      </c>
    </row>
    <row r="140" spans="1:8" x14ac:dyDescent="0.35">
      <c r="A140" t="s">
        <v>285</v>
      </c>
      <c r="B140" t="s">
        <v>286</v>
      </c>
      <c r="C140">
        <v>23.79</v>
      </c>
      <c r="D140">
        <v>37</v>
      </c>
      <c r="E140" t="s">
        <v>22</v>
      </c>
      <c r="G140">
        <f t="shared" si="4"/>
        <v>2.3200717948718008</v>
      </c>
      <c r="H140">
        <f t="shared" si="5"/>
        <v>5.3827331333596593</v>
      </c>
    </row>
    <row r="141" spans="1:8" x14ac:dyDescent="0.35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  <c r="G141">
        <f t="shared" si="4"/>
        <v>7.4290717948718026</v>
      </c>
      <c r="H141">
        <f t="shared" si="5"/>
        <v>55.191107733359743</v>
      </c>
    </row>
    <row r="142" spans="1:8" x14ac:dyDescent="0.35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  <c r="G142">
        <f t="shared" si="4"/>
        <v>-11.869928205128199</v>
      </c>
      <c r="H142">
        <f t="shared" si="5"/>
        <v>140.89519559489793</v>
      </c>
    </row>
    <row r="143" spans="1:8" x14ac:dyDescent="0.35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  <c r="G143">
        <f t="shared" si="4"/>
        <v>-10.669928205128198</v>
      </c>
      <c r="H143">
        <f t="shared" si="5"/>
        <v>113.84736790259024</v>
      </c>
    </row>
    <row r="144" spans="1:8" x14ac:dyDescent="0.35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  <c r="G144">
        <f t="shared" si="4"/>
        <v>-13.569928205128198</v>
      </c>
      <c r="H144">
        <f t="shared" si="5"/>
        <v>184.14295149233379</v>
      </c>
    </row>
    <row r="145" spans="1:8" x14ac:dyDescent="0.35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  <c r="G145">
        <f t="shared" si="4"/>
        <v>0.11807179487180264</v>
      </c>
      <c r="H145">
        <f t="shared" si="5"/>
        <v>1.3940948744249039E-2</v>
      </c>
    </row>
    <row r="146" spans="1:8" x14ac:dyDescent="0.35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  <c r="G146">
        <f t="shared" si="4"/>
        <v>-5.0769282051281976</v>
      </c>
      <c r="H146">
        <f t="shared" si="5"/>
        <v>25.775200000026224</v>
      </c>
    </row>
    <row r="147" spans="1:8" x14ac:dyDescent="0.35">
      <c r="A147" t="s">
        <v>299</v>
      </c>
      <c r="B147" t="s">
        <v>300</v>
      </c>
      <c r="C147">
        <v>11.94</v>
      </c>
      <c r="D147">
        <v>85.3</v>
      </c>
      <c r="E147" t="s">
        <v>7</v>
      </c>
      <c r="G147">
        <f t="shared" si="4"/>
        <v>-9.5299282051281988</v>
      </c>
      <c r="H147">
        <f t="shared" si="5"/>
        <v>90.819531594897967</v>
      </c>
    </row>
    <row r="148" spans="1:8" x14ac:dyDescent="0.35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  <c r="G148">
        <f t="shared" si="4"/>
        <v>-12.669928205128198</v>
      </c>
      <c r="H148">
        <f t="shared" si="5"/>
        <v>160.52708072310304</v>
      </c>
    </row>
    <row r="149" spans="1:8" x14ac:dyDescent="0.35">
      <c r="A149" t="s">
        <v>303</v>
      </c>
      <c r="B149" t="s">
        <v>304</v>
      </c>
      <c r="C149">
        <v>13.2</v>
      </c>
      <c r="D149">
        <v>67.97</v>
      </c>
      <c r="E149" t="s">
        <v>7</v>
      </c>
      <c r="G149">
        <f t="shared" si="4"/>
        <v>-8.269928205128199</v>
      </c>
      <c r="H149">
        <f t="shared" si="5"/>
        <v>68.391712517974909</v>
      </c>
    </row>
    <row r="150" spans="1:8" x14ac:dyDescent="0.35">
      <c r="A150" t="s">
        <v>305</v>
      </c>
      <c r="B150" t="s">
        <v>306</v>
      </c>
      <c r="C150">
        <v>32.689</v>
      </c>
      <c r="D150">
        <v>9</v>
      </c>
      <c r="E150" t="s">
        <v>10</v>
      </c>
      <c r="G150">
        <f t="shared" si="4"/>
        <v>11.219071794871802</v>
      </c>
      <c r="H150">
        <f t="shared" si="5"/>
        <v>125.86757193848798</v>
      </c>
    </row>
    <row r="151" spans="1:8" x14ac:dyDescent="0.35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  <c r="G151">
        <f t="shared" si="4"/>
        <v>-0.89392820512819782</v>
      </c>
      <c r="H151">
        <f t="shared" si="5"/>
        <v>0.79910763592372136</v>
      </c>
    </row>
    <row r="152" spans="1:8" x14ac:dyDescent="0.35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  <c r="G152">
        <f t="shared" si="4"/>
        <v>12.007071794871798</v>
      </c>
      <c r="H152">
        <f t="shared" si="5"/>
        <v>144.16977308720587</v>
      </c>
    </row>
    <row r="153" spans="1:8" x14ac:dyDescent="0.35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  <c r="G153">
        <f t="shared" si="4"/>
        <v>17.063071794871803</v>
      </c>
      <c r="H153">
        <f t="shared" si="5"/>
        <v>291.14841907694966</v>
      </c>
    </row>
    <row r="154" spans="1:8" x14ac:dyDescent="0.35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  <c r="G154">
        <f t="shared" si="4"/>
        <v>-12.169928205128198</v>
      </c>
      <c r="H154">
        <f t="shared" si="5"/>
        <v>148.10715251797484</v>
      </c>
    </row>
    <row r="155" spans="1:8" x14ac:dyDescent="0.35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  <c r="G155">
        <f t="shared" si="4"/>
        <v>9.1080717948718011</v>
      </c>
      <c r="H155">
        <f t="shared" si="5"/>
        <v>82.956971820539238</v>
      </c>
    </row>
    <row r="156" spans="1:8" x14ac:dyDescent="0.35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  <c r="G156">
        <f t="shared" si="4"/>
        <v>15.259071794871801</v>
      </c>
      <c r="H156">
        <f t="shared" si="5"/>
        <v>232.83927204105211</v>
      </c>
    </row>
    <row r="157" spans="1:8" x14ac:dyDescent="0.35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  <c r="G157">
        <f t="shared" si="4"/>
        <v>-3.9939282051281992</v>
      </c>
      <c r="H157">
        <f t="shared" si="5"/>
        <v>15.95146250771856</v>
      </c>
    </row>
    <row r="158" spans="1:8" x14ac:dyDescent="0.35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  <c r="G158">
        <f t="shared" si="4"/>
        <v>22.4210717948718</v>
      </c>
      <c r="H158">
        <f t="shared" si="5"/>
        <v>502.70446043079573</v>
      </c>
    </row>
    <row r="159" spans="1:8" x14ac:dyDescent="0.35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  <c r="G159">
        <f t="shared" si="4"/>
        <v>-12.269928205128199</v>
      </c>
      <c r="H159">
        <f t="shared" si="5"/>
        <v>150.55113815900052</v>
      </c>
    </row>
    <row r="160" spans="1:8" x14ac:dyDescent="0.35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  <c r="G160">
        <f t="shared" si="4"/>
        <v>15.656071794871799</v>
      </c>
      <c r="H160">
        <f t="shared" si="5"/>
        <v>245.11258404618027</v>
      </c>
    </row>
    <row r="161" spans="1:8" x14ac:dyDescent="0.35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  <c r="G161">
        <f t="shared" si="4"/>
        <v>13.067071794871801</v>
      </c>
      <c r="H161">
        <f t="shared" si="5"/>
        <v>170.74836529233414</v>
      </c>
    </row>
    <row r="162" spans="1:8" x14ac:dyDescent="0.35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  <c r="G162">
        <f t="shared" si="4"/>
        <v>-3.0149282051282</v>
      </c>
      <c r="H162">
        <f t="shared" si="5"/>
        <v>9.0897920820775493</v>
      </c>
    </row>
    <row r="163" spans="1:8" x14ac:dyDescent="0.35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  <c r="G163">
        <f t="shared" si="4"/>
        <v>-11.369928205128199</v>
      </c>
      <c r="H163">
        <f t="shared" si="5"/>
        <v>129.27526738976974</v>
      </c>
    </row>
    <row r="164" spans="1:8" x14ac:dyDescent="0.35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  <c r="G164">
        <f t="shared" si="4"/>
        <v>-11.269928205128199</v>
      </c>
      <c r="H164">
        <f t="shared" si="5"/>
        <v>127.01128174874411</v>
      </c>
    </row>
    <row r="165" spans="1:8" x14ac:dyDescent="0.35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  <c r="G165">
        <f t="shared" si="4"/>
        <v>-9.6699282051281976</v>
      </c>
      <c r="H165">
        <f t="shared" si="5"/>
        <v>93.507511492333848</v>
      </c>
    </row>
    <row r="166" spans="1:8" x14ac:dyDescent="0.35">
      <c r="A166" t="s">
        <v>337</v>
      </c>
      <c r="B166" t="s">
        <v>338</v>
      </c>
      <c r="C166">
        <v>30.093</v>
      </c>
      <c r="D166">
        <v>24.7</v>
      </c>
      <c r="E166" t="s">
        <v>22</v>
      </c>
      <c r="G166">
        <f t="shared" si="4"/>
        <v>8.6230717948718016</v>
      </c>
      <c r="H166">
        <f t="shared" si="5"/>
        <v>74.357367179513588</v>
      </c>
    </row>
    <row r="167" spans="1:8" x14ac:dyDescent="0.35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  <c r="G167">
        <f t="shared" si="4"/>
        <v>-2.8699282051281969</v>
      </c>
      <c r="H167">
        <f t="shared" si="5"/>
        <v>8.236487902590353</v>
      </c>
    </row>
    <row r="168" spans="1:8" x14ac:dyDescent="0.35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  <c r="G168">
        <f t="shared" si="4"/>
        <v>2.5730717948718009</v>
      </c>
      <c r="H168">
        <f t="shared" si="5"/>
        <v>6.6206984615647908</v>
      </c>
    </row>
    <row r="169" spans="1:8" x14ac:dyDescent="0.35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  <c r="G169">
        <f t="shared" si="4"/>
        <v>24.275071794871799</v>
      </c>
      <c r="H169">
        <f t="shared" si="5"/>
        <v>589.27911064618036</v>
      </c>
    </row>
    <row r="170" spans="1:8" x14ac:dyDescent="0.35">
      <c r="A170" t="s">
        <v>345</v>
      </c>
      <c r="B170" t="s">
        <v>346</v>
      </c>
      <c r="C170">
        <v>36.08</v>
      </c>
      <c r="D170">
        <v>4.5</v>
      </c>
      <c r="E170" t="s">
        <v>10</v>
      </c>
      <c r="G170">
        <f t="shared" si="4"/>
        <v>14.6100717948718</v>
      </c>
      <c r="H170">
        <f t="shared" si="5"/>
        <v>213.45419785130849</v>
      </c>
    </row>
    <row r="171" spans="1:8" x14ac:dyDescent="0.35">
      <c r="A171" t="s">
        <v>347</v>
      </c>
      <c r="B171" t="s">
        <v>348</v>
      </c>
      <c r="C171">
        <v>11.041</v>
      </c>
      <c r="D171">
        <v>28.94</v>
      </c>
      <c r="E171" t="s">
        <v>13</v>
      </c>
      <c r="G171">
        <f t="shared" si="4"/>
        <v>-10.428928205128198</v>
      </c>
      <c r="H171">
        <f t="shared" si="5"/>
        <v>108.76254350771846</v>
      </c>
    </row>
    <row r="172" spans="1:8" x14ac:dyDescent="0.35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  <c r="G172">
        <f t="shared" si="4"/>
        <v>9.3220717948718033</v>
      </c>
      <c r="H172">
        <f t="shared" si="5"/>
        <v>86.901022548744407</v>
      </c>
    </row>
    <row r="173" spans="1:8" x14ac:dyDescent="0.35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  <c r="G173">
        <f t="shared" si="4"/>
        <v>-0.14792820512819915</v>
      </c>
      <c r="H173">
        <f t="shared" si="5"/>
        <v>2.1882753872450564E-2</v>
      </c>
    </row>
    <row r="174" spans="1:8" x14ac:dyDescent="0.35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  <c r="G174">
        <f t="shared" si="4"/>
        <v>14.285071794871804</v>
      </c>
      <c r="H174">
        <f t="shared" si="5"/>
        <v>204.06327618464195</v>
      </c>
    </row>
    <row r="175" spans="1:8" x14ac:dyDescent="0.35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  <c r="G175">
        <f t="shared" si="4"/>
        <v>3.9390717948718006</v>
      </c>
      <c r="H175">
        <f t="shared" si="5"/>
        <v>15.516286605154548</v>
      </c>
    </row>
    <row r="176" spans="1:8" x14ac:dyDescent="0.35">
      <c r="A176" t="s">
        <v>357</v>
      </c>
      <c r="B176" t="s">
        <v>358</v>
      </c>
      <c r="C176">
        <v>14.59</v>
      </c>
      <c r="D176">
        <v>63.8</v>
      </c>
      <c r="E176" t="s">
        <v>7</v>
      </c>
      <c r="G176">
        <f t="shared" si="4"/>
        <v>-6.8799282051281985</v>
      </c>
      <c r="H176">
        <f t="shared" si="5"/>
        <v>47.333412107718516</v>
      </c>
    </row>
    <row r="177" spans="1:8" x14ac:dyDescent="0.35">
      <c r="A177" t="s">
        <v>359</v>
      </c>
      <c r="B177" t="s">
        <v>360</v>
      </c>
      <c r="C177">
        <v>19.8</v>
      </c>
      <c r="D177">
        <v>43.8</v>
      </c>
      <c r="E177" t="s">
        <v>13</v>
      </c>
      <c r="G177">
        <f t="shared" si="4"/>
        <v>-1.6699282051281976</v>
      </c>
      <c r="H177">
        <f t="shared" si="5"/>
        <v>2.7886602102826838</v>
      </c>
    </row>
    <row r="178" spans="1:8" x14ac:dyDescent="0.35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  <c r="G178">
        <f t="shared" si="4"/>
        <v>-4.6339282051281998</v>
      </c>
      <c r="H178">
        <f t="shared" si="5"/>
        <v>21.47329061028266</v>
      </c>
    </row>
    <row r="179" spans="1:8" x14ac:dyDescent="0.35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  <c r="G179">
        <f t="shared" si="4"/>
        <v>18.048071794871802</v>
      </c>
      <c r="H179">
        <f t="shared" si="5"/>
        <v>325.73289551284711</v>
      </c>
    </row>
    <row r="180" spans="1:8" x14ac:dyDescent="0.35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  <c r="G180">
        <f t="shared" si="4"/>
        <v>22.004071794871798</v>
      </c>
      <c r="H180">
        <f t="shared" si="5"/>
        <v>484.1791755538726</v>
      </c>
    </row>
    <row r="181" spans="1:8" x14ac:dyDescent="0.35">
      <c r="A181" t="s">
        <v>367</v>
      </c>
      <c r="B181" t="s">
        <v>368</v>
      </c>
      <c r="C181">
        <v>11.1</v>
      </c>
      <c r="D181">
        <v>41</v>
      </c>
      <c r="E181" t="s">
        <v>22</v>
      </c>
      <c r="G181">
        <f t="shared" si="4"/>
        <v>-10.369928205128199</v>
      </c>
      <c r="H181">
        <f t="shared" si="5"/>
        <v>107.53541097951334</v>
      </c>
    </row>
    <row r="182" spans="1:8" x14ac:dyDescent="0.35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  <c r="G182">
        <f t="shared" si="4"/>
        <v>-7.0959282051281978</v>
      </c>
      <c r="H182">
        <f t="shared" si="5"/>
        <v>50.352197092333888</v>
      </c>
    </row>
    <row r="183" spans="1:8" x14ac:dyDescent="0.35">
      <c r="A183" t="s">
        <v>371</v>
      </c>
      <c r="B183" t="s">
        <v>372</v>
      </c>
      <c r="C183">
        <v>12.5</v>
      </c>
      <c r="D183">
        <v>84.2</v>
      </c>
      <c r="E183" t="s">
        <v>7</v>
      </c>
      <c r="G183">
        <f t="shared" si="4"/>
        <v>-8.9699282051281983</v>
      </c>
      <c r="H183">
        <f t="shared" si="5"/>
        <v>80.459612005154383</v>
      </c>
    </row>
    <row r="184" spans="1:8" x14ac:dyDescent="0.35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  <c r="G184">
        <f t="shared" si="4"/>
        <v>1.0300717948718017</v>
      </c>
      <c r="H184">
        <f t="shared" si="5"/>
        <v>1.0610479025904151</v>
      </c>
    </row>
    <row r="185" spans="1:8" x14ac:dyDescent="0.35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  <c r="G185">
        <f t="shared" si="4"/>
        <v>-5.1639282051281974</v>
      </c>
      <c r="H185">
        <f t="shared" si="5"/>
        <v>26.666154507718527</v>
      </c>
    </row>
    <row r="186" spans="1:8" x14ac:dyDescent="0.35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  <c r="G186">
        <f t="shared" si="4"/>
        <v>-1.6279282051281996</v>
      </c>
      <c r="H186">
        <f t="shared" si="5"/>
        <v>2.6501502410519215</v>
      </c>
    </row>
    <row r="187" spans="1:8" x14ac:dyDescent="0.35">
      <c r="A187" t="s">
        <v>379</v>
      </c>
      <c r="B187" t="s">
        <v>380</v>
      </c>
      <c r="C187">
        <v>10.7</v>
      </c>
      <c r="D187">
        <v>45.3</v>
      </c>
      <c r="E187" t="s">
        <v>7</v>
      </c>
      <c r="G187">
        <f t="shared" si="4"/>
        <v>-10.769928205128199</v>
      </c>
      <c r="H187">
        <f t="shared" si="5"/>
        <v>115.99135354361592</v>
      </c>
    </row>
    <row r="188" spans="1:8" x14ac:dyDescent="0.35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  <c r="G188">
        <f t="shared" si="4"/>
        <v>-5.9329282051281975</v>
      </c>
      <c r="H188">
        <f t="shared" si="5"/>
        <v>35.199637087205694</v>
      </c>
    </row>
    <row r="189" spans="1:8" x14ac:dyDescent="0.35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  <c r="G189">
        <f t="shared" si="4"/>
        <v>5.2690717948718024</v>
      </c>
      <c r="H189">
        <f t="shared" si="5"/>
        <v>27.763117579513558</v>
      </c>
    </row>
    <row r="190" spans="1:8" x14ac:dyDescent="0.35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  <c r="G190">
        <f t="shared" si="4"/>
        <v>8.9240717948718</v>
      </c>
      <c r="H190">
        <f t="shared" si="5"/>
        <v>79.639057400026388</v>
      </c>
    </row>
    <row r="191" spans="1:8" x14ac:dyDescent="0.35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  <c r="G191">
        <f t="shared" si="4"/>
        <v>4.7020717948718023</v>
      </c>
      <c r="H191">
        <f t="shared" si="5"/>
        <v>22.109479164128931</v>
      </c>
    </row>
    <row r="192" spans="1:8" x14ac:dyDescent="0.35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  <c r="G192">
        <f t="shared" si="4"/>
        <v>11.477071794871804</v>
      </c>
      <c r="H192">
        <f t="shared" si="5"/>
        <v>131.7231769846419</v>
      </c>
    </row>
    <row r="193" spans="1:8" x14ac:dyDescent="0.35">
      <c r="A193" t="s">
        <v>391</v>
      </c>
      <c r="B193" t="s">
        <v>392</v>
      </c>
      <c r="C193">
        <v>20.85</v>
      </c>
      <c r="D193">
        <v>46.5</v>
      </c>
      <c r="E193" t="s">
        <v>13</v>
      </c>
      <c r="G193">
        <f t="shared" si="4"/>
        <v>-0.61992820512819691</v>
      </c>
      <c r="H193">
        <f t="shared" si="5"/>
        <v>0.38431097951346777</v>
      </c>
    </row>
    <row r="194" spans="1:8" x14ac:dyDescent="0.35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  <c r="G194">
        <f t="shared" si="4"/>
        <v>20.9240717948718</v>
      </c>
      <c r="H194">
        <f t="shared" si="5"/>
        <v>437.81678047694959</v>
      </c>
    </row>
    <row r="195" spans="1:8" x14ac:dyDescent="0.35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  <c r="G195">
        <f t="shared" ref="G195:G196" si="6">C195-K$3</f>
        <v>19.001071794871798</v>
      </c>
      <c r="H195">
        <f t="shared" ref="H195:H196" si="7">G195^2</f>
        <v>361.04072935387256</v>
      </c>
    </row>
    <row r="196" spans="1:8" x14ac:dyDescent="0.35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  <c r="G196">
        <f t="shared" si="6"/>
        <v>14.245071794871805</v>
      </c>
      <c r="H196">
        <f t="shared" si="7"/>
        <v>202.92207044105223</v>
      </c>
    </row>
    <row r="197" spans="1:8" x14ac:dyDescent="0.35">
      <c r="H197">
        <f>SUM(H2:H196)</f>
        <v>21820.329214994861</v>
      </c>
    </row>
    <row r="198" spans="1:8" x14ac:dyDescent="0.35">
      <c r="H198">
        <f>H197/H199</f>
        <v>111.89912417946083</v>
      </c>
    </row>
    <row r="199" spans="1:8" x14ac:dyDescent="0.35">
      <c r="H199">
        <f>COUNT(H2:H196)</f>
        <v>195</v>
      </c>
    </row>
    <row r="200" spans="1:8" x14ac:dyDescent="0.35">
      <c r="H200">
        <f>SQRT(H198)</f>
        <v>10.578238236089261</v>
      </c>
    </row>
  </sheetData>
  <autoFilter ref="A1:E196" xr:uid="{975ABD7B-1373-482B-9EA5-EE9E661DAF42}">
    <sortState xmlns:xlrd2="http://schemas.microsoft.com/office/spreadsheetml/2017/richdata2" ref="A82:E82">
      <sortCondition ref="B1:B1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 GROUP FALLS UNDER</vt:lpstr>
      <vt:lpstr>COUNT OF COUNTRY</vt:lpstr>
      <vt:lpstr>PIVOT TABLE</vt:lpstr>
      <vt:lpstr>DEMOGRAPHY</vt:lpstr>
      <vt:lpstr>Birth_rate</vt:lpstr>
      <vt:lpstr>INCOME_GROUP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</dc:creator>
  <cp:lastModifiedBy>sushm</cp:lastModifiedBy>
  <dcterms:created xsi:type="dcterms:W3CDTF">2023-08-26T05:55:28Z</dcterms:created>
  <dcterms:modified xsi:type="dcterms:W3CDTF">2023-08-27T16:04:54Z</dcterms:modified>
</cp:coreProperties>
</file>