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D:\EXTRA WORK\"/>
    </mc:Choice>
  </mc:AlternateContent>
  <xr:revisionPtr revIDLastSave="0" documentId="13_ncr:1_{CBAF1C2A-FFAE-449D-A8D1-393004FA3A0E}" xr6:coauthVersionLast="47" xr6:coauthVersionMax="47" xr10:uidLastSave="{00000000-0000-0000-0000-000000000000}"/>
  <bookViews>
    <workbookView xWindow="-108" yWindow="-108" windowWidth="23256" windowHeight="12456" tabRatio="650" activeTab="5" xr2:uid="{C77DFA4B-0AD1-406A-BCB6-63C7EC2065D5}"/>
  </bookViews>
  <sheets>
    <sheet name="DATASET" sheetId="1" r:id="rId1"/>
    <sheet name="Duplicate" sheetId="10" state="hidden" r:id="rId2"/>
    <sheet name="PIVOT TABLE" sheetId="5" r:id="rId3"/>
    <sheet name="YEAR'S_DASHBOARD" sheetId="2" r:id="rId4"/>
    <sheet name="MONTH'S_DASHBOARD" sheetId="7" r:id="rId5"/>
    <sheet name="PROCESSING" sheetId="3" r:id="rId6"/>
    <sheet name="Background" sheetId="12" r:id="rId7"/>
    <sheet name="Control" sheetId="8" r:id="rId8"/>
    <sheet name="CATALOG" sheetId="6" r:id="rId9"/>
    <sheet name="Category" sheetId="9" state="hidden" r:id="rId10"/>
  </sheets>
  <definedNames>
    <definedName name="_xlnm._FilterDatabase" localSheetId="5" hidden="1">PROCESSING!$K$30:$L$37</definedName>
    <definedName name="Slicer_Brand">#N/A</definedName>
    <definedName name="Slicer_Category">#N/A</definedName>
    <definedName name="Slicer_Code">#N/A</definedName>
    <definedName name="Slicer_Month1">#N/A</definedName>
    <definedName name="Slicer_Month2">#N/A</definedName>
    <definedName name="Slicer_Product">#N/A</definedName>
    <definedName name="Slicer_Year1">#N/A</definedName>
    <definedName name="Slicer_Year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1" i="3" l="1"/>
  <c r="L17" i="3"/>
  <c r="J18" i="3"/>
  <c r="M14" i="3"/>
  <c r="L15" i="3"/>
  <c r="L21" i="3"/>
  <c r="J17" i="3"/>
  <c r="M20" i="3"/>
  <c r="J21" i="3"/>
  <c r="K18" i="3"/>
  <c r="L14" i="3"/>
  <c r="L12" i="3"/>
  <c r="K14" i="3"/>
  <c r="L19" i="3"/>
  <c r="M10" i="3"/>
  <c r="M12" i="3"/>
  <c r="M17" i="3"/>
  <c r="K15" i="3"/>
  <c r="J13" i="3"/>
  <c r="K10" i="3"/>
  <c r="L13" i="3"/>
  <c r="J19" i="3"/>
  <c r="J16" i="3"/>
  <c r="J11" i="3"/>
  <c r="M19" i="3"/>
  <c r="K19" i="3"/>
  <c r="K21" i="3"/>
  <c r="L18" i="3"/>
  <c r="M11" i="3"/>
  <c r="M13" i="3"/>
  <c r="K20" i="3"/>
  <c r="J20" i="3"/>
  <c r="J14" i="3"/>
  <c r="J12" i="3"/>
  <c r="K11" i="3"/>
  <c r="M15" i="3"/>
  <c r="L16" i="3"/>
  <c r="M16" i="3"/>
  <c r="L20" i="3"/>
  <c r="K17" i="3"/>
  <c r="M21" i="3"/>
  <c r="J10" i="3"/>
  <c r="K12" i="3"/>
  <c r="L11" i="3"/>
  <c r="K13" i="3"/>
  <c r="M18" i="3"/>
  <c r="J15" i="3"/>
  <c r="K16" i="3"/>
  <c r="L10" i="3"/>
  <c r="I33" i="3"/>
  <c r="L4" i="3"/>
  <c r="J2" i="3"/>
  <c r="K3" i="3"/>
  <c r="M3" i="3"/>
  <c r="I34" i="3"/>
  <c r="M5" i="3"/>
  <c r="I32" i="3"/>
  <c r="M2" i="3"/>
  <c r="J6" i="3"/>
  <c r="I31" i="3"/>
  <c r="M6" i="3"/>
  <c r="J5" i="3"/>
  <c r="M7" i="3"/>
  <c r="L2" i="3"/>
  <c r="K2" i="3"/>
  <c r="J7" i="3"/>
  <c r="K5" i="3"/>
  <c r="K7" i="3"/>
  <c r="K6" i="3"/>
  <c r="L3" i="3"/>
  <c r="J3" i="3"/>
  <c r="L5" i="3"/>
  <c r="K4" i="3"/>
  <c r="L7" i="3"/>
  <c r="M4" i="3"/>
  <c r="L6" i="3"/>
  <c r="J4" i="3"/>
  <c r="I35" i="3" l="1"/>
  <c r="N2" i="3"/>
  <c r="N4" i="3" l="1"/>
  <c r="N5" i="3"/>
  <c r="N6" i="3"/>
  <c r="N7" i="3"/>
  <c r="N3" i="3"/>
  <c r="P40" i="3"/>
  <c r="A36" i="7"/>
  <c r="A36" i="2"/>
  <c r="M40" i="3" a="1"/>
  <c r="M40" i="3" s="1"/>
  <c r="M41" i="3" a="1"/>
  <c r="M41" i="3" s="1"/>
  <c r="M42" i="3" a="1"/>
  <c r="M42" i="3" s="1"/>
  <c r="M43" i="3" a="1"/>
  <c r="M43" i="3" s="1"/>
  <c r="M44" i="3" a="1"/>
  <c r="M44" i="3" s="1"/>
  <c r="M45" i="3" a="1"/>
  <c r="M45" i="3" s="1"/>
  <c r="M46" i="3" a="1"/>
  <c r="M46" i="3" s="1"/>
  <c r="L40" i="3" a="1"/>
  <c r="L40" i="3" s="1"/>
  <c r="L41" i="3" a="1"/>
  <c r="L41" i="3" s="1"/>
  <c r="L42" i="3" a="1"/>
  <c r="L42" i="3" s="1"/>
  <c r="L43" i="3" a="1"/>
  <c r="L43" i="3" s="1"/>
  <c r="L44" i="3" a="1"/>
  <c r="L44" i="3" s="1"/>
  <c r="L45" i="3" a="1"/>
  <c r="L45" i="3" s="1"/>
  <c r="L46" i="3" a="1"/>
  <c r="L46" i="3" s="1"/>
  <c r="K44" i="3" a="1"/>
  <c r="K44" i="3" s="1"/>
  <c r="K40" i="3" a="1"/>
  <c r="K40" i="3" s="1"/>
  <c r="K41" i="3" a="1"/>
  <c r="K41" i="3" s="1"/>
  <c r="K42" i="3" a="1"/>
  <c r="K42" i="3" s="1"/>
  <c r="K43" i="3" a="1"/>
  <c r="K43" i="3" s="1"/>
  <c r="K45" i="3" a="1"/>
  <c r="K45" i="3" s="1"/>
  <c r="K46" i="3" a="1"/>
  <c r="K46" i="3" s="1"/>
  <c r="J40" i="3" a="1"/>
  <c r="J40" i="3" s="1"/>
  <c r="J41" i="3" a="1"/>
  <c r="J41" i="3" s="1"/>
  <c r="J42" i="3" a="1"/>
  <c r="J42" i="3" s="1"/>
  <c r="N42" i="3" s="1"/>
  <c r="J43" i="3" a="1"/>
  <c r="J43" i="3" s="1"/>
  <c r="N43" i="3" s="1"/>
  <c r="J44" i="3" a="1"/>
  <c r="J44" i="3" s="1"/>
  <c r="J45" i="3" a="1"/>
  <c r="J45" i="3" s="1"/>
  <c r="J46" i="3" a="1"/>
  <c r="J46" i="3" s="1"/>
  <c r="O32" i="3" a="1"/>
  <c r="O32" i="3" s="1"/>
  <c r="O33" i="3" a="1"/>
  <c r="O33" i="3" s="1"/>
  <c r="O34" i="3" a="1"/>
  <c r="O34" i="3" s="1"/>
  <c r="O35" i="3" a="1"/>
  <c r="O35" i="3" s="1"/>
  <c r="O36" i="3" a="1"/>
  <c r="O36" i="3" s="1"/>
  <c r="O37" i="3" a="1"/>
  <c r="O37" i="3" s="1"/>
  <c r="O31" i="3" a="1"/>
  <c r="O31" i="3" s="1"/>
  <c r="N32" i="3" a="1"/>
  <c r="N32" i="3" s="1"/>
  <c r="N33" i="3" a="1"/>
  <c r="N33" i="3" s="1"/>
  <c r="N34" i="3" a="1"/>
  <c r="N34" i="3" s="1"/>
  <c r="N35" i="3" a="1"/>
  <c r="N35" i="3" s="1"/>
  <c r="N36" i="3" a="1"/>
  <c r="N36" i="3" s="1"/>
  <c r="N37" i="3" a="1"/>
  <c r="N37" i="3" s="1"/>
  <c r="N31" i="3" a="1"/>
  <c r="N31" i="3" s="1"/>
  <c r="M32" i="3" a="1"/>
  <c r="M32" i="3" s="1"/>
  <c r="M33" i="3" a="1"/>
  <c r="M33" i="3" s="1"/>
  <c r="M34" i="3" a="1"/>
  <c r="M34" i="3" s="1"/>
  <c r="M35" i="3" a="1"/>
  <c r="M35" i="3" s="1"/>
  <c r="M36" i="3" a="1"/>
  <c r="M36" i="3" s="1"/>
  <c r="M37" i="3" a="1"/>
  <c r="M37" i="3" s="1"/>
  <c r="M31" i="3" a="1"/>
  <c r="M31" i="3" s="1"/>
  <c r="L32" i="3" a="1"/>
  <c r="L32" i="3" s="1"/>
  <c r="L33" i="3" a="1"/>
  <c r="L33" i="3" s="1"/>
  <c r="L34" i="3" a="1"/>
  <c r="L34" i="3" s="1"/>
  <c r="L35" i="3" a="1"/>
  <c r="L35" i="3" s="1"/>
  <c r="L36" i="3" a="1"/>
  <c r="L36" i="3" s="1"/>
  <c r="L37" i="3" a="1"/>
  <c r="L37" i="3" s="1"/>
  <c r="L31" i="3" a="1"/>
  <c r="L31" i="3" s="1"/>
  <c r="N44" i="3" l="1"/>
  <c r="N46" i="3"/>
  <c r="N41" i="3"/>
  <c r="N40" i="3"/>
  <c r="N45" i="3"/>
  <c r="P32" i="3"/>
  <c r="P34" i="3"/>
  <c r="R7" i="3"/>
  <c r="O2" i="3"/>
  <c r="R4" i="3"/>
  <c r="Q6" i="3"/>
  <c r="Q3" i="3"/>
  <c r="T5" i="3"/>
  <c r="P5" i="3"/>
  <c r="O5" i="3"/>
  <c r="P6" i="3"/>
  <c r="T6" i="3"/>
  <c r="Q2" i="3"/>
  <c r="T3" i="3"/>
  <c r="P3" i="3"/>
  <c r="O4" i="3"/>
  <c r="Q7" i="3"/>
  <c r="O6" i="3"/>
  <c r="T2" i="3"/>
  <c r="P2" i="3"/>
  <c r="Q4" i="3"/>
  <c r="O3" i="3"/>
  <c r="Q5" i="3"/>
  <c r="T7" i="3"/>
  <c r="P7" i="3"/>
  <c r="R6" i="3"/>
  <c r="P4" i="3"/>
  <c r="T4" i="3"/>
  <c r="R3" i="3"/>
  <c r="R5" i="3"/>
  <c r="O7" i="3"/>
  <c r="R2" i="3"/>
  <c r="P35" i="3"/>
  <c r="P36" i="3"/>
  <c r="P33" i="3"/>
  <c r="P31" i="3"/>
  <c r="P37" i="3"/>
  <c r="C42" i="7"/>
  <c r="C46" i="7"/>
  <c r="Q31" i="3" l="1"/>
  <c r="O42" i="3"/>
  <c r="O45" i="3"/>
  <c r="O40" i="3"/>
  <c r="O44" i="3"/>
  <c r="O41" i="3"/>
  <c r="O46" i="3"/>
  <c r="O43" i="3"/>
  <c r="L62" i="3" l="1"/>
  <c r="O62" i="3"/>
  <c r="N62" i="3"/>
  <c r="M62" i="3"/>
  <c r="M24" i="3"/>
  <c r="A73" i="3" l="1"/>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M28" i="3"/>
  <c r="K28" i="3"/>
  <c r="J28" i="3" s="1"/>
  <c r="A28" i="3"/>
  <c r="M27" i="3"/>
  <c r="K27" i="3"/>
  <c r="J27" i="3" s="1"/>
  <c r="A27" i="3"/>
  <c r="M26" i="3"/>
  <c r="K26" i="3"/>
  <c r="J26" i="3" s="1"/>
  <c r="A26" i="3"/>
  <c r="M25" i="3"/>
  <c r="K25" i="3"/>
  <c r="J25" i="3" s="1"/>
  <c r="A25" i="3"/>
  <c r="L24" i="3"/>
  <c r="K24" i="3"/>
  <c r="J24" i="3" s="1"/>
  <c r="A24" i="3"/>
  <c r="A23" i="3"/>
  <c r="A22" i="3"/>
  <c r="A21" i="3"/>
  <c r="A20" i="3"/>
  <c r="A19" i="3"/>
  <c r="A18" i="3"/>
  <c r="A17" i="3"/>
  <c r="A16" i="3"/>
  <c r="A15" i="3"/>
  <c r="A14" i="3"/>
  <c r="A13" i="3"/>
  <c r="A12" i="3"/>
  <c r="A11" i="3"/>
  <c r="A10" i="3"/>
  <c r="A9" i="3"/>
  <c r="A8" i="3"/>
  <c r="A7" i="3"/>
  <c r="A6" i="3"/>
  <c r="A5" i="3"/>
  <c r="A4" i="3"/>
  <c r="A3" i="3"/>
  <c r="A2" i="3"/>
  <c r="F35" i="3"/>
  <c r="F50" i="3"/>
  <c r="F37" i="3"/>
  <c r="E8" i="3"/>
  <c r="E47" i="3"/>
  <c r="D54" i="3"/>
  <c r="E36" i="3"/>
  <c r="D60" i="3"/>
  <c r="F16" i="3"/>
  <c r="E65" i="3"/>
  <c r="E39" i="3"/>
  <c r="C48" i="3"/>
  <c r="C27" i="3"/>
  <c r="C19" i="3"/>
  <c r="F26" i="3"/>
  <c r="F27" i="3"/>
  <c r="D4" i="3"/>
  <c r="E60" i="3"/>
  <c r="F65" i="3"/>
  <c r="E34" i="3"/>
  <c r="C31" i="3"/>
  <c r="F42" i="3"/>
  <c r="F70" i="3"/>
  <c r="F25" i="3"/>
  <c r="F32" i="3"/>
  <c r="E61" i="3"/>
  <c r="C57" i="3"/>
  <c r="E6" i="3"/>
  <c r="C69" i="3"/>
  <c r="E69" i="3"/>
  <c r="E46" i="3"/>
  <c r="C23" i="3"/>
  <c r="D19" i="3"/>
  <c r="C2" i="3"/>
  <c r="F61" i="3"/>
  <c r="C8" i="3"/>
  <c r="D33" i="3"/>
  <c r="E14" i="3"/>
  <c r="C26" i="3"/>
  <c r="D48" i="3"/>
  <c r="C30" i="3"/>
  <c r="F33" i="3"/>
  <c r="E68" i="3"/>
  <c r="C37" i="3"/>
  <c r="F64" i="3"/>
  <c r="F3" i="3"/>
  <c r="F18" i="3"/>
  <c r="C6" i="3"/>
  <c r="C32" i="3"/>
  <c r="F5" i="3"/>
  <c r="C45" i="3"/>
  <c r="E66" i="3"/>
  <c r="E29" i="3"/>
  <c r="C22" i="3"/>
  <c r="F10" i="3"/>
  <c r="D73" i="3"/>
  <c r="C33" i="3"/>
  <c r="C49" i="3"/>
  <c r="D49" i="3"/>
  <c r="E54" i="3"/>
  <c r="E17" i="3"/>
  <c r="E59" i="3"/>
  <c r="D32" i="3"/>
  <c r="D68" i="3"/>
  <c r="D26" i="3"/>
  <c r="E19" i="3"/>
  <c r="F34" i="3"/>
  <c r="F68" i="3"/>
  <c r="F63" i="3"/>
  <c r="F20" i="3"/>
  <c r="C60" i="3"/>
  <c r="F22" i="3"/>
  <c r="F60" i="3"/>
  <c r="C72" i="3"/>
  <c r="F36" i="3"/>
  <c r="E25" i="3"/>
  <c r="D8" i="3"/>
  <c r="F59" i="3"/>
  <c r="D35" i="3"/>
  <c r="C47" i="3"/>
  <c r="F11" i="3"/>
  <c r="F53" i="3"/>
  <c r="C11" i="3"/>
  <c r="D46" i="3"/>
  <c r="D16" i="3"/>
  <c r="C42" i="3"/>
  <c r="D5" i="3"/>
  <c r="F7" i="3"/>
  <c r="C68" i="3"/>
  <c r="F48" i="3"/>
  <c r="F43" i="3"/>
  <c r="E71" i="3"/>
  <c r="C44" i="3"/>
  <c r="E62" i="3"/>
  <c r="E57" i="3"/>
  <c r="D23" i="3"/>
  <c r="F73" i="3"/>
  <c r="C73" i="3"/>
  <c r="E45" i="3"/>
  <c r="E49" i="3"/>
  <c r="D38" i="3"/>
  <c r="D61" i="3"/>
  <c r="E21" i="3"/>
  <c r="F72" i="3"/>
  <c r="E48" i="3"/>
  <c r="F13" i="3"/>
  <c r="D36" i="3"/>
  <c r="C46" i="3"/>
  <c r="E70" i="3"/>
  <c r="D47" i="3"/>
  <c r="C61" i="3"/>
  <c r="C55" i="3"/>
  <c r="F12" i="3"/>
  <c r="C71" i="3"/>
  <c r="E28" i="3"/>
  <c r="E55" i="3"/>
  <c r="D72" i="3"/>
  <c r="D42" i="3"/>
  <c r="D69" i="3"/>
  <c r="C10" i="3"/>
  <c r="E42" i="3"/>
  <c r="F55" i="3"/>
  <c r="E37" i="3"/>
  <c r="F9" i="3"/>
  <c r="D9" i="3"/>
  <c r="E23" i="3"/>
  <c r="C5" i="3"/>
  <c r="E58" i="3"/>
  <c r="E40" i="3"/>
  <c r="C51" i="3"/>
  <c r="C36" i="3"/>
  <c r="F54" i="3"/>
  <c r="F47" i="3"/>
  <c r="D30" i="3"/>
  <c r="D59" i="3"/>
  <c r="D6" i="3"/>
  <c r="E16" i="3"/>
  <c r="D28" i="3"/>
  <c r="D57" i="3"/>
  <c r="F21" i="3"/>
  <c r="D71" i="3"/>
  <c r="C59" i="3"/>
  <c r="F44" i="3"/>
  <c r="D22" i="3"/>
  <c r="C20" i="3"/>
  <c r="F17" i="3"/>
  <c r="F23" i="3"/>
  <c r="F62" i="3"/>
  <c r="E27" i="3"/>
  <c r="F19" i="3"/>
  <c r="D67" i="3"/>
  <c r="E9" i="3"/>
  <c r="C70" i="3"/>
  <c r="E73" i="3"/>
  <c r="E72" i="3"/>
  <c r="D25" i="3"/>
  <c r="D39" i="3"/>
  <c r="C54" i="3"/>
  <c r="F8" i="3"/>
  <c r="C41" i="3"/>
  <c r="D11" i="3"/>
  <c r="D20" i="3"/>
  <c r="F49" i="3"/>
  <c r="F57" i="3"/>
  <c r="E20" i="3"/>
  <c r="C18" i="3"/>
  <c r="D21" i="3"/>
  <c r="C67" i="3"/>
  <c r="D27" i="3"/>
  <c r="F56" i="3"/>
  <c r="C66" i="3"/>
  <c r="C34" i="3"/>
  <c r="E33" i="3"/>
  <c r="F71" i="3"/>
  <c r="C53" i="3"/>
  <c r="F58" i="3"/>
  <c r="D34" i="3"/>
  <c r="E32" i="3"/>
  <c r="E22" i="3"/>
  <c r="D66" i="3"/>
  <c r="F45" i="3"/>
  <c r="D53" i="3"/>
  <c r="F15" i="3"/>
  <c r="D37" i="3"/>
  <c r="F24" i="3"/>
  <c r="D58" i="3"/>
  <c r="E11" i="3"/>
  <c r="D45" i="3"/>
  <c r="F46" i="3"/>
  <c r="C35" i="3"/>
  <c r="E35" i="3"/>
  <c r="D70" i="3"/>
  <c r="C21" i="3"/>
  <c r="C58" i="3"/>
  <c r="D52" i="3"/>
  <c r="C9" i="3"/>
  <c r="N10" i="3" l="1"/>
  <c r="S3" i="3"/>
  <c r="C49" i="2"/>
  <c r="W3" i="3"/>
  <c r="O24" i="3"/>
  <c r="O25" i="3"/>
  <c r="O26" i="3"/>
  <c r="O27" i="3"/>
  <c r="O28" i="3"/>
  <c r="N24" i="3"/>
  <c r="P24" i="3" s="1"/>
  <c r="L25" i="3"/>
  <c r="N25" i="3" s="1"/>
  <c r="P25" i="3" s="1"/>
  <c r="C42" i="2"/>
  <c r="L28" i="3"/>
  <c r="N28" i="3" s="1"/>
  <c r="P28" i="3" s="1"/>
  <c r="L26" i="3"/>
  <c r="N26" i="3" s="1"/>
  <c r="P26" i="3" s="1"/>
  <c r="V7" i="3"/>
  <c r="S7" i="3"/>
  <c r="W7" i="3"/>
  <c r="V5" i="3"/>
  <c r="U2" i="3"/>
  <c r="U3" i="3"/>
  <c r="Y3" i="3"/>
  <c r="V6" i="3"/>
  <c r="Y4" i="3"/>
  <c r="U4" i="3"/>
  <c r="V3" i="3"/>
  <c r="U25" i="3"/>
  <c r="X3" i="3"/>
  <c r="S6" i="3"/>
  <c r="W6" i="3"/>
  <c r="X7" i="3"/>
  <c r="X5" i="3"/>
  <c r="V4" i="3"/>
  <c r="X6" i="3"/>
  <c r="S5" i="3"/>
  <c r="W5" i="3"/>
  <c r="S2" i="3"/>
  <c r="W4" i="3"/>
  <c r="S4" i="3"/>
  <c r="Y6" i="3"/>
  <c r="U6" i="3"/>
  <c r="U7" i="3"/>
  <c r="Y7" i="3"/>
  <c r="U5" i="3"/>
  <c r="Y5" i="3"/>
  <c r="X4" i="3"/>
  <c r="L27" i="3"/>
  <c r="N27" i="3" s="1"/>
  <c r="P27" i="3" s="1"/>
  <c r="C40" i="3"/>
  <c r="E12" i="3"/>
  <c r="D14" i="3"/>
  <c r="E56" i="3"/>
  <c r="C24" i="3"/>
  <c r="C16" i="3"/>
  <c r="F6" i="3"/>
  <c r="C65" i="3"/>
  <c r="E38" i="3"/>
  <c r="C38" i="3"/>
  <c r="F29" i="3"/>
  <c r="D7" i="3"/>
  <c r="D43" i="3"/>
  <c r="E44" i="3"/>
  <c r="E26" i="3"/>
  <c r="C63" i="3"/>
  <c r="D64" i="3"/>
  <c r="D40" i="3"/>
  <c r="F28" i="3"/>
  <c r="C52" i="3"/>
  <c r="C4" i="3"/>
  <c r="D13" i="3"/>
  <c r="E43" i="3"/>
  <c r="D2" i="3"/>
  <c r="C28" i="3"/>
  <c r="D50" i="3"/>
  <c r="D18" i="3"/>
  <c r="D62" i="3"/>
  <c r="D44" i="3"/>
  <c r="F38" i="3"/>
  <c r="E7" i="3"/>
  <c r="F66" i="3"/>
  <c r="F67" i="3"/>
  <c r="C39" i="3"/>
  <c r="F30" i="3"/>
  <c r="E24" i="3"/>
  <c r="E67" i="3"/>
  <c r="D24" i="3"/>
  <c r="E5" i="3"/>
  <c r="C56" i="3"/>
  <c r="E15" i="3"/>
  <c r="F52" i="3"/>
  <c r="E50" i="3"/>
  <c r="E18" i="3"/>
  <c r="E31" i="3"/>
  <c r="C14" i="3"/>
  <c r="D3" i="3"/>
  <c r="F51" i="3"/>
  <c r="C50" i="3"/>
  <c r="C3" i="3"/>
  <c r="E30" i="3"/>
  <c r="E53" i="3"/>
  <c r="C12" i="3"/>
  <c r="D17" i="3"/>
  <c r="E4" i="3"/>
  <c r="F31" i="3"/>
  <c r="F4" i="3"/>
  <c r="E2" i="3"/>
  <c r="E41" i="3"/>
  <c r="D63" i="3"/>
  <c r="C15" i="3"/>
  <c r="D51" i="3"/>
  <c r="D65" i="3"/>
  <c r="F2" i="3"/>
  <c r="C64" i="3"/>
  <c r="C29" i="3"/>
  <c r="F40" i="3"/>
  <c r="C13" i="3"/>
  <c r="D31" i="3"/>
  <c r="E10" i="3"/>
  <c r="D10" i="3"/>
  <c r="F69" i="3"/>
  <c r="D12" i="3"/>
  <c r="F41" i="3"/>
  <c r="E51" i="3"/>
  <c r="C17" i="3"/>
  <c r="D56" i="3"/>
  <c r="C7" i="3"/>
  <c r="E63" i="3"/>
  <c r="C43" i="3"/>
  <c r="E3" i="3"/>
  <c r="F14" i="3"/>
  <c r="D55" i="3"/>
  <c r="D29" i="3"/>
  <c r="D15" i="3"/>
  <c r="C62" i="3"/>
  <c r="F39" i="3"/>
  <c r="E64" i="3"/>
  <c r="E52" i="3"/>
  <c r="D41" i="3"/>
  <c r="E13" i="3"/>
  <c r="C25" i="3"/>
  <c r="N12" i="3" l="1"/>
  <c r="N20" i="3"/>
  <c r="N11" i="3"/>
  <c r="N21" i="3"/>
  <c r="Q10" i="3"/>
  <c r="O10" i="3"/>
  <c r="P10" i="3"/>
  <c r="Q19" i="3"/>
  <c r="Q24" i="3"/>
  <c r="Q25" i="3"/>
  <c r="Q18" i="3"/>
  <c r="Q27" i="3"/>
  <c r="Q26" i="3"/>
  <c r="W25" i="3"/>
  <c r="P14" i="3"/>
  <c r="Q14" i="3"/>
  <c r="Q36" i="3"/>
  <c r="Q35" i="3"/>
  <c r="Q34" i="3"/>
  <c r="V25" i="3"/>
  <c r="X25" i="3" s="1"/>
  <c r="O21" i="3"/>
  <c r="N15" i="3"/>
  <c r="P11" i="3"/>
  <c r="P15" i="3"/>
  <c r="O14" i="3"/>
  <c r="O20" i="3"/>
  <c r="N18" i="3"/>
  <c r="Q13" i="3"/>
  <c r="O11" i="3"/>
  <c r="N13" i="3"/>
  <c r="O18" i="3"/>
  <c r="P16" i="3"/>
  <c r="O16" i="3"/>
  <c r="N16" i="3"/>
  <c r="P18" i="3"/>
  <c r="N19" i="3"/>
  <c r="P12" i="3"/>
  <c r="O19" i="3"/>
  <c r="Q15" i="3"/>
  <c r="O12" i="3"/>
  <c r="Q20" i="3"/>
  <c r="N14" i="3"/>
  <c r="O15" i="3"/>
  <c r="P21" i="3"/>
  <c r="O13" i="3"/>
  <c r="N17" i="3"/>
  <c r="Q21" i="3"/>
  <c r="P13" i="3"/>
  <c r="Q16" i="3"/>
  <c r="Q17" i="3"/>
  <c r="P17" i="3"/>
  <c r="P20" i="3"/>
  <c r="P19" i="3"/>
  <c r="Q11" i="3"/>
  <c r="O17" i="3"/>
  <c r="Q32" i="3"/>
  <c r="Q37" i="3"/>
  <c r="Q33" i="3"/>
  <c r="Q12" i="3" l="1"/>
  <c r="U12" i="3"/>
  <c r="U19" i="3"/>
  <c r="U18" i="3"/>
  <c r="T14" i="3"/>
  <c r="X11" i="3"/>
  <c r="U15" i="3"/>
  <c r="Y19" i="3"/>
  <c r="X12" i="3"/>
  <c r="W11" i="3"/>
  <c r="X13" i="3"/>
  <c r="W13" i="3"/>
  <c r="X14" i="3"/>
  <c r="Y18" i="3"/>
  <c r="U10" i="3"/>
  <c r="U14" i="3"/>
  <c r="R10" i="3"/>
  <c r="V12" i="3"/>
  <c r="R11" i="3"/>
  <c r="V11" i="3"/>
  <c r="Y15" i="3"/>
  <c r="U13" i="3"/>
  <c r="Y13" i="3"/>
  <c r="Y14" i="3"/>
  <c r="W20" i="3"/>
  <c r="S20" i="3"/>
  <c r="S10" i="3"/>
  <c r="W14" i="3"/>
  <c r="S14" i="3"/>
  <c r="S13" i="3"/>
  <c r="R16" i="3"/>
  <c r="V16" i="3"/>
  <c r="T19" i="3"/>
  <c r="X19" i="3"/>
  <c r="X15" i="3"/>
  <c r="T15" i="3"/>
  <c r="T20" i="3"/>
  <c r="X20" i="3"/>
  <c r="S15" i="3"/>
  <c r="W15" i="3"/>
  <c r="X16" i="3"/>
  <c r="T16" i="3"/>
  <c r="T11" i="3"/>
  <c r="T17" i="3"/>
  <c r="X17" i="3"/>
  <c r="V14" i="3"/>
  <c r="R14" i="3"/>
  <c r="S18" i="3"/>
  <c r="W18" i="3"/>
  <c r="V21" i="3"/>
  <c r="R21" i="3"/>
  <c r="Y16" i="3"/>
  <c r="U16" i="3"/>
  <c r="T10" i="3"/>
  <c r="T13" i="3"/>
  <c r="U21" i="3"/>
  <c r="Y21" i="3"/>
  <c r="R18" i="3"/>
  <c r="V18" i="3"/>
  <c r="R19" i="3"/>
  <c r="V19" i="3"/>
  <c r="X18" i="3"/>
  <c r="T18" i="3"/>
  <c r="Y11" i="3"/>
  <c r="U11" i="3"/>
  <c r="V20" i="3"/>
  <c r="R20" i="3"/>
  <c r="X21" i="3"/>
  <c r="T21" i="3"/>
  <c r="R12" i="3"/>
  <c r="U20" i="3"/>
  <c r="Y20" i="3"/>
  <c r="R13" i="3"/>
  <c r="V13" i="3"/>
  <c r="V15" i="3"/>
  <c r="R15" i="3"/>
  <c r="S11" i="3"/>
  <c r="S19" i="3"/>
  <c r="W19" i="3"/>
  <c r="T12" i="3"/>
  <c r="V17" i="3"/>
  <c r="R17" i="3"/>
  <c r="W17" i="3"/>
  <c r="S17" i="3"/>
  <c r="W16" i="3"/>
  <c r="S16" i="3"/>
  <c r="U17" i="3"/>
  <c r="Y17" i="3"/>
  <c r="W12" i="3"/>
  <c r="S12" i="3"/>
  <c r="Y12" i="3"/>
  <c r="W21" i="3"/>
  <c r="S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<sst xmlns="http://schemas.openxmlformats.org/spreadsheetml/2006/main" count="22796" uniqueCount="228">
  <si>
    <t>Date</t>
  </si>
  <si>
    <t>Code</t>
  </si>
  <si>
    <t>Product</t>
  </si>
  <si>
    <t>Purchase</t>
  </si>
  <si>
    <t>Cost</t>
  </si>
  <si>
    <t>Sold</t>
  </si>
  <si>
    <t>Price</t>
  </si>
  <si>
    <t>Brand</t>
  </si>
  <si>
    <t>Category</t>
  </si>
  <si>
    <t>Month</t>
  </si>
  <si>
    <t>Year</t>
  </si>
  <si>
    <t>DAMO0001</t>
  </si>
  <si>
    <t>Office Home &amp; Business 2021</t>
  </si>
  <si>
    <t>Microsoft</t>
  </si>
  <si>
    <t>Document Automation</t>
  </si>
  <si>
    <t>JAN</t>
  </si>
  <si>
    <t>DAAA0002</t>
  </si>
  <si>
    <t>Acrobat Pro DC</t>
  </si>
  <si>
    <t>Adobe</t>
  </si>
  <si>
    <t>DAAP0003</t>
  </si>
  <si>
    <t>Photoshop Elements 2022 &amp; Premiere Elements 2022</t>
  </si>
  <si>
    <t>DAAP0004</t>
  </si>
  <si>
    <t>Premiere Elements 2022</t>
  </si>
  <si>
    <t>DAIR0005</t>
  </si>
  <si>
    <t>ResumeMaker Professional Deluxe 20</t>
  </si>
  <si>
    <t>Individual Software</t>
  </si>
  <si>
    <t>DAIT0006</t>
  </si>
  <si>
    <t>Typing Instructor Gold</t>
  </si>
  <si>
    <t>DAAM0007</t>
  </si>
  <si>
    <t>MyMailList &amp; AddressBook 8</t>
  </si>
  <si>
    <t>Avanquest</t>
  </si>
  <si>
    <t>DAAX0008</t>
  </si>
  <si>
    <t>XD</t>
  </si>
  <si>
    <t>BSQD0001</t>
  </si>
  <si>
    <t>Desktop Pro Plus 2022</t>
  </si>
  <si>
    <t>QuickBooks</t>
  </si>
  <si>
    <t>Budgets Software</t>
  </si>
  <si>
    <t>BSTD0002</t>
  </si>
  <si>
    <t>Deluxe 2021 Federal Only + E-File</t>
  </si>
  <si>
    <t>TurboTax</t>
  </si>
  <si>
    <t>BSIB0003</t>
  </si>
  <si>
    <t>BizTools Pro 4</t>
  </si>
  <si>
    <t>BSIP0004</t>
  </si>
  <si>
    <t>Professor Teaches QuickBooks 2020</t>
  </si>
  <si>
    <t>BSQP0005</t>
  </si>
  <si>
    <t>Premier Personal Finance</t>
  </si>
  <si>
    <t>Quicken</t>
  </si>
  <si>
    <t>BSQH0006</t>
  </si>
  <si>
    <t>Home &amp; Business Personal Finance</t>
  </si>
  <si>
    <t>BSQS0007</t>
  </si>
  <si>
    <t>Starter Personal Finance</t>
  </si>
  <si>
    <t>BSTH0008</t>
  </si>
  <si>
    <t>Home &amp; Business 2021 Federal + E-File &amp; State</t>
  </si>
  <si>
    <t>ABQO0001</t>
  </si>
  <si>
    <t>Online Simple Start 2022</t>
  </si>
  <si>
    <t>Accounting &amp; Bookkeeping</t>
  </si>
  <si>
    <t>ABS50002</t>
  </si>
  <si>
    <t>50 Pro Accounting 2022</t>
  </si>
  <si>
    <t>Sage</t>
  </si>
  <si>
    <t>ABAM0003</t>
  </si>
  <si>
    <t>MyInvoices &amp; Estimates Deluxe 10</t>
  </si>
  <si>
    <t>ABS50004</t>
  </si>
  <si>
    <t>50 Premium Accounting 2022</t>
  </si>
  <si>
    <t>ABIB0005</t>
  </si>
  <si>
    <t>ABQD0006</t>
  </si>
  <si>
    <t>Desktop Pro Plus with Enhanced Payroll 2022</t>
  </si>
  <si>
    <t>FAMP0001</t>
  </si>
  <si>
    <t>Power BI Premium</t>
  </si>
  <si>
    <t>Financial Analytics</t>
  </si>
  <si>
    <t>FATT0002</t>
  </si>
  <si>
    <t>Tableau Desktop</t>
  </si>
  <si>
    <t>Tableau Software</t>
  </si>
  <si>
    <t>FASS0003</t>
  </si>
  <si>
    <t>SAP BusinessObjects Business Intelligence suite</t>
  </si>
  <si>
    <t>SAP SE</t>
  </si>
  <si>
    <t>BPPL0001</t>
  </si>
  <si>
    <t>LivePlan</t>
  </si>
  <si>
    <t>Palo Alto Software</t>
  </si>
  <si>
    <t>Business Planning</t>
  </si>
  <si>
    <t>BPSB0002</t>
  </si>
  <si>
    <t>Bizplan</t>
  </si>
  <si>
    <t>startups.com</t>
  </si>
  <si>
    <t>BPPB0003</t>
  </si>
  <si>
    <t>Business Plan Pro Complete v 12</t>
  </si>
  <si>
    <t>BPAU0004</t>
  </si>
  <si>
    <t>Ultimate Business Planner</t>
  </si>
  <si>
    <t>Atlas Business Solutions</t>
  </si>
  <si>
    <t>BPIB0005</t>
  </si>
  <si>
    <t>Business Planmaker Professional 12</t>
  </si>
  <si>
    <t>BPOO0006</t>
  </si>
  <si>
    <t>OrgChart Profession v6 50 Charting Limit</t>
  </si>
  <si>
    <t>OfficeWork Software</t>
  </si>
  <si>
    <t>MPKO0001</t>
  </si>
  <si>
    <t>OfficeReady 4 Platinum</t>
  </si>
  <si>
    <t>KMT Software</t>
  </si>
  <si>
    <t>Marketing Promotion</t>
  </si>
  <si>
    <t>MPIL0002</t>
  </si>
  <si>
    <t>Logo Creator</t>
  </si>
  <si>
    <t>PMMM0001</t>
  </si>
  <si>
    <t>Microsoft - Microsoft Visio Professional 2010</t>
  </si>
  <si>
    <t>Project Management</t>
  </si>
  <si>
    <t>PMMM0002</t>
  </si>
  <si>
    <t>Mindjet Mindmanager 2020</t>
  </si>
  <si>
    <t>Mindjet</t>
  </si>
  <si>
    <t>PMCC0003</t>
  </si>
  <si>
    <t>Compulink Project Risk Management</t>
  </si>
  <si>
    <t>Compulink Systems</t>
  </si>
  <si>
    <t>FEB</t>
  </si>
  <si>
    <t>MAR</t>
  </si>
  <si>
    <t>APR</t>
  </si>
  <si>
    <t>MAY</t>
  </si>
  <si>
    <t>JUN</t>
  </si>
  <si>
    <t>JUL</t>
  </si>
  <si>
    <t>AUG</t>
  </si>
  <si>
    <t>SEP</t>
  </si>
  <si>
    <t>OCT</t>
  </si>
  <si>
    <t>NOV</t>
  </si>
  <si>
    <t>DEC</t>
  </si>
  <si>
    <t>Jan</t>
  </si>
  <si>
    <t>Feb</t>
  </si>
  <si>
    <t>Mar</t>
  </si>
  <si>
    <t>Apr</t>
  </si>
  <si>
    <t>May</t>
  </si>
  <si>
    <t>Jun</t>
  </si>
  <si>
    <t>Jul</t>
  </si>
  <si>
    <t>Aug</t>
  </si>
  <si>
    <t>Sep</t>
  </si>
  <si>
    <t>Oct</t>
  </si>
  <si>
    <t>Nov</t>
  </si>
  <si>
    <t>Dec</t>
  </si>
  <si>
    <t>Row Labels</t>
  </si>
  <si>
    <t>Grand Total</t>
  </si>
  <si>
    <t>PurchaseB</t>
  </si>
  <si>
    <t>CostB</t>
  </si>
  <si>
    <t>SoldB</t>
  </si>
  <si>
    <t>PriceB</t>
  </si>
  <si>
    <t xml:space="preserve">PurCursor </t>
  </si>
  <si>
    <t>CosCursor</t>
  </si>
  <si>
    <t>SolCursor</t>
  </si>
  <si>
    <t>PriCursor</t>
  </si>
  <si>
    <t>PurCursor 1</t>
  </si>
  <si>
    <t>CosCursor1</t>
  </si>
  <si>
    <t>SolCursor1</t>
  </si>
  <si>
    <t>PriCursor1</t>
  </si>
  <si>
    <t>Label</t>
  </si>
  <si>
    <t>Label 1</t>
  </si>
  <si>
    <t>Label 2</t>
  </si>
  <si>
    <t>Label 3</t>
  </si>
  <si>
    <t>Label 4</t>
  </si>
  <si>
    <t>(All)</t>
  </si>
  <si>
    <t>Top 5</t>
  </si>
  <si>
    <t>Qty</t>
  </si>
  <si>
    <t>Code By Q</t>
  </si>
  <si>
    <t>Sales V</t>
  </si>
  <si>
    <t>Code Play</t>
  </si>
  <si>
    <t>Value Play</t>
  </si>
  <si>
    <t xml:space="preserve"> </t>
  </si>
  <si>
    <t>Cursor</t>
  </si>
  <si>
    <t>sales Q/Sales V</t>
  </si>
  <si>
    <t>Cost Price</t>
  </si>
  <si>
    <t>Retail Price</t>
  </si>
  <si>
    <t>Margin</t>
  </si>
  <si>
    <t>Description</t>
  </si>
  <si>
    <t>Polished and professional, That's the impression you'll get when you use Adobe Acrobat Pro DC, This three-year subscription lets you get the latest Acrobat software that always stays up-to-date and Adobe Document Cloud services to prepare and share your company's business documents, Get the complete solution for working with PDF documents at your desk, and use the Document Cloud services to accomplish more when you're on the go,</t>
  </si>
  <si>
    <t>For families and small businesses who want classic Office apps and email installed on one PC or Mac for use at home or work,</t>
  </si>
  <si>
    <t>Discover the fun of creative editing and storytelling, Adobe Sensei AI technology* and automated options do the heavy lifting so you can instantly turn photos into art, warp photos to fit any shape, reframe your video subjects, and more, Add moving overlays or 3D camera motion to take your photos to a whole new level, and save them as MP4s for easy sharing on social, Grow your skills with 87 Guided Edits that step you through how to create perfect pet pics; extend, remove, or replace photo backgrounds; add fun animated overlays to your videos; bring out details in video shadows and highlights; and more, Edit and export videos in social-friendly vertical and square aspect ratios, and compress videos for easy sharing, Effortlessly organize your photos and videos, and craft personalized creations like dynamic photoand video slideshows with all-new styles, inspirational quote graphics, and animated social posts, Transform your favorite photos into gallery-quality wall art, beautiful prints, and unique keepsakes with the built-in prints and gifts service ,†And enjoy an updated look that makes the software even easier to use and navigate, *Adobe Sensei is the technology that powers intelligent features across all Adobe products to dramatically improve the design and delivery of digital experiences, using artificial intelligence and machine learning in a common framework, †FUJIFILM Prints &amp; Gifts service is available in the U,S, only,</t>
  </si>
  <si>
    <t>Tell your stories and share your memories in creative ways, Adobe Sensei AI technology* and automated options make it fast and easy to automatically reframe your subject, select specific areas to add effects, fix grainy footage, and more, Edit and export videos in social-friendly vertical and square aspect ratios, Grow your skills with 27 Guided Edits that add fun animated overlays to your videos and bring out details in shadows and highlights, Effortlessly organize your videos, and make memorable creations like dynamic photo and video slideshows and animated social posts, Compress videos for easy sharing, And enjoy an updated look that makes the software easier to use and navigate, *Adobe Sensei is the technology that powers intelligent features across all Adobe products to dramatically improve the design and delivery of digital experiences, using artificial intelligence and machine learning in a common framework,</t>
  </si>
  <si>
    <t>Present impressive credentials effectively with the ResumeMaker Professional Deluxe software, It includes a step-by-step guide to match your specific career, and its modern resume styles and sample video resumes add a fresh yet professional approach to your job search, The ResumeMaker Professional Deluxe software helps you through each process involved in seeking jobs and preparing for interviews,</t>
  </si>
  <si>
    <t>Typing Instructor Gold is an advanced typing program, It presents Typing Instructor in full-screen size and rich color for the optimum Typing Instructor experience for typists, Entertaining and educational typing tutorial,</t>
  </si>
  <si>
    <t>Hundreds of professional templates to design your mails and emails, Print out custom labels, postcards and envelopes with logos and graphics using the simple interface, Also, you will be able to print out custom labels, postcards, and envelopes with logos and graphics using the simple interface, This item cannot be returned or refunded, please visit to learn more,</t>
  </si>
  <si>
    <t>Design the incredible,
Lifelike in every sense, Create stunningly real UI/UX designs and stand out from the rest,</t>
  </si>
  <si>
    <t>QuickBooks Desktop Pro Plus helps you organize your business finances all in one place so you can accomplish more, faster, 60-day money-back guarantee,</t>
  </si>
  <si>
    <t>Get your taxes done right with TurboTax® 2021, TurboTax® is tailored to your unique situation, It searches for hundreds of deductions and credits and handles even the toughest tax situations, so you can be confident you’re getting every dollar you deserve and your taxes are done right,</t>
  </si>
  <si>
    <t>BizTools Pro 4.2</t>
  </si>
  <si>
    <t>Strengthen your business with this BizTools Pro 4 software disc, It contains over 40 applications for launching, building and growing a business with forms, letters, marketing materials, sales reporting and other time-saving templates and resources, Learn how to start an enterprise with The Small Business Start-Up Kit e-book included on this BizTools Pro 4 software disc,</t>
  </si>
  <si>
    <t>Professor Teaches QuickBooks 2020 software provides realistic, interactive, and complete training for QuickBooks 2020, the 2019 and 2018 versions of QuickBooks, Accounting Fundamentals, and Business Planning, Each interactive tutorial is organized for fast and easy learning to help you build your skills and learn everything you need, from beginning to advanced topics,</t>
  </si>
  <si>
    <t>Quicken Premier for new subscribers only will help you take control of your finances, Manage your money and investments, and see your bank, credit card, investment, and retirement accounts in one place, Track your investment performance for informed buy and sell decisions, and make tax time easier with custom reports,</t>
  </si>
  <si>
    <t>Manage your home and business, see all your personal, business and rental finances in one place, You can easily identify tax-deductible business and rental expenses, see your business profit and loss, and manage your rental properties,</t>
  </si>
  <si>
    <t>See your bank and credit card accounts in one place, stay on top of spending and prepare for upcoming bills with Starter Personal Finance, Money management is made easy with step-by-step guidance, Access Quicken on the go with a free web and mobile app,</t>
  </si>
  <si>
    <t>Instructions to redeem are emailed after purchase, A BestBuy,com account is required, Download in US only,</t>
  </si>
  <si>
    <t>Manage your business on the go by accessing your account anywhere, anytime on any device, Easy to setup, learn and use, Create professional online invoices,</t>
  </si>
  <si>
    <t>Designed to help you run your business with ease, Sage 50 Pro Accounting is a simple to use, complete desktop accounting software for one user, Our features save you time and money, Our products keep your data secure and compliant with business accounting regulations, And our support and resources help you along the way,</t>
  </si>
  <si>
    <t>Looking for a solution to help you manage billing and cash collection in one place? MyInvoices &amp; Estimates Deluxe makes it easy to create invoices, estimates and customer statements using professionally designed templates or from scratch, With MyInvoices &amp; Estimates Deluxe, you can receive and track payments, evaluate your business with complete reports on sales and invoices, and even manage contacts, vendors, and inventory, This item cannot be returned or refunded, please visit to learn more,</t>
  </si>
  <si>
    <t>Sage 50 Premium Accounting is an easy-to-use desktop accounting software with advanced budgeting tools and job costing for up to 5 users, designed to meet your business needs, Utilize audit trails, job cost by phase and cost type, track revenue and expenses, manage inventory, create purchase orders, pay bills, and invoice customers,</t>
  </si>
  <si>
    <t>BizOptimizm Pro 2</t>
  </si>
  <si>
    <t>Connect to and visualize any data using the unified, scalable platform for self-service and enterprise business intelligence (BI) that’s easy to use and helps you gain deeper data insight,</t>
  </si>
  <si>
    <t>Delivers everything you need to access, visualize, and analyze your data, With an intuitive drag and drop interface, you can uncover the hidden insights you need to make impactful business decisions faster, even when you are offline, All while leveraging trusted and governed data in a secure self-service environment,</t>
  </si>
  <si>
    <t>Is a centralized suite for data reporting, visualization, and sharing, As the on-premise BI layer for SAP’s Business Technology Platform, it transforms data into useful insights, available anytime, anywhere,</t>
  </si>
  <si>
    <t>Plan, fund, and grow your business,
Plan, fund, and grow your business, Easily write a business plan, secure funding, and get insights to help you reach your goals,</t>
  </si>
  <si>
    <t>Build Your Plan, Grow Your Business, Stop guessing, Use our guided business plan creator and get funded</t>
  </si>
  <si>
    <t>The answers you need - Over 9,000 industry profiles included so you have real numbers from real businesses like yours to guide your decisions,</t>
  </si>
  <si>
    <t>Need to write a business plan, but don't have time to waste? Look no further than Ultimate Business Planner, It's the fastest and easiest way of getting your business idea onto paper, Ultimate Business Planner breaks down business planning into simple, easy-to-follow steps, complete with "plain-English" instructions, Stop wasting time and achieve your business goals with Ultimate Business Planner,</t>
  </si>
  <si>
    <t>Build a powerful business plan - Trusted by entrepreneurs and bankers! Whether you're starting a business or expanding your organization, create professional business plans that ensure financial success with the easiest, most powerful, and professional business plan program available,</t>
  </si>
  <si>
    <t xml:space="preserve">Delivers a world-class organizational and planning software solution that enables HR Professionals, Executives, Financial and Workforce analysts with insight and control of their continuously changing enterprises, </t>
  </si>
  <si>
    <t>Create Print-Ready Business &amp; Marketing Documents with professionally designed Office Template Software for Microsoft® Word, Excel &amp; PowerPoint,</t>
  </si>
  <si>
    <t>Logo Creator – Windows 59,99 Product Description Make a Lasting Impact with Your Logo! Create a professional logo for your business cards, letterhead, brochures, website, and more,</t>
  </si>
  <si>
    <t xml:space="preserve">Visio Professional 2010 takes diagramming to a bold new level with dynamic, data-driven visualization tools and templates, and advanced sharing through the Web, Bring the big-picture and real-time data from multiple sources, including Excel, Microsoft SQL Server, and SharePoint lists, together in one powerful diagram, Then see real-time changes to data right within your diagram, displayed through vibrant graphics such as icons, colors and data bars, Using SharePoint integration, you can now easily share your diagrams in real time with anyone, even those who don't own Visio, </t>
  </si>
  <si>
    <t>Full description for mindmanager 2020 on manufacturer site</t>
  </si>
  <si>
    <t>Control your projects instead of having them control you! Managing risks is definitely one of the major features —but avoiding the mistakes others have made is key to overall project success, Project Risk Management (PRM) CD, seeks to anticipate and address uncertainties that threaten the goals and timetables of a project,</t>
  </si>
  <si>
    <t>Head</t>
  </si>
  <si>
    <t>Item</t>
  </si>
  <si>
    <t>PurchaseQty</t>
  </si>
  <si>
    <t>SoldQty</t>
  </si>
  <si>
    <t>Cost Value</t>
  </si>
  <si>
    <t>Price Value</t>
  </si>
  <si>
    <t>other</t>
  </si>
  <si>
    <t xml:space="preserve">X Axis </t>
  </si>
  <si>
    <t xml:space="preserve"> Y Axis</t>
  </si>
  <si>
    <t>=</t>
  </si>
  <si>
    <t xml:space="preserve">Purchase </t>
  </si>
  <si>
    <t xml:space="preserve">Sold </t>
  </si>
  <si>
    <t>PurchaseVS</t>
  </si>
  <si>
    <t>Year/Month</t>
  </si>
  <si>
    <t xml:space="preserve"> Purchase</t>
  </si>
  <si>
    <t xml:space="preserve"> Cost</t>
  </si>
  <si>
    <t xml:space="preserve"> Sold</t>
  </si>
  <si>
    <t xml:space="preserve"> Price</t>
  </si>
  <si>
    <t>Sin*2*PI formula because of Create marker at X axis Point</t>
  </si>
  <si>
    <t>Cos*2*PI formula because of Create marker at X axis Point</t>
  </si>
  <si>
    <r>
      <rPr>
        <sz val="24"/>
        <color rgb="FFFFC000"/>
        <rFont val="Abadi"/>
        <family val="2"/>
      </rPr>
      <t xml:space="preserve">DASHBOARD </t>
    </r>
    <r>
      <rPr>
        <sz val="24"/>
        <color rgb="FF991CFB"/>
        <rFont val="Abadi"/>
        <family val="2"/>
      </rPr>
      <t>ENTERPRISE RESOURCE PLANNING 2021-2026</t>
    </r>
  </si>
  <si>
    <t>IFERROR(INDEX(Category!$F$2:$F$70,MATCH($K31,Category!$D$2:$D$44,0),1),"")</t>
  </si>
  <si>
    <t>IFERROR(INDEX(Category!$E$4:$E$70,MATCH(K31,Category!$D$4:$D$44,0),1),"")</t>
  </si>
  <si>
    <t>IFERROR(INDEX(Category!$G$2:$G$70,MATCH($K31,Category!$D$2:$D$44,0),1),"")</t>
  </si>
  <si>
    <t>IFERROR(INDEX(Category!$H$4:$H$70,MATCH($K31,Category!$D$2:$D$44,0),1),"")</t>
  </si>
  <si>
    <r>
      <rPr>
        <sz val="24"/>
        <color rgb="FF991CFB"/>
        <rFont val="Abadi"/>
        <family val="2"/>
      </rPr>
      <t xml:space="preserve">                    DASHBOARD </t>
    </r>
    <r>
      <rPr>
        <sz val="24"/>
        <color rgb="FFFFC000"/>
        <rFont val="Abadi"/>
        <family val="2"/>
      </rPr>
      <t>ENTERPRISE RESOURCE PLANNING ANALYSIS 2021-2026</t>
    </r>
  </si>
  <si>
    <t xml:space="preserve">Profit Margin Add </t>
  </si>
  <si>
    <t>Month Case</t>
  </si>
  <si>
    <t>Year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</si>
</sst>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6" formatCode="&quot;$&quot;#,##0_);[Red]\(&quot;$&quot;#,##0\)"/>
    <numFmt numFmtId="42" formatCode="_(&quot;$&quot;* #,##0_);_(&quot;$&quot;* \(#,##0\);_(&quot;$&quot;* &quot;-&quot;_);_(@_)"/>
    <numFmt numFmtId="41" formatCode="_(* #,##0_);_(* \(#,##0\);_(* &quot;-&quot;_);_(@_)"/>
    <numFmt numFmtId="164" formatCode="_-[$$-409]* #,##0.00_ ;_-[$$-409]* \-#,##0.00\ ;_-[$$-409]* &quot;-&quot;??_ ;_-@_ "/>
    <numFmt numFmtId="165" formatCode="[$$-409]#,##0.00"/>
    <numFmt numFmtId="166" formatCode="#,##0.0,&quot;K&quot;;#,##0.0,,&quot;M&quot;"/>
    <numFmt numFmtId="167" formatCode="_(* #,##0_);_(* \(#,##0\);_(* &quot;&quot;_);_(@_)"/>
  </numFmts>
  <fonts count="20" x14ac:knownFonts="1">
    <font>
      <sz val="11"/>
      <color theme="1"/>
      <name val="Calibri"/>
      <family val="2"/>
      <scheme val="minor"/>
    </font>
    <font>
      <b/>
      <sz val="11"/>
      <color theme="0"/>
      <name val="Calibri"/>
      <family val="2"/>
      <charset val="204"/>
      <scheme val="minor"/>
    </font>
    <font>
      <sz val="11"/>
      <color rgb="FFE4CCFE"/>
      <name val="Calibri"/>
      <family val="2"/>
      <scheme val="minor"/>
    </font>
    <font>
      <sz val="8"/>
      <name val="Calibri"/>
      <family val="2"/>
      <scheme val="minor"/>
    </font>
    <font>
      <b/>
      <sz val="11"/>
      <color theme="1"/>
      <name val="Calibri"/>
      <family val="2"/>
      <charset val="204"/>
      <scheme val="minor"/>
    </font>
    <font>
      <sz val="18"/>
      <color theme="1"/>
      <name val="Arial"/>
      <family val="2"/>
    </font>
    <font>
      <sz val="18"/>
      <color theme="1"/>
      <name val="Abadi"/>
      <family val="2"/>
    </font>
    <font>
      <sz val="8"/>
      <color rgb="FF000000"/>
      <name val="Segoe UI"/>
      <family val="2"/>
    </font>
    <font>
      <sz val="11"/>
      <name val="Calibri"/>
      <family val="2"/>
      <scheme val="minor"/>
    </font>
    <font>
      <sz val="10"/>
      <color theme="1"/>
      <name val="Bahnschrift"/>
      <family val="2"/>
    </font>
    <font>
      <sz val="10"/>
      <color theme="1"/>
      <name val="Calibri"/>
      <family val="2"/>
      <scheme val="minor"/>
    </font>
    <font>
      <b/>
      <sz val="11"/>
      <color theme="1"/>
      <name val="Calibri"/>
      <family val="2"/>
      <scheme val="minor"/>
    </font>
    <font>
      <sz val="24"/>
      <color rgb="FFFFC000"/>
      <name val="Abadi"/>
      <family val="2"/>
    </font>
    <font>
      <sz val="24"/>
      <color rgb="FF991CFB"/>
      <name val="Abadi"/>
      <family val="2"/>
    </font>
    <font>
      <sz val="24"/>
      <color theme="1"/>
      <name val="Abadi"/>
      <family val="2"/>
    </font>
    <font>
      <sz val="9"/>
      <color theme="1"/>
      <name val="Bahnschrift"/>
      <family val="2"/>
    </font>
    <font>
      <sz val="9.5"/>
      <color theme="1"/>
      <name val="Bahnschrift"/>
      <family val="2"/>
    </font>
    <font>
      <sz val="9"/>
      <color theme="1"/>
      <name val="Abadi"/>
      <family val="2"/>
    </font>
    <font>
      <sz val="11"/>
      <color rgb="FF000000"/>
      <name val="Calibri"/>
      <family val="2"/>
    </font>
    <font>
      <sz val="11"/>
      <color theme="1"/>
      <name val="Calibri"/>
      <family val="2"/>
      <scheme val="minor"/>
    </font>
  </fonts>
  <fills count="5">
    <fill>
      <patternFill patternType="none"/>
    </fill>
    <fill>
      <patternFill patternType="gray125"/>
    </fill>
    <fill>
      <patternFill patternType="solid">
        <fgColor rgb="FFE4CCFE"/>
        <bgColor indexed="64"/>
      </patternFill>
    </fill>
    <fill>
      <patternFill patternType="solid">
        <fgColor theme="1" tint="0.34998626667073579"/>
        <bgColor indexed="64"/>
      </patternFill>
    </fill>
    <fill>
      <patternFill patternType="solid">
        <fgColor rgb="FF434343"/>
        <bgColor indexed="64"/>
      </patternFill>
    </fill>
  </fills>
  <borders count="86">
    <border>
      <left/>
      <right/>
      <top/>
      <bottom/>
      <diagonal/>
    </border>
    <border>
      <left style="thin">
        <color rgb="FF7030A0"/>
      </left>
      <right/>
      <top/>
      <bottom/>
      <diagonal/>
    </border>
    <border>
      <left/>
      <right style="thin">
        <color rgb="FFE4CCFE"/>
      </right>
      <top/>
      <bottom/>
      <diagonal/>
    </border>
    <border>
      <left style="thin">
        <color rgb="FFE4CCFE"/>
      </left>
      <right/>
      <top style="thin">
        <color rgb="FFE4CCFE"/>
      </top>
      <bottom/>
      <diagonal/>
    </border>
    <border>
      <left/>
      <right/>
      <top style="thin">
        <color rgb="FFE4CCFE"/>
      </top>
      <bottom/>
      <diagonal/>
    </border>
    <border>
      <left/>
      <right style="thin">
        <color rgb="FFE4CCFE"/>
      </right>
      <top style="thin">
        <color rgb="FFE4CCFE"/>
      </top>
      <bottom/>
      <diagonal/>
    </border>
    <border>
      <left style="thin">
        <color rgb="FFE4CCFE"/>
      </left>
      <right/>
      <top/>
      <bottom/>
      <diagonal/>
    </border>
    <border>
      <left style="thin">
        <color rgb="FFE4CCFE"/>
      </left>
      <right/>
      <top/>
      <bottom style="thin">
        <color rgb="FFE4CCFE"/>
      </bottom>
      <diagonal/>
    </border>
    <border>
      <left/>
      <right/>
      <top/>
      <bottom style="thin">
        <color rgb="FFE4CCFE"/>
      </bottom>
      <diagonal/>
    </border>
    <border>
      <left/>
      <right style="thin">
        <color rgb="FFE4CCFE"/>
      </right>
      <top/>
      <bottom style="thin">
        <color rgb="FFE4CCFE"/>
      </bottom>
      <diagonal/>
    </border>
    <border>
      <left style="thin">
        <color rgb="FF991CFB"/>
      </left>
      <right/>
      <top style="thin">
        <color rgb="FF991CFB"/>
      </top>
      <bottom/>
      <diagonal/>
    </border>
    <border>
      <left/>
      <right style="thin">
        <color rgb="FF991CFB"/>
      </right>
      <top style="thin">
        <color rgb="FF991CFB"/>
      </top>
      <bottom/>
      <diagonal/>
    </border>
    <border>
      <left style="thin">
        <color rgb="FF991CFB"/>
      </left>
      <right/>
      <top/>
      <bottom style="thin">
        <color rgb="FF991CFB"/>
      </bottom>
      <diagonal/>
    </border>
    <border>
      <left/>
      <right style="thin">
        <color rgb="FF991CFB"/>
      </right>
      <top/>
      <bottom style="thin">
        <color rgb="FF991CFB"/>
      </bottom>
      <diagonal/>
    </border>
    <border>
      <left style="thin">
        <color rgb="FF991CFB"/>
      </left>
      <right style="thin">
        <color theme="0" tint="-0.14996795556505021"/>
      </right>
      <top style="thin">
        <color rgb="FF991CFB"/>
      </top>
      <bottom style="thin">
        <color theme="0" tint="-0.14996795556505021"/>
      </bottom>
      <diagonal/>
    </border>
    <border>
      <left style="thin">
        <color theme="0" tint="-0.14996795556505021"/>
      </left>
      <right style="thin">
        <color theme="0" tint="-0.14996795556505021"/>
      </right>
      <top style="thin">
        <color rgb="FF991CFB"/>
      </top>
      <bottom style="thin">
        <color theme="0" tint="-0.14996795556505021"/>
      </bottom>
      <diagonal/>
    </border>
    <border>
      <left style="thin">
        <color theme="0" tint="-0.14996795556505021"/>
      </left>
      <right style="thin">
        <color rgb="FF991CFB"/>
      </right>
      <top style="thin">
        <color rgb="FF991CFB"/>
      </top>
      <bottom style="thin">
        <color theme="0" tint="-0.14996795556505021"/>
      </bottom>
      <diagonal/>
    </border>
    <border>
      <left style="thin">
        <color rgb="FF991CFB"/>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rgb="FF991CFB"/>
      </left>
      <right style="thin">
        <color theme="0" tint="-0.14996795556505021"/>
      </right>
      <top style="thin">
        <color theme="0" tint="-0.14996795556505021"/>
      </top>
      <bottom style="thin">
        <color rgb="FF991CFB"/>
      </bottom>
      <diagonal/>
    </border>
    <border>
      <left style="thin">
        <color theme="0" tint="-0.14996795556505021"/>
      </left>
      <right style="thin">
        <color theme="0" tint="-0.14996795556505021"/>
      </right>
      <top style="thin">
        <color theme="0" tint="-0.14996795556505021"/>
      </top>
      <bottom style="thin">
        <color rgb="FF991CFB"/>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FE890B"/>
      </left>
      <right style="thin">
        <color theme="0" tint="-0.24994659260841701"/>
      </right>
      <top style="thin">
        <color rgb="FFFE890B"/>
      </top>
      <bottom style="thin">
        <color theme="0" tint="-0.24994659260841701"/>
      </bottom>
      <diagonal/>
    </border>
    <border>
      <left style="thin">
        <color theme="0" tint="-0.24994659260841701"/>
      </left>
      <right style="thin">
        <color theme="0" tint="-0.24994659260841701"/>
      </right>
      <top style="thin">
        <color rgb="FFFE890B"/>
      </top>
      <bottom style="thin">
        <color theme="0" tint="-0.24994659260841701"/>
      </bottom>
      <diagonal/>
    </border>
    <border>
      <left style="thin">
        <color theme="0" tint="-0.24994659260841701"/>
      </left>
      <right style="thin">
        <color rgb="FFFE890B"/>
      </right>
      <top style="thin">
        <color rgb="FFFE890B"/>
      </top>
      <bottom style="thin">
        <color theme="0" tint="-0.24994659260841701"/>
      </bottom>
      <diagonal/>
    </border>
    <border>
      <left style="thin">
        <color rgb="FFFE890B"/>
      </left>
      <right style="thin">
        <color theme="0" tint="-0.24994659260841701"/>
      </right>
      <top style="thin">
        <color theme="0" tint="-0.24994659260841701"/>
      </top>
      <bottom style="thin">
        <color theme="0" tint="-0.24994659260841701"/>
      </bottom>
      <diagonal/>
    </border>
    <border>
      <left style="thin">
        <color theme="0" tint="-0.24994659260841701"/>
      </left>
      <right style="thin">
        <color rgb="FFFE890B"/>
      </right>
      <top style="thin">
        <color theme="0" tint="-0.24994659260841701"/>
      </top>
      <bottom style="thin">
        <color theme="0" tint="-0.24994659260841701"/>
      </bottom>
      <diagonal/>
    </border>
    <border>
      <left style="thin">
        <color rgb="FFFE890B"/>
      </left>
      <right style="thin">
        <color theme="0" tint="-0.24994659260841701"/>
      </right>
      <top style="thin">
        <color theme="0" tint="-0.24994659260841701"/>
      </top>
      <bottom style="thin">
        <color rgb="FFFE890B"/>
      </bottom>
      <diagonal/>
    </border>
    <border>
      <left style="thin">
        <color theme="0" tint="-0.24994659260841701"/>
      </left>
      <right style="thin">
        <color theme="0" tint="-0.24994659260841701"/>
      </right>
      <top style="thin">
        <color theme="0" tint="-0.24994659260841701"/>
      </top>
      <bottom style="thin">
        <color rgb="FFFE890B"/>
      </bottom>
      <diagonal/>
    </border>
    <border>
      <left style="thin">
        <color theme="0" tint="-0.24994659260841701"/>
      </left>
      <right style="thin">
        <color rgb="FFFE890B"/>
      </right>
      <top style="thin">
        <color theme="0" tint="-0.24994659260841701"/>
      </top>
      <bottom style="thin">
        <color rgb="FFFE890B"/>
      </bottom>
      <diagonal/>
    </border>
    <border>
      <left style="thin">
        <color rgb="FFE723FF"/>
      </left>
      <right style="thin">
        <color theme="0" tint="-0.14996795556505021"/>
      </right>
      <top style="thin">
        <color rgb="FFE723FF"/>
      </top>
      <bottom style="thin">
        <color theme="0" tint="-0.14996795556505021"/>
      </bottom>
      <diagonal/>
    </border>
    <border>
      <left style="thin">
        <color theme="0" tint="-0.14996795556505021"/>
      </left>
      <right style="thin">
        <color theme="0" tint="-0.14996795556505021"/>
      </right>
      <top style="thin">
        <color rgb="FFE723FF"/>
      </top>
      <bottom style="thin">
        <color theme="0" tint="-0.14996795556505021"/>
      </bottom>
      <diagonal/>
    </border>
    <border>
      <left style="thin">
        <color theme="0" tint="-0.14996795556505021"/>
      </left>
      <right style="thin">
        <color rgb="FFE723FF"/>
      </right>
      <top style="thin">
        <color rgb="FFE723FF"/>
      </top>
      <bottom style="thin">
        <color theme="0" tint="-0.14996795556505021"/>
      </bottom>
      <diagonal/>
    </border>
    <border>
      <left style="thin">
        <color rgb="FFE723FF"/>
      </left>
      <right style="thin">
        <color theme="0" tint="-0.14996795556505021"/>
      </right>
      <top style="thin">
        <color theme="0" tint="-0.14996795556505021"/>
      </top>
      <bottom style="thin">
        <color theme="0" tint="-0.14996795556505021"/>
      </bottom>
      <diagonal/>
    </border>
    <border>
      <left style="thin">
        <color theme="0" tint="-0.14996795556505021"/>
      </left>
      <right style="thin">
        <color rgb="FFE723FF"/>
      </right>
      <top style="thin">
        <color theme="0" tint="-0.14996795556505021"/>
      </top>
      <bottom style="thin">
        <color theme="0" tint="-0.14996795556505021"/>
      </bottom>
      <diagonal/>
    </border>
    <border>
      <left style="thin">
        <color rgb="FFE723FF"/>
      </left>
      <right style="thin">
        <color theme="0" tint="-0.14996795556505021"/>
      </right>
      <top style="thin">
        <color theme="0" tint="-0.14996795556505021"/>
      </top>
      <bottom style="thin">
        <color rgb="FFE723FF"/>
      </bottom>
      <diagonal/>
    </border>
    <border>
      <left style="thin">
        <color theme="0" tint="-0.14996795556505021"/>
      </left>
      <right style="thin">
        <color theme="0" tint="-0.14996795556505021"/>
      </right>
      <top style="thin">
        <color theme="0" tint="-0.14996795556505021"/>
      </top>
      <bottom style="thin">
        <color rgb="FFE723FF"/>
      </bottom>
      <diagonal/>
    </border>
    <border>
      <left style="thin">
        <color theme="0" tint="-0.14996795556505021"/>
      </left>
      <right style="thin">
        <color rgb="FFE723FF"/>
      </right>
      <top style="thin">
        <color theme="0" tint="-0.14996795556505021"/>
      </top>
      <bottom style="thin">
        <color rgb="FFE723FF"/>
      </bottom>
      <diagonal/>
    </border>
    <border>
      <left style="thin">
        <color rgb="FFE723FF"/>
      </left>
      <right style="thin">
        <color theme="0" tint="-0.24994659260841701"/>
      </right>
      <top style="thin">
        <color rgb="FFE723FF"/>
      </top>
      <bottom style="thin">
        <color theme="0" tint="-0.24994659260841701"/>
      </bottom>
      <diagonal/>
    </border>
    <border>
      <left style="thin">
        <color theme="0" tint="-0.24994659260841701"/>
      </left>
      <right style="thin">
        <color theme="0" tint="-0.24994659260841701"/>
      </right>
      <top style="thin">
        <color rgb="FFE723FF"/>
      </top>
      <bottom style="thin">
        <color theme="0" tint="-0.24994659260841701"/>
      </bottom>
      <diagonal/>
    </border>
    <border>
      <left style="thin">
        <color theme="0" tint="-0.24994659260841701"/>
      </left>
      <right style="thin">
        <color rgb="FFE723FF"/>
      </right>
      <top style="thin">
        <color rgb="FFE723FF"/>
      </top>
      <bottom style="thin">
        <color theme="0" tint="-0.24994659260841701"/>
      </bottom>
      <diagonal/>
    </border>
    <border>
      <left style="thin">
        <color rgb="FFE723FF"/>
      </left>
      <right style="thin">
        <color theme="0" tint="-0.24994659260841701"/>
      </right>
      <top style="thin">
        <color theme="0" tint="-0.24994659260841701"/>
      </top>
      <bottom style="thin">
        <color theme="0" tint="-0.24994659260841701"/>
      </bottom>
      <diagonal/>
    </border>
    <border>
      <left style="thin">
        <color theme="0" tint="-0.24994659260841701"/>
      </left>
      <right style="thin">
        <color rgb="FFE723FF"/>
      </right>
      <top style="thin">
        <color theme="0" tint="-0.24994659260841701"/>
      </top>
      <bottom style="thin">
        <color theme="0" tint="-0.24994659260841701"/>
      </bottom>
      <diagonal/>
    </border>
    <border>
      <left style="thin">
        <color rgb="FFE723FF"/>
      </left>
      <right style="thin">
        <color theme="0" tint="-0.24994659260841701"/>
      </right>
      <top style="thin">
        <color theme="0" tint="-0.24994659260841701"/>
      </top>
      <bottom style="thin">
        <color rgb="FFE723FF"/>
      </bottom>
      <diagonal/>
    </border>
    <border>
      <left style="thin">
        <color theme="0" tint="-0.24994659260841701"/>
      </left>
      <right style="thin">
        <color theme="0" tint="-0.24994659260841701"/>
      </right>
      <top style="thin">
        <color theme="0" tint="-0.24994659260841701"/>
      </top>
      <bottom style="thin">
        <color rgb="FFE723FF"/>
      </bottom>
      <diagonal/>
    </border>
    <border>
      <left style="thin">
        <color theme="0" tint="-0.24994659260841701"/>
      </left>
      <right style="thin">
        <color rgb="FFE723FF"/>
      </right>
      <top style="thin">
        <color theme="0" tint="-0.24994659260841701"/>
      </top>
      <bottom style="thin">
        <color rgb="FFE723FF"/>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92D050"/>
      </left>
      <right/>
      <top/>
      <bottom style="thin">
        <color rgb="FF92D050"/>
      </bottom>
      <diagonal/>
    </border>
    <border>
      <left/>
      <right/>
      <top/>
      <bottom style="thin">
        <color rgb="FF92D050"/>
      </bottom>
      <diagonal/>
    </border>
    <border>
      <left/>
      <right style="thin">
        <color rgb="FF92D050"/>
      </right>
      <top/>
      <bottom style="thin">
        <color rgb="FF92D050"/>
      </bottom>
      <diagonal/>
    </border>
    <border>
      <left style="thin">
        <color rgb="FF0CF1E3"/>
      </left>
      <right style="thin">
        <color rgb="FF0CF1E3"/>
      </right>
      <top style="thin">
        <color rgb="FF0CF1E3"/>
      </top>
      <bottom style="thin">
        <color rgb="FF0CF1E3"/>
      </bottom>
      <diagonal/>
    </border>
    <border>
      <left style="thin">
        <color rgb="FF0CF1E3"/>
      </left>
      <right/>
      <top style="thin">
        <color rgb="FF0CF1E3"/>
      </top>
      <bottom/>
      <diagonal/>
    </border>
    <border>
      <left/>
      <right/>
      <top style="thin">
        <color rgb="FF0CF1E3"/>
      </top>
      <bottom/>
      <diagonal/>
    </border>
    <border>
      <left/>
      <right style="thin">
        <color rgb="FF0CF1E3"/>
      </right>
      <top style="thin">
        <color rgb="FF0CF1E3"/>
      </top>
      <bottom/>
      <diagonal/>
    </border>
    <border>
      <left style="thin">
        <color rgb="FF0CF1E3"/>
      </left>
      <right/>
      <top/>
      <bottom style="thin">
        <color rgb="FF0CF1E3"/>
      </bottom>
      <diagonal/>
    </border>
    <border>
      <left/>
      <right/>
      <top/>
      <bottom style="thin">
        <color rgb="FF0CF1E3"/>
      </bottom>
      <diagonal/>
    </border>
    <border>
      <left/>
      <right style="thin">
        <color rgb="FF0CF1E3"/>
      </right>
      <top/>
      <bottom style="thin">
        <color rgb="FF0CF1E3"/>
      </bottom>
      <diagonal/>
    </border>
    <border>
      <left style="thin">
        <color rgb="FF0CF1E3"/>
      </left>
      <right/>
      <top style="thin">
        <color rgb="FF0CF1E3"/>
      </top>
      <bottom style="thin">
        <color rgb="FF0CF1E3"/>
      </bottom>
      <diagonal/>
    </border>
    <border>
      <left/>
      <right/>
      <top style="thin">
        <color rgb="FF0CF1E3"/>
      </top>
      <bottom style="thin">
        <color rgb="FF0CF1E3"/>
      </bottom>
      <diagonal/>
    </border>
    <border>
      <left/>
      <right style="thin">
        <color rgb="FF0CF1E3"/>
      </right>
      <top style="thin">
        <color rgb="FF0CF1E3"/>
      </top>
      <bottom style="thin">
        <color rgb="FF0CF1E3"/>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style="thin">
        <color rgb="FF92D050"/>
      </bottom>
      <diagonal/>
    </border>
    <border>
      <left/>
      <right style="thin">
        <color rgb="FF92D050"/>
      </right>
      <top style="thin">
        <color rgb="FF92D050"/>
      </top>
      <bottom style="thin">
        <color rgb="FF92D050"/>
      </bottom>
      <diagonal/>
    </border>
    <border>
      <left style="thin">
        <color rgb="FF92D050"/>
      </left>
      <right style="thin">
        <color rgb="FF92D050"/>
      </right>
      <top style="thin">
        <color rgb="FF92D050"/>
      </top>
      <bottom/>
      <diagonal/>
    </border>
    <border>
      <left style="thin">
        <color rgb="FF92D050"/>
      </left>
      <right style="thin">
        <color rgb="FF92D050"/>
      </right>
      <top/>
      <bottom/>
      <diagonal/>
    </border>
    <border>
      <left style="thin">
        <color rgb="FF92D050"/>
      </left>
      <right style="thin">
        <color rgb="FF92D050"/>
      </right>
      <top/>
      <bottom style="thin">
        <color rgb="FF92D050"/>
      </bottom>
      <diagonal/>
    </border>
    <border>
      <left/>
      <right/>
      <top style="thin">
        <color rgb="FF92D050"/>
      </top>
      <bottom style="thin">
        <color rgb="FF92D050"/>
      </bottom>
      <diagonal/>
    </border>
    <border>
      <left style="thin">
        <color theme="0" tint="-0.14996795556505021"/>
      </left>
      <right style="thin">
        <color rgb="FF991CFB"/>
      </right>
      <top style="thin">
        <color theme="0" tint="-0.14996795556505021"/>
      </top>
      <bottom style="thin">
        <color theme="0" tint="-0.14996795556505021"/>
      </bottom>
      <diagonal/>
    </border>
    <border>
      <left style="thin">
        <color rgb="FF991CFB"/>
      </left>
      <right style="thin">
        <color theme="0" tint="-0.14996795556505021"/>
      </right>
      <top style="thin">
        <color theme="0" tint="-0.14996795556505021"/>
      </top>
      <bottom style="thin">
        <color theme="0" tint="-0.34998626667073579"/>
      </bottom>
      <diagonal/>
    </border>
    <border>
      <left style="thin">
        <color theme="0" tint="-0.14996795556505021"/>
      </left>
      <right style="thin">
        <color theme="0" tint="-0.14996795556505021"/>
      </right>
      <top style="thin">
        <color theme="0" tint="-0.14996795556505021"/>
      </top>
      <bottom style="thin">
        <color theme="0" tint="-0.34998626667073579"/>
      </bottom>
      <diagonal/>
    </border>
    <border>
      <left style="thin">
        <color theme="0" tint="-0.14996795556505021"/>
      </left>
      <right style="thin">
        <color rgb="FF991CFB"/>
      </right>
      <top style="thin">
        <color theme="0" tint="-0.14996795556505021"/>
      </top>
      <bottom style="thin">
        <color rgb="FF991CFB"/>
      </bottom>
      <diagonal/>
    </border>
    <border>
      <left style="thin">
        <color rgb="FFFF720B"/>
      </left>
      <right style="thin">
        <color theme="0" tint="-0.14996795556505021"/>
      </right>
      <top style="thin">
        <color rgb="FFFF720B"/>
      </top>
      <bottom style="thin">
        <color theme="0" tint="-0.14996795556505021"/>
      </bottom>
      <diagonal/>
    </border>
    <border>
      <left style="thin">
        <color theme="0" tint="-0.14996795556505021"/>
      </left>
      <right style="thin">
        <color theme="0" tint="-0.14996795556505021"/>
      </right>
      <top style="thin">
        <color rgb="FFFF720B"/>
      </top>
      <bottom style="thin">
        <color theme="0" tint="-0.14996795556505021"/>
      </bottom>
      <diagonal/>
    </border>
    <border>
      <left style="thin">
        <color theme="0" tint="-0.14996795556505021"/>
      </left>
      <right style="thin">
        <color rgb="FFFF720B"/>
      </right>
      <top style="thin">
        <color rgb="FFFF720B"/>
      </top>
      <bottom style="thin">
        <color theme="0" tint="-0.14996795556505021"/>
      </bottom>
      <diagonal/>
    </border>
    <border>
      <left style="thin">
        <color rgb="FFFF720B"/>
      </left>
      <right style="thin">
        <color theme="0" tint="-0.14996795556505021"/>
      </right>
      <top style="thin">
        <color theme="0" tint="-0.14996795556505021"/>
      </top>
      <bottom style="thin">
        <color theme="0" tint="-0.14996795556505021"/>
      </bottom>
      <diagonal/>
    </border>
    <border>
      <left style="thin">
        <color theme="0" tint="-0.14996795556505021"/>
      </left>
      <right style="thin">
        <color rgb="FFFF720B"/>
      </right>
      <top style="thin">
        <color theme="0" tint="-0.14996795556505021"/>
      </top>
      <bottom style="thin">
        <color theme="0" tint="-0.14996795556505021"/>
      </bottom>
      <diagonal/>
    </border>
    <border>
      <left style="thin">
        <color rgb="FFFF720B"/>
      </left>
      <right style="thin">
        <color theme="0" tint="-0.14996795556505021"/>
      </right>
      <top style="thin">
        <color theme="0" tint="-0.14996795556505021"/>
      </top>
      <bottom style="thin">
        <color rgb="FFFF720B"/>
      </bottom>
      <diagonal/>
    </border>
    <border>
      <left style="thin">
        <color theme="0" tint="-0.14996795556505021"/>
      </left>
      <right style="thin">
        <color theme="0" tint="-0.14996795556505021"/>
      </right>
      <top style="thin">
        <color theme="0" tint="-0.1499679555650502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rgb="FFFF720B"/>
      </bottom>
      <diagonal/>
    </border>
    <border>
      <left style="thin">
        <color theme="0" tint="-0.14996795556505021"/>
      </left>
      <right style="thin">
        <color rgb="FFFF720B"/>
      </right>
      <top style="thin">
        <color theme="0" tint="-0.14996795556505021"/>
      </top>
      <bottom style="thin">
        <color rgb="FFFF720B"/>
      </bottom>
      <diagonal/>
    </border>
    <border>
      <left style="thin">
        <color rgb="FF0CF1E3"/>
      </left>
      <right/>
      <top/>
      <bottom/>
      <diagonal/>
    </border>
    <border>
      <left/>
      <right style="thin">
        <color rgb="FF0CF1E3"/>
      </right>
      <top/>
      <bottom/>
      <diagonal/>
    </border>
  </borders>
  <cellStyleXfs count="2">
    <xf numFmtId="0" fontId="0" fillId="0" borderId="0"/>
    <xf numFmtId="9" fontId="19" fillId="0" borderId="0" applyFont="0" applyFill="0" applyBorder="0" applyAlignment="0" applyProtection="0"/>
  </cellStyleXfs>
  <cellXfs count="166">
    <xf numFmtId="0" fontId="0" fillId="0" borderId="0" xfId="0"/>
    <xf numFmtId="0" fontId="2" fillId="2" borderId="2" xfId="0" applyFont="1" applyFill="1" applyBorder="1" applyProtection="1">
      <protection hidden="1"/>
    </xf>
    <xf numFmtId="0" fontId="0" fillId="0" borderId="0" xfId="0" applyProtection="1">
      <protection hidden="1"/>
    </xf>
    <xf numFmtId="0" fontId="0" fillId="0" borderId="1" xfId="0" applyBorder="1" applyProtection="1">
      <protection hidden="1"/>
    </xf>
    <xf numFmtId="0" fontId="1" fillId="3" borderId="0" xfId="0" applyFont="1" applyFill="1" applyAlignment="1" applyProtection="1">
      <alignment horizontal="center"/>
      <protection hidden="1"/>
    </xf>
    <xf numFmtId="14" fontId="0" fillId="0" borderId="3" xfId="0" applyNumberFormat="1" applyBorder="1" applyProtection="1">
      <protection hidden="1"/>
    </xf>
    <xf numFmtId="0" fontId="0" fillId="0" borderId="4" xfId="0" applyBorder="1" applyProtection="1">
      <protection hidden="1"/>
    </xf>
    <xf numFmtId="0" fontId="0" fillId="0" borderId="4" xfId="0" applyBorder="1" applyAlignment="1" applyProtection="1">
      <alignment horizontal="center"/>
      <protection hidden="1"/>
    </xf>
    <xf numFmtId="164" fontId="0" fillId="0" borderId="4" xfId="0" applyNumberFormat="1" applyBorder="1" applyProtection="1">
      <protection hidden="1"/>
    </xf>
    <xf numFmtId="0" fontId="0" fillId="0" borderId="5" xfId="0" applyBorder="1" applyAlignment="1" applyProtection="1">
      <alignment horizontal="center"/>
      <protection hidden="1"/>
    </xf>
    <xf numFmtId="14" fontId="0" fillId="2" borderId="6" xfId="0" applyNumberFormat="1" applyFill="1" applyBorder="1" applyProtection="1">
      <protection hidden="1"/>
    </xf>
    <xf numFmtId="0" fontId="0" fillId="2" borderId="0" xfId="0" applyFill="1" applyProtection="1">
      <protection hidden="1"/>
    </xf>
    <xf numFmtId="0" fontId="0" fillId="2" borderId="0" xfId="0" applyFill="1" applyAlignment="1" applyProtection="1">
      <alignment horizontal="center"/>
      <protection hidden="1"/>
    </xf>
    <xf numFmtId="164" fontId="0" fillId="2" borderId="0" xfId="0" applyNumberFormat="1" applyFill="1" applyProtection="1">
      <protection hidden="1"/>
    </xf>
    <xf numFmtId="0" fontId="0" fillId="2" borderId="2" xfId="0" applyFill="1" applyBorder="1" applyAlignment="1" applyProtection="1">
      <alignment horizontal="center"/>
      <protection hidden="1"/>
    </xf>
    <xf numFmtId="14" fontId="0" fillId="0" borderId="6" xfId="0" applyNumberFormat="1" applyBorder="1" applyProtection="1">
      <protection hidden="1"/>
    </xf>
    <xf numFmtId="0" fontId="0" fillId="0" borderId="0" xfId="0" applyAlignment="1" applyProtection="1">
      <alignment horizontal="center"/>
      <protection hidden="1"/>
    </xf>
    <xf numFmtId="164" fontId="0" fillId="0" borderId="0" xfId="0" applyNumberFormat="1" applyProtection="1">
      <protection hidden="1"/>
    </xf>
    <xf numFmtId="0" fontId="0" fillId="0" borderId="2" xfId="0" applyBorder="1" applyAlignment="1" applyProtection="1">
      <alignment horizontal="center"/>
      <protection hidden="1"/>
    </xf>
    <xf numFmtId="14" fontId="0" fillId="0" borderId="7" xfId="0" applyNumberFormat="1" applyBorder="1" applyProtection="1">
      <protection hidden="1"/>
    </xf>
    <xf numFmtId="0" fontId="0" fillId="0" borderId="8" xfId="0" applyBorder="1" applyProtection="1">
      <protection hidden="1"/>
    </xf>
    <xf numFmtId="0" fontId="0" fillId="0" borderId="8" xfId="0" applyBorder="1" applyAlignment="1" applyProtection="1">
      <alignment horizontal="center"/>
      <protection hidden="1"/>
    </xf>
    <xf numFmtId="164" fontId="0" fillId="0" borderId="8" xfId="0" applyNumberFormat="1" applyBorder="1" applyProtection="1">
      <protection hidden="1"/>
    </xf>
    <xf numFmtId="0" fontId="0" fillId="0" borderId="9" xfId="0" applyBorder="1" applyAlignment="1" applyProtection="1">
      <alignment horizontal="center"/>
      <protection hidden="1"/>
    </xf>
    <xf numFmtId="0" fontId="0" fillId="0" borderId="21" xfId="0" applyBorder="1"/>
    <xf numFmtId="9" fontId="0" fillId="0" borderId="21" xfId="0" applyNumberFormat="1" applyBorder="1"/>
    <xf numFmtId="0" fontId="4" fillId="0" borderId="38" xfId="0" applyFont="1" applyBorder="1" applyAlignment="1">
      <alignment horizontal="center"/>
    </xf>
    <xf numFmtId="0" fontId="4" fillId="0" borderId="39" xfId="0" applyFont="1" applyBorder="1" applyAlignment="1">
      <alignment horizontal="center"/>
    </xf>
    <xf numFmtId="0" fontId="4" fillId="0" borderId="40" xfId="0" applyFont="1" applyBorder="1" applyAlignment="1">
      <alignment horizontal="center"/>
    </xf>
    <xf numFmtId="0" fontId="0" fillId="0" borderId="41" xfId="0" applyBorder="1"/>
    <xf numFmtId="165" fontId="0" fillId="0" borderId="21" xfId="0" applyNumberFormat="1" applyBorder="1"/>
    <xf numFmtId="0" fontId="0" fillId="0" borderId="42" xfId="0" applyBorder="1"/>
    <xf numFmtId="0" fontId="0" fillId="0" borderId="43" xfId="0" applyBorder="1"/>
    <xf numFmtId="0" fontId="0" fillId="0" borderId="44" xfId="0" applyBorder="1"/>
    <xf numFmtId="165" fontId="0" fillId="0" borderId="44" xfId="0" applyNumberFormat="1" applyBorder="1"/>
    <xf numFmtId="9" fontId="0" fillId="0" borderId="44" xfId="0" applyNumberFormat="1" applyBorder="1"/>
    <xf numFmtId="0" fontId="0" fillId="0" borderId="45" xfId="0" applyBorder="1"/>
    <xf numFmtId="0" fontId="0" fillId="0" borderId="0" xfId="0" pivotButton="1" applyProtection="1">
      <protection hidden="1"/>
    </xf>
    <xf numFmtId="0" fontId="0" fillId="0" borderId="0" xfId="0" applyAlignment="1" applyProtection="1">
      <alignment horizontal="left"/>
      <protection hidden="1"/>
    </xf>
    <xf numFmtId="0" fontId="0" fillId="0" borderId="10" xfId="0" applyBorder="1" applyProtection="1">
      <protection hidden="1"/>
    </xf>
    <xf numFmtId="0" fontId="0" fillId="0" borderId="11" xfId="0" applyBorder="1" applyProtection="1">
      <protection hidden="1"/>
    </xf>
    <xf numFmtId="0" fontId="0" fillId="0" borderId="12" xfId="0" applyBorder="1" applyProtection="1">
      <protection hidden="1"/>
    </xf>
    <xf numFmtId="0" fontId="0" fillId="0" borderId="13" xfId="0" applyBorder="1" applyProtection="1">
      <protection hidden="1"/>
    </xf>
    <xf numFmtId="41" fontId="0" fillId="0" borderId="18" xfId="0" applyNumberFormat="1" applyBorder="1" applyProtection="1">
      <protection hidden="1"/>
    </xf>
    <xf numFmtId="164" fontId="0" fillId="0" borderId="0" xfId="0" applyNumberFormat="1" applyProtection="1">
      <protection locked="0" hidden="1"/>
    </xf>
    <xf numFmtId="0" fontId="1" fillId="3" borderId="0" xfId="0" applyFont="1" applyFill="1" applyAlignment="1" applyProtection="1">
      <alignment horizontal="center" vertical="center"/>
      <protection hidden="1"/>
    </xf>
    <xf numFmtId="0" fontId="0" fillId="2" borderId="14" xfId="0" applyFill="1" applyBorder="1" applyProtection="1">
      <protection hidden="1"/>
    </xf>
    <xf numFmtId="0" fontId="0" fillId="2" borderId="15" xfId="0" applyFill="1" applyBorder="1" applyProtection="1">
      <protection hidden="1"/>
    </xf>
    <xf numFmtId="0" fontId="0" fillId="2" borderId="16" xfId="0" applyFill="1" applyBorder="1" applyProtection="1">
      <protection hidden="1"/>
    </xf>
    <xf numFmtId="0" fontId="0" fillId="0" borderId="17" xfId="0" applyBorder="1" applyProtection="1">
      <protection hidden="1"/>
    </xf>
    <xf numFmtId="0" fontId="0" fillId="0" borderId="18" xfId="0" applyBorder="1" applyProtection="1">
      <protection hidden="1"/>
    </xf>
    <xf numFmtId="0" fontId="0" fillId="0" borderId="19" xfId="0" applyBorder="1" applyProtection="1">
      <protection hidden="1"/>
    </xf>
    <xf numFmtId="0" fontId="0" fillId="0" borderId="20" xfId="0" applyBorder="1" applyProtection="1">
      <protection hidden="1"/>
    </xf>
    <xf numFmtId="0" fontId="0" fillId="2" borderId="75" xfId="0" applyFill="1" applyBorder="1" applyProtection="1">
      <protection hidden="1"/>
    </xf>
    <xf numFmtId="0" fontId="0" fillId="2" borderId="76" xfId="0" applyFill="1" applyBorder="1" applyProtection="1">
      <protection hidden="1"/>
    </xf>
    <xf numFmtId="0" fontId="0" fillId="2" borderId="77" xfId="0" applyFill="1" applyBorder="1" applyProtection="1">
      <protection hidden="1"/>
    </xf>
    <xf numFmtId="0" fontId="0" fillId="0" borderId="78" xfId="0" applyBorder="1" applyProtection="1">
      <protection hidden="1"/>
    </xf>
    <xf numFmtId="167" fontId="0" fillId="0" borderId="18" xfId="0" applyNumberFormat="1" applyBorder="1" applyProtection="1">
      <protection hidden="1"/>
    </xf>
    <xf numFmtId="166" fontId="0" fillId="0" borderId="18" xfId="0" applyNumberFormat="1" applyBorder="1" applyProtection="1">
      <protection hidden="1"/>
    </xf>
    <xf numFmtId="0" fontId="0" fillId="0" borderId="79" xfId="0" applyBorder="1" applyProtection="1">
      <protection hidden="1"/>
    </xf>
    <xf numFmtId="9" fontId="0" fillId="0" borderId="18" xfId="0" applyNumberFormat="1" applyBorder="1" applyProtection="1">
      <protection hidden="1"/>
    </xf>
    <xf numFmtId="9" fontId="0" fillId="0" borderId="79" xfId="0" applyNumberFormat="1" applyBorder="1" applyProtection="1">
      <protection hidden="1"/>
    </xf>
    <xf numFmtId="0" fontId="0" fillId="0" borderId="80" xfId="0" applyBorder="1" applyProtection="1">
      <protection hidden="1"/>
    </xf>
    <xf numFmtId="167" fontId="0" fillId="0" borderId="81" xfId="0" applyNumberFormat="1" applyBorder="1" applyProtection="1">
      <protection hidden="1"/>
    </xf>
    <xf numFmtId="166" fontId="0" fillId="0" borderId="81" xfId="0" applyNumberFormat="1" applyBorder="1" applyProtection="1">
      <protection hidden="1"/>
    </xf>
    <xf numFmtId="9" fontId="0" fillId="0" borderId="82" xfId="0" applyNumberFormat="1" applyBorder="1" applyProtection="1">
      <protection hidden="1"/>
    </xf>
    <xf numFmtId="9" fontId="0" fillId="0" borderId="83" xfId="0" applyNumberFormat="1" applyBorder="1" applyProtection="1">
      <protection hidden="1"/>
    </xf>
    <xf numFmtId="0" fontId="0" fillId="0" borderId="71" xfId="0" applyBorder="1" applyProtection="1">
      <protection hidden="1"/>
    </xf>
    <xf numFmtId="0" fontId="0" fillId="0" borderId="72" xfId="0" applyBorder="1" applyProtection="1">
      <protection hidden="1"/>
    </xf>
    <xf numFmtId="0" fontId="0" fillId="0" borderId="73" xfId="0" applyBorder="1" applyProtection="1">
      <protection hidden="1"/>
    </xf>
    <xf numFmtId="41" fontId="0" fillId="0" borderId="73" xfId="0" applyNumberFormat="1" applyBorder="1" applyProtection="1">
      <protection hidden="1"/>
    </xf>
    <xf numFmtId="41" fontId="0" fillId="0" borderId="20" xfId="0" applyNumberFormat="1" applyBorder="1" applyProtection="1">
      <protection hidden="1"/>
    </xf>
    <xf numFmtId="166" fontId="0" fillId="0" borderId="20" xfId="0" applyNumberFormat="1" applyBorder="1" applyProtection="1">
      <protection hidden="1"/>
    </xf>
    <xf numFmtId="0" fontId="0" fillId="0" borderId="74" xfId="0" applyBorder="1" applyProtection="1">
      <protection hidden="1"/>
    </xf>
    <xf numFmtId="0" fontId="0" fillId="2" borderId="30" xfId="0" applyFill="1" applyBorder="1" applyProtection="1">
      <protection hidden="1"/>
    </xf>
    <xf numFmtId="0" fontId="0" fillId="2" borderId="31" xfId="0" applyFill="1" applyBorder="1" applyProtection="1">
      <protection hidden="1"/>
    </xf>
    <xf numFmtId="0" fontId="0" fillId="2" borderId="32" xfId="0" applyFill="1" applyBorder="1" applyProtection="1">
      <protection hidden="1"/>
    </xf>
    <xf numFmtId="0" fontId="0" fillId="0" borderId="33" xfId="0" applyBorder="1" applyProtection="1">
      <protection hidden="1"/>
    </xf>
    <xf numFmtId="0" fontId="0" fillId="0" borderId="34" xfId="0" applyBorder="1" applyProtection="1">
      <protection hidden="1"/>
    </xf>
    <xf numFmtId="0" fontId="0" fillId="0" borderId="35" xfId="0" applyBorder="1" applyProtection="1">
      <protection hidden="1"/>
    </xf>
    <xf numFmtId="0" fontId="0" fillId="0" borderId="36" xfId="0" applyBorder="1" applyProtection="1">
      <protection hidden="1"/>
    </xf>
    <xf numFmtId="41" fontId="0" fillId="0" borderId="36" xfId="0" applyNumberFormat="1" applyBorder="1" applyProtection="1">
      <protection hidden="1"/>
    </xf>
    <xf numFmtId="0" fontId="0" fillId="0" borderId="37" xfId="0" applyBorder="1" applyProtection="1">
      <protection hidden="1"/>
    </xf>
    <xf numFmtId="41" fontId="0" fillId="0" borderId="34" xfId="0" applyNumberFormat="1" applyBorder="1" applyProtection="1">
      <protection hidden="1"/>
    </xf>
    <xf numFmtId="6" fontId="0" fillId="0" borderId="34" xfId="0" applyNumberFormat="1" applyBorder="1" applyProtection="1">
      <protection hidden="1"/>
    </xf>
    <xf numFmtId="42" fontId="0" fillId="0" borderId="34" xfId="0" applyNumberFormat="1" applyBorder="1" applyProtection="1">
      <protection hidden="1"/>
    </xf>
    <xf numFmtId="9" fontId="0" fillId="0" borderId="37" xfId="0" applyNumberFormat="1" applyBorder="1" applyProtection="1">
      <protection hidden="1"/>
    </xf>
    <xf numFmtId="0" fontId="0" fillId="2" borderId="30" xfId="0" applyFill="1" applyBorder="1" applyAlignment="1" applyProtection="1">
      <alignment horizontal="center" vertical="center"/>
      <protection hidden="1"/>
    </xf>
    <xf numFmtId="0" fontId="0" fillId="2" borderId="31" xfId="0" applyFill="1" applyBorder="1" applyAlignment="1" applyProtection="1">
      <alignment horizontal="center" vertical="center"/>
      <protection hidden="1"/>
    </xf>
    <xf numFmtId="0" fontId="0" fillId="0" borderId="32" xfId="0" applyBorder="1" applyProtection="1">
      <protection hidden="1"/>
    </xf>
    <xf numFmtId="0" fontId="0" fillId="0" borderId="33" xfId="0" applyBorder="1" applyAlignment="1" applyProtection="1">
      <alignment horizontal="left" indent="1"/>
      <protection hidden="1"/>
    </xf>
    <xf numFmtId="0" fontId="0" fillId="0" borderId="35" xfId="0" applyBorder="1" applyAlignment="1" applyProtection="1">
      <alignment horizontal="left" indent="1"/>
      <protection hidden="1"/>
    </xf>
    <xf numFmtId="9" fontId="0" fillId="0" borderId="36" xfId="0" applyNumberFormat="1" applyBorder="1" applyProtection="1">
      <protection hidden="1"/>
    </xf>
    <xf numFmtId="0" fontId="0" fillId="0" borderId="23" xfId="0" applyBorder="1" applyProtection="1">
      <protection hidden="1"/>
    </xf>
    <xf numFmtId="0" fontId="0" fillId="0" borderId="24" xfId="0" applyBorder="1" applyProtection="1">
      <protection hidden="1"/>
    </xf>
    <xf numFmtId="0" fontId="0" fillId="0" borderId="21" xfId="0" applyBorder="1" applyProtection="1">
      <protection hidden="1"/>
    </xf>
    <xf numFmtId="0" fontId="0" fillId="0" borderId="26" xfId="0" applyBorder="1" applyProtection="1">
      <protection hidden="1"/>
    </xf>
    <xf numFmtId="9" fontId="0" fillId="0" borderId="27" xfId="0" applyNumberFormat="1" applyBorder="1" applyProtection="1">
      <protection hidden="1"/>
    </xf>
    <xf numFmtId="9" fontId="0" fillId="0" borderId="28" xfId="0" applyNumberFormat="1" applyBorder="1" applyProtection="1">
      <protection hidden="1"/>
    </xf>
    <xf numFmtId="0" fontId="0" fillId="0" borderId="28" xfId="0" applyBorder="1" applyProtection="1">
      <protection hidden="1"/>
    </xf>
    <xf numFmtId="0" fontId="0" fillId="0" borderId="29" xfId="0" applyBorder="1" applyProtection="1">
      <protection hidden="1"/>
    </xf>
    <xf numFmtId="9" fontId="0" fillId="0" borderId="0" xfId="1" applyFont="1"/>
    <xf numFmtId="0" fontId="0" fillId="4" borderId="0" xfId="0" applyFill="1" applyProtection="1">
      <protection hidden="1"/>
    </xf>
    <xf numFmtId="0" fontId="14" fillId="4" borderId="0" xfId="0" applyFont="1" applyFill="1" applyAlignment="1" applyProtection="1">
      <alignment horizontal="centerContinuous"/>
      <protection hidden="1"/>
    </xf>
    <xf numFmtId="0" fontId="0" fillId="4" borderId="0" xfId="0" applyFill="1" applyAlignment="1" applyProtection="1">
      <alignment horizontal="centerContinuous"/>
      <protection hidden="1"/>
    </xf>
    <xf numFmtId="0" fontId="11" fillId="4" borderId="0" xfId="0" applyFont="1" applyFill="1" applyProtection="1">
      <protection hidden="1"/>
    </xf>
    <xf numFmtId="0" fontId="5" fillId="4" borderId="0" xfId="0" applyFont="1" applyFill="1" applyAlignment="1" applyProtection="1">
      <alignment horizontal="left"/>
      <protection hidden="1"/>
    </xf>
    <xf numFmtId="0" fontId="0" fillId="4" borderId="0" xfId="0" applyFill="1" applyAlignment="1" applyProtection="1">
      <alignment horizontal="left"/>
      <protection hidden="1"/>
    </xf>
    <xf numFmtId="0" fontId="0" fillId="4" borderId="0" xfId="0" applyFill="1" applyAlignment="1" applyProtection="1">
      <alignment horizontal="left" wrapText="1"/>
      <protection hidden="1"/>
    </xf>
    <xf numFmtId="0" fontId="6" fillId="4" borderId="0" xfId="0" applyFont="1" applyFill="1" applyAlignment="1" applyProtection="1">
      <alignment horizontal="centerContinuous" vertical="center"/>
      <protection hidden="1"/>
    </xf>
    <xf numFmtId="0" fontId="6" fillId="4" borderId="0" xfId="0" applyFont="1" applyFill="1" applyAlignment="1" applyProtection="1">
      <alignment horizontal="centerContinuous"/>
      <protection hidden="1"/>
    </xf>
    <xf numFmtId="0" fontId="0" fillId="4" borderId="0" xfId="0" applyFill="1" applyAlignment="1" applyProtection="1">
      <alignment horizontal="center"/>
      <protection hidden="1"/>
    </xf>
    <xf numFmtId="0" fontId="0" fillId="4" borderId="0" xfId="0" applyFill="1" applyAlignment="1" applyProtection="1">
      <alignment wrapText="1"/>
      <protection hidden="1"/>
    </xf>
    <xf numFmtId="0" fontId="0" fillId="4" borderId="0" xfId="0" applyFill="1" applyAlignment="1" applyProtection="1">
      <alignment horizontal="left" vertical="top" wrapText="1"/>
      <protection hidden="1"/>
    </xf>
    <xf numFmtId="0" fontId="0" fillId="4" borderId="0" xfId="0" applyFill="1" applyAlignment="1" applyProtection="1">
      <alignment horizontal="left" vertical="top"/>
      <protection hidden="1"/>
    </xf>
    <xf numFmtId="0" fontId="8" fillId="4" borderId="0" xfId="0" applyFont="1" applyFill="1" applyProtection="1">
      <protection hidden="1"/>
    </xf>
    <xf numFmtId="0" fontId="0" fillId="0" borderId="0" xfId="0" pivotButton="1"/>
    <xf numFmtId="0" fontId="0" fillId="0" borderId="0" xfId="0" applyProtection="1">
      <protection locked="0" hidden="1"/>
    </xf>
    <xf numFmtId="0" fontId="0" fillId="4" borderId="0" xfId="0" applyFill="1" applyProtection="1">
      <protection locked="0"/>
    </xf>
    <xf numFmtId="0" fontId="0" fillId="0" borderId="0" xfId="0" applyAlignment="1">
      <alignment horizontal="left" vertical="top" wrapText="1"/>
    </xf>
    <xf numFmtId="0" fontId="10" fillId="0" borderId="0" xfId="0" pivotButton="1" applyFont="1" applyAlignment="1" applyProtection="1">
      <alignment horizontal="center" vertical="center"/>
      <protection locked="0"/>
    </xf>
    <xf numFmtId="0" fontId="9" fillId="0" borderId="0" xfId="0" applyFont="1" applyAlignment="1" applyProtection="1">
      <alignment horizontal="center" vertical="center"/>
      <protection locked="0"/>
    </xf>
    <xf numFmtId="41" fontId="16" fillId="0" borderId="0" xfId="0"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0" fontId="0" fillId="0" borderId="0" xfId="0" applyProtection="1">
      <protection locked="0"/>
    </xf>
    <xf numFmtId="0" fontId="0" fillId="0" borderId="64" xfId="0" pivotButton="1" applyBorder="1" applyProtection="1">
      <protection locked="0"/>
    </xf>
    <xf numFmtId="0" fontId="0" fillId="0" borderId="65" xfId="0" applyBorder="1" applyProtection="1">
      <protection locked="0"/>
    </xf>
    <xf numFmtId="0" fontId="0" fillId="0" borderId="70" xfId="0" applyBorder="1" applyProtection="1">
      <protection locked="0"/>
    </xf>
    <xf numFmtId="0" fontId="0" fillId="0" borderId="66" xfId="0" applyBorder="1" applyProtection="1">
      <protection locked="0"/>
    </xf>
    <xf numFmtId="0" fontId="17" fillId="0" borderId="67" xfId="0" applyFont="1" applyBorder="1" applyAlignment="1" applyProtection="1">
      <alignment horizontal="left"/>
      <protection locked="0"/>
    </xf>
    <xf numFmtId="41" fontId="9" fillId="0" borderId="46" xfId="0" applyNumberFormat="1" applyFont="1" applyBorder="1" applyProtection="1">
      <protection locked="0"/>
    </xf>
    <xf numFmtId="41" fontId="9" fillId="0" borderId="47" xfId="0" applyNumberFormat="1" applyFont="1" applyBorder="1" applyProtection="1">
      <protection locked="0"/>
    </xf>
    <xf numFmtId="41" fontId="9" fillId="0" borderId="48" xfId="0" applyNumberFormat="1" applyFont="1" applyBorder="1" applyProtection="1">
      <protection locked="0"/>
    </xf>
    <xf numFmtId="0" fontId="17" fillId="0" borderId="68" xfId="0" applyFont="1" applyBorder="1" applyAlignment="1" applyProtection="1">
      <alignment horizontal="left"/>
      <protection locked="0"/>
    </xf>
    <xf numFmtId="41" fontId="9" fillId="0" borderId="49" xfId="0" applyNumberFormat="1" applyFont="1" applyBorder="1" applyProtection="1">
      <protection locked="0"/>
    </xf>
    <xf numFmtId="41" fontId="9" fillId="0" borderId="50" xfId="0" applyNumberFormat="1" applyFont="1" applyBorder="1" applyProtection="1">
      <protection locked="0"/>
    </xf>
    <xf numFmtId="0" fontId="17" fillId="0" borderId="69" xfId="0" applyFont="1" applyBorder="1" applyAlignment="1" applyProtection="1">
      <alignment horizontal="left"/>
      <protection locked="0"/>
    </xf>
    <xf numFmtId="41" fontId="9" fillId="0" borderId="51" xfId="0" applyNumberFormat="1" applyFont="1" applyBorder="1" applyProtection="1">
      <protection locked="0"/>
    </xf>
    <xf numFmtId="41" fontId="9" fillId="0" borderId="52" xfId="0" applyNumberFormat="1" applyFont="1" applyBorder="1" applyProtection="1">
      <protection locked="0"/>
    </xf>
    <xf numFmtId="41" fontId="9" fillId="0" borderId="53" xfId="0" applyNumberFormat="1" applyFont="1" applyBorder="1" applyProtection="1">
      <protection locked="0"/>
    </xf>
    <xf numFmtId="0" fontId="9" fillId="0" borderId="0" xfId="0" applyFont="1" applyProtection="1">
      <protection locked="0"/>
    </xf>
    <xf numFmtId="0" fontId="0" fillId="0" borderId="54" xfId="0" pivotButton="1" applyBorder="1" applyProtection="1">
      <protection locked="0" hidden="1"/>
    </xf>
    <xf numFmtId="0" fontId="0" fillId="0" borderId="61" xfId="0" applyBorder="1" applyProtection="1">
      <protection locked="0" hidden="1"/>
    </xf>
    <xf numFmtId="0" fontId="0" fillId="0" borderId="62" xfId="0" applyBorder="1" applyProtection="1">
      <protection locked="0" hidden="1"/>
    </xf>
    <xf numFmtId="0" fontId="0" fillId="0" borderId="63" xfId="0" applyBorder="1" applyProtection="1">
      <protection locked="0" hidden="1"/>
    </xf>
    <xf numFmtId="0" fontId="0" fillId="0" borderId="54" xfId="0" applyBorder="1" applyAlignment="1" applyProtection="1">
      <alignment horizontal="left"/>
      <protection locked="0" hidden="1"/>
    </xf>
    <xf numFmtId="0" fontId="15" fillId="0" borderId="54" xfId="0" applyFont="1" applyBorder="1" applyAlignment="1" applyProtection="1">
      <alignment horizontal="left"/>
      <protection locked="0" hidden="1"/>
    </xf>
    <xf numFmtId="0" fontId="0" fillId="0" borderId="84" xfId="0" applyBorder="1" applyAlignment="1" applyProtection="1">
      <alignment horizontal="left" indent="1"/>
      <protection locked="0" hidden="1"/>
    </xf>
    <xf numFmtId="41" fontId="9" fillId="0" borderId="0" xfId="0" applyNumberFormat="1" applyFont="1" applyAlignment="1" applyProtection="1">
      <alignment horizontal="center" vertical="center"/>
      <protection locked="0"/>
    </xf>
    <xf numFmtId="1" fontId="0" fillId="0" borderId="18" xfId="0" applyNumberFormat="1" applyBorder="1" applyProtection="1">
      <protection hidden="1"/>
    </xf>
    <xf numFmtId="0" fontId="15" fillId="0" borderId="55" xfId="0" applyFont="1" applyBorder="1" applyProtection="1">
      <protection locked="0" hidden="1"/>
    </xf>
    <xf numFmtId="0" fontId="15" fillId="0" borderId="56" xfId="0" applyFont="1" applyBorder="1" applyProtection="1">
      <protection locked="0" hidden="1"/>
    </xf>
    <xf numFmtId="0" fontId="15" fillId="0" borderId="57" xfId="0" applyFont="1" applyBorder="1" applyProtection="1">
      <protection locked="0" hidden="1"/>
    </xf>
    <xf numFmtId="0" fontId="0" fillId="0" borderId="84" xfId="0" applyBorder="1" applyProtection="1">
      <protection locked="0" hidden="1"/>
    </xf>
    <xf numFmtId="0" fontId="0" fillId="0" borderId="85" xfId="0" applyBorder="1" applyProtection="1">
      <protection locked="0" hidden="1"/>
    </xf>
    <xf numFmtId="0" fontId="15" fillId="0" borderId="84" xfId="0" applyFont="1" applyBorder="1" applyProtection="1">
      <protection locked="0" hidden="1"/>
    </xf>
    <xf numFmtId="0" fontId="15" fillId="0" borderId="0" xfId="0" applyFont="1" applyProtection="1">
      <protection locked="0" hidden="1"/>
    </xf>
    <xf numFmtId="0" fontId="15" fillId="0" borderId="85" xfId="0" applyFont="1" applyBorder="1" applyProtection="1">
      <protection locked="0" hidden="1"/>
    </xf>
    <xf numFmtId="0" fontId="15" fillId="0" borderId="58" xfId="0" applyFont="1" applyBorder="1" applyProtection="1">
      <protection locked="0" hidden="1"/>
    </xf>
    <xf numFmtId="0" fontId="15" fillId="0" borderId="59" xfId="0" applyFont="1" applyBorder="1" applyProtection="1">
      <protection locked="0" hidden="1"/>
    </xf>
    <xf numFmtId="0" fontId="15" fillId="0" borderId="60" xfId="0" applyFont="1" applyBorder="1" applyProtection="1">
      <protection locked="0" hidden="1"/>
    </xf>
    <xf numFmtId="41" fontId="9" fillId="0" borderId="0" xfId="0" applyNumberFormat="1" applyFont="1" applyProtection="1">
      <protection locked="0"/>
    </xf>
    <xf numFmtId="0" fontId="0" fillId="2" borderId="22" xfId="0" applyFill="1" applyBorder="1" applyAlignment="1" applyProtection="1">
      <alignment horizontal="center"/>
      <protection hidden="1"/>
    </xf>
    <xf numFmtId="0" fontId="0" fillId="2" borderId="25" xfId="0" applyFill="1" applyBorder="1" applyAlignment="1" applyProtection="1">
      <alignment horizontal="center"/>
      <protection hidden="1"/>
    </xf>
    <xf numFmtId="0" fontId="0" fillId="2" borderId="23" xfId="0" applyFill="1" applyBorder="1" applyAlignment="1" applyProtection="1">
      <alignment horizontal="center"/>
      <protection hidden="1"/>
    </xf>
    <xf numFmtId="0" fontId="0" fillId="2" borderId="21" xfId="0" applyFill="1" applyBorder="1" applyAlignment="1" applyProtection="1">
      <alignment horizontal="center"/>
      <protection hidden="1"/>
    </xf>
  </cellXfs>
  <cellStyles count="2">
    <cellStyle name="Normal" xfId="0" builtinId="0"/>
    <cellStyle name="Percent" xfId="1" builtinId="5"/>
  </cellStyles>
  <dxfs count="262">
    <dxf>
      <numFmt numFmtId="0" formatCode="General"/>
    </dxf>
    <dxf>
      <numFmt numFmtId="0" formatCode="General"/>
    </dxf>
    <dxf>
      <numFmt numFmtId="0" formatCode="General"/>
    </dxf>
    <dxf>
      <numFmt numFmtId="0" formatCode="General"/>
    </dxf>
    <dxf>
      <protection locked="0"/>
    </dxf>
    <dxf>
      <protection locked="0"/>
    </dxf>
    <dxf>
      <protection locked="0"/>
    </dxf>
    <dxf>
      <protection locked="0"/>
    </dxf>
    <dxf>
      <protection locked="0"/>
    </dxf>
    <dxf>
      <protection locked="0"/>
    </dxf>
    <dxf>
      <protection hidden="1"/>
    </dxf>
    <dxf>
      <protection hidden="1"/>
    </dxf>
    <dxf>
      <protection hidden="1"/>
    </dxf>
    <dxf>
      <protection hidden="1"/>
    </dxf>
    <dxf>
      <protection hidden="1"/>
    </dxf>
    <dxf>
      <protection hidden="1"/>
    </dxf>
    <dxf>
      <font>
        <sz val="9"/>
      </font>
    </dxf>
    <dxf>
      <font>
        <name val="Bahnschrift"/>
        <scheme val="none"/>
      </font>
    </dxf>
    <dxf>
      <font>
        <sz val="9"/>
      </font>
    </dxf>
    <dxf>
      <font>
        <name val="Bahnschrift"/>
        <scheme val="none"/>
      </font>
    </dxf>
    <dxf>
      <font>
        <sz val="9"/>
      </font>
    </dxf>
    <dxf>
      <font>
        <name val="Bahnschrift"/>
        <scheme val="none"/>
      </font>
    </dxf>
    <dxf>
      <border>
        <left style="thin">
          <color rgb="FF0CF1E3"/>
        </left>
        <right style="thin">
          <color rgb="FF0CF1E3"/>
        </right>
        <top style="thin">
          <color rgb="FF0CF1E3"/>
        </top>
        <bottom style="thin">
          <color rgb="FF0CF1E3"/>
        </bottom>
      </border>
    </dxf>
    <dxf>
      <border>
        <left style="thin">
          <color rgb="FF0CF1E3"/>
        </left>
        <right style="thin">
          <color rgb="FF0CF1E3"/>
        </right>
        <top style="thin">
          <color rgb="FF0CF1E3"/>
        </top>
        <bottom style="thin">
          <color rgb="FF0CF1E3"/>
        </bottom>
      </border>
    </dxf>
    <dxf>
      <border>
        <left style="thin">
          <color rgb="FF0CF1E3"/>
        </left>
        <right style="thin">
          <color rgb="FF0CF1E3"/>
        </right>
        <top style="thin">
          <color rgb="FF0CF1E3"/>
        </top>
        <bottom style="thin">
          <color rgb="FF0CF1E3"/>
        </bottom>
      </border>
    </dxf>
    <dxf>
      <border>
        <left style="thin">
          <color rgb="FF0CF1E3"/>
        </left>
        <right style="thin">
          <color rgb="FF0CF1E3"/>
        </right>
        <top style="thin">
          <color rgb="FF0CF1E3"/>
        </top>
        <bottom style="thin">
          <color rgb="FF0CF1E3"/>
        </bottom>
      </border>
    </dxf>
    <dxf>
      <border>
        <left style="thin">
          <color rgb="FF0CF1E3"/>
        </left>
        <right style="thin">
          <color rgb="FF0CF1E3"/>
        </right>
        <top style="thin">
          <color rgb="FF0CF1E3"/>
        </top>
        <bottom style="thin">
          <color rgb="FF0CF1E3"/>
        </bottom>
      </border>
    </dxf>
    <dxf>
      <border>
        <left style="thin">
          <color rgb="FF0CF1E3"/>
        </left>
        <right style="thin">
          <color rgb="FF0CF1E3"/>
        </right>
        <top style="thin">
          <color rgb="FF0CF1E3"/>
        </top>
        <bottom style="thin">
          <color rgb="FF0CF1E3"/>
        </bottom>
      </border>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indent="0"/>
    </dxf>
    <dxf>
      <alignment vertical="bottom" indent="0"/>
    </dxf>
    <dxf>
      <alignment vertical="bottom" indent="0"/>
    </dxf>
    <dxf>
      <alignment vertical="bottom" indent="0"/>
    </dxf>
    <dxf>
      <alignment vertical="bottom" indent="0"/>
    </dxf>
    <dxf>
      <alignment vertical="bottom" indent="0"/>
    </dxf>
    <dxf>
      <alignment vertical="bottom" indent="0"/>
    </dxf>
    <dxf>
      <alignment vertical="bottom" indent="0"/>
    </dxf>
    <dxf>
      <alignment vertical="bottom" indent="0"/>
    </dxf>
    <dxf>
      <alignment vertical="bottom" indent="0"/>
    </dxf>
    <dxf>
      <alignment vertical="bottom" indent="0"/>
    </dxf>
    <dxf>
      <alignment vertical="bottom" indent="0"/>
    </dxf>
    <dxf>
      <font>
        <sz val="10"/>
      </font>
    </dxf>
    <dxf>
      <font>
        <sz val="10"/>
      </font>
    </dxf>
    <dxf>
      <numFmt numFmtId="33" formatCode="_(* #,##0_);_(* \(#,##0\);_(* &quot;-&quot;_);_(@_)"/>
    </dxf>
    <dxf>
      <font>
        <sz val="9.5"/>
      </font>
    </dxf>
    <dxf>
      <font>
        <sz val="10"/>
      </font>
    </dxf>
    <dxf>
      <font>
        <sz val="10"/>
      </font>
    </dxf>
    <dxf>
      <font>
        <sz val="10"/>
      </font>
    </dxf>
    <dxf>
      <font>
        <sz val="10"/>
      </font>
    </dxf>
    <dxf>
      <font>
        <sz val="10"/>
      </font>
    </dxf>
    <dxf>
      <font>
        <sz val="10"/>
      </font>
    </dxf>
    <dxf>
      <font>
        <sz val="10"/>
      </font>
    </dxf>
    <dxf>
      <font>
        <sz val="10"/>
      </font>
    </dxf>
    <dxf>
      <font>
        <sz val="10"/>
      </font>
    </dxf>
    <dxf>
      <font>
        <name val="Bahnschrift"/>
        <scheme val="none"/>
      </font>
    </dxf>
    <dxf>
      <font>
        <name val="Bahnschrift"/>
        <scheme val="none"/>
      </font>
    </dxf>
    <dxf>
      <font>
        <sz val="9"/>
      </font>
    </dxf>
    <dxf>
      <font>
        <name val="Bahnschrift"/>
        <scheme val="none"/>
      </font>
    </dxf>
    <dxf>
      <font>
        <name val="Bahnschrift"/>
        <scheme val="none"/>
      </font>
    </dxf>
    <dxf>
      <protection locked="1"/>
    </dxf>
    <dxf>
      <protection locked="1"/>
    </dxf>
    <dxf>
      <protection locked="1"/>
    </dxf>
    <dxf>
      <protection hidden="1"/>
    </dxf>
    <dxf>
      <protection hidden="1"/>
    </dxf>
    <dxf>
      <protection hidden="1"/>
    </dxf>
    <dxf>
      <protection locked="1"/>
    </dxf>
    <dxf>
      <protection locked="1"/>
    </dxf>
    <dxf>
      <protection locked="1"/>
    </dxf>
    <dxf>
      <protection hidden="1"/>
    </dxf>
    <dxf>
      <protection hidden="1"/>
    </dxf>
    <dxf>
      <protection hidden="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alignment horizontal="left"/>
    </dxf>
    <dxf>
      <alignment vertical="top"/>
    </dxf>
    <dxf>
      <alignment wrapText="1"/>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protection locked="0" hidden="0"/>
    </dxf>
    <dxf>
      <protection locked="0" hidden="0"/>
    </dxf>
    <dxf>
      <protection locked="0" hidden="0"/>
    </dxf>
    <dxf>
      <protection locked="0" hidden="0"/>
    </dxf>
    <dxf>
      <protection locked="0" hidden="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bottom" indent="0"/>
    </dxf>
    <dxf>
      <alignment vertical="bottom" indent="0"/>
    </dxf>
    <dxf>
      <alignment vertical="bottom" indent="0"/>
    </dxf>
    <dxf>
      <alignment vertical="bottom" indent="0"/>
    </dxf>
    <dxf>
      <alignment vertical="bottom" indent="0"/>
    </dxf>
    <dxf>
      <font>
        <sz val="10"/>
      </font>
    </dxf>
    <dxf>
      <font>
        <sz val="10"/>
      </font>
    </dxf>
    <dxf>
      <numFmt numFmtId="33" formatCode="_(* #,##0_);_(* \(#,##0\);_(* &quot;-&quot;_);_(@_)"/>
    </dxf>
    <dxf>
      <font>
        <sz val="9.5"/>
      </font>
    </dxf>
    <dxf>
      <font>
        <sz val="10"/>
      </font>
    </dxf>
    <dxf>
      <font>
        <name val="Bahnschrift"/>
        <scheme val="none"/>
      </font>
    </dxf>
    <dxf>
      <font>
        <name val="Bahnschrift"/>
        <scheme val="none"/>
      </font>
    </dxf>
    <dxf>
      <font>
        <sz val="10"/>
      </font>
    </dxf>
    <dxf>
      <font>
        <sz val="10"/>
      </font>
    </dxf>
    <dxf>
      <font>
        <sz val="10"/>
      </font>
    </dxf>
    <dxf>
      <font>
        <sz val="10"/>
      </font>
    </dxf>
    <dxf>
      <font>
        <sz val="10"/>
      </font>
    </dxf>
    <dxf>
      <font>
        <sz val="10"/>
      </font>
    </dxf>
    <dxf>
      <protection locked="0" hidden="0"/>
    </dxf>
    <dxf>
      <protection locked="0" hidden="0"/>
    </dxf>
    <dxf>
      <protection locked="0" hidden="0"/>
    </dxf>
    <dxf>
      <protection locked="0" hidden="0"/>
    </dxf>
    <dxf>
      <protection locked="0" hidden="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bottom" indent="0"/>
    </dxf>
    <dxf>
      <alignment vertical="bottom" indent="0"/>
    </dxf>
    <dxf>
      <alignment vertical="bottom" indent="0"/>
    </dxf>
    <dxf>
      <alignment vertical="bottom" indent="0"/>
    </dxf>
    <dxf>
      <alignment vertical="bottom" indent="0"/>
    </dxf>
    <dxf>
      <font>
        <sz val="10"/>
      </font>
    </dxf>
    <dxf>
      <font>
        <sz val="10"/>
      </font>
    </dxf>
    <dxf>
      <numFmt numFmtId="33" formatCode="_(* #,##0_);_(* \(#,##0\);_(* &quot;-&quot;_);_(@_)"/>
    </dxf>
    <dxf>
      <font>
        <sz val="9.5"/>
      </font>
    </dxf>
    <dxf>
      <font>
        <sz val="10"/>
      </font>
    </dxf>
    <dxf>
      <font>
        <name val="Bahnschrift"/>
        <scheme val="none"/>
      </font>
    </dxf>
    <dxf>
      <font>
        <name val="Bahnschrift"/>
        <scheme val="none"/>
      </font>
    </dxf>
    <dxf>
      <protection locked="0" hidden="0"/>
    </dxf>
    <dxf>
      <protection locked="0" hidden="0"/>
    </dxf>
    <dxf>
      <protection locked="0" hidden="0"/>
    </dxf>
    <dxf>
      <protection locked="0" hidden="0"/>
    </dxf>
    <dxf>
      <protection locked="0" hidden="0"/>
    </dxf>
    <dxf>
      <numFmt numFmtId="33" formatCode="_(* #,##0_);_(* \(#,##0\);_(* &quot;-&quot;_);_(@_)"/>
    </dxf>
    <dxf>
      <font>
        <sz val="9"/>
      </font>
    </dxf>
    <dxf>
      <font>
        <name val="Abadi"/>
        <scheme val="none"/>
      </font>
    </dxf>
    <dxf>
      <font>
        <sz val="10"/>
      </font>
    </dxf>
    <dxf>
      <font>
        <name val="Bahnschrift"/>
        <scheme val="none"/>
      </font>
    </dxf>
    <dxf>
      <border>
        <left style="thin">
          <color rgb="FF92D050"/>
        </left>
        <right style="thin">
          <color rgb="FF92D050"/>
        </right>
        <top style="thin">
          <color rgb="FF92D050"/>
        </top>
        <bottom style="thin">
          <color rgb="FF92D050"/>
        </bottom>
      </border>
    </dxf>
    <dxf>
      <border>
        <left style="thin">
          <color rgb="FF92D050"/>
        </left>
        <right style="thin">
          <color rgb="FF92D050"/>
        </right>
        <top style="thin">
          <color rgb="FF92D050"/>
        </top>
        <bottom style="thin">
          <color rgb="FF92D050"/>
        </bottom>
      </border>
    </dxf>
    <dxf>
      <border>
        <left style="thin">
          <color rgb="FF92D050"/>
        </left>
        <right style="thin">
          <color rgb="FF92D050"/>
        </right>
        <top style="thin">
          <color rgb="FF92D050"/>
        </top>
        <bottom style="thin">
          <color rgb="FF92D050"/>
        </bottom>
      </border>
    </dxf>
    <dxf>
      <border>
        <left style="thin">
          <color rgb="FF92D050"/>
        </left>
        <right style="thin">
          <color rgb="FF92D050"/>
        </right>
        <top style="thin">
          <color rgb="FF92D050"/>
        </top>
        <bottom style="thin">
          <color rgb="FF92D050"/>
        </bottom>
      </border>
    </dxf>
    <dxf>
      <border>
        <left style="thin">
          <color rgb="FF92D050"/>
        </left>
        <right style="thin">
          <color rgb="FF92D050"/>
        </right>
        <top style="thin">
          <color rgb="FF92D050"/>
        </top>
        <bottom style="thin">
          <color rgb="FF92D050"/>
        </bottom>
      </border>
    </dxf>
    <dxf>
      <alignment horizontal="center" vertical="bottom" textRotation="0" wrapText="0" indent="0" justifyLastLine="0" shrinkToFit="0" readingOrder="0"/>
      <border diagonalUp="0" diagonalDown="0">
        <left/>
        <right style="thin">
          <color rgb="FFE4CCFE"/>
        </right>
        <top/>
        <bottom/>
        <vertical/>
        <horizontal/>
      </border>
      <protection locked="1" hidden="1"/>
    </dxf>
    <dxf>
      <alignment horizontal="center" vertical="bottom" textRotation="0" wrapText="0" indent="0" justifyLastLine="0" shrinkToFit="0" readingOrder="0"/>
      <protection locked="1" hidden="1"/>
    </dxf>
    <dxf>
      <protection locked="1" hidden="1"/>
    </dxf>
    <dxf>
      <protection locked="1" hidden="1"/>
    </dxf>
    <dxf>
      <numFmt numFmtId="164" formatCode="_-[$$-409]* #,##0.00_ ;_-[$$-409]* \-#,##0.00\ ;_-[$$-409]* &quot;-&quot;??_ ;_-@_ "/>
      <protection locked="1" hidden="1"/>
    </dxf>
    <dxf>
      <alignment horizontal="center" vertical="bottom" textRotation="0" wrapText="0" indent="0" justifyLastLine="0" shrinkToFit="0" readingOrder="0"/>
      <protection locked="1" hidden="1"/>
    </dxf>
    <dxf>
      <numFmt numFmtId="164" formatCode="_-[$$-409]* #,##0.00_ ;_-[$$-409]* \-#,##0.00\ ;_-[$$-409]* &quot;-&quot;??_ ;_-@_ "/>
      <protection locked="1" hidden="1"/>
    </dxf>
    <dxf>
      <alignment horizontal="center" vertical="bottom" textRotation="0" wrapText="0" indent="0" justifyLastLine="0" shrinkToFit="0" readingOrder="0"/>
      <protection locked="1" hidden="1"/>
    </dxf>
    <dxf>
      <protection locked="1" hidden="1"/>
    </dxf>
    <dxf>
      <protection locked="1" hidden="1"/>
    </dxf>
    <dxf>
      <numFmt numFmtId="19" formatCode="m/d/yyyy"/>
      <border diagonalUp="0" diagonalDown="0">
        <left style="thin">
          <color rgb="FFE4CCFE"/>
        </left>
        <right/>
        <top/>
        <bottom/>
        <vertical/>
        <horizontal/>
      </border>
      <protection locked="1" hidden="1"/>
    </dxf>
    <dxf>
      <protection locked="1" hidden="1"/>
    </dxf>
    <dxf>
      <font>
        <b/>
        <i val="0"/>
        <strike val="0"/>
        <condense val="0"/>
        <extend val="0"/>
        <outline val="0"/>
        <shadow val="0"/>
        <u val="none"/>
        <vertAlign val="baseline"/>
        <sz val="11"/>
        <color theme="0"/>
        <name val="Calibri"/>
        <family val="2"/>
        <charset val="204"/>
        <scheme val="minor"/>
      </font>
      <fill>
        <patternFill patternType="solid">
          <fgColor indexed="64"/>
          <bgColor theme="1" tint="0.34998626667073579"/>
        </patternFill>
      </fill>
      <alignment horizontal="center" vertical="bottom" textRotation="0" wrapText="0" indent="0" justifyLastLine="0" shrinkToFit="0" readingOrder="0"/>
      <protection locked="1" hidden="1"/>
    </dxf>
    <dxf>
      <alignment horizontal="center" vertical="bottom" textRotation="0" wrapText="0" indent="0" justifyLastLine="0" shrinkToFit="0" readingOrder="0"/>
      <border diagonalUp="0" diagonalDown="0">
        <left/>
        <right style="thin">
          <color rgb="FFE4CCFE"/>
        </right>
        <top/>
        <bottom/>
        <vertical/>
        <horizontal/>
      </border>
      <protection locked="1" hidden="1"/>
    </dxf>
    <dxf>
      <alignment horizontal="center" vertical="bottom" textRotation="0" wrapText="0" indent="0" justifyLastLine="0" shrinkToFit="0" readingOrder="0"/>
      <protection locked="1" hidden="1"/>
    </dxf>
    <dxf>
      <protection locked="1" hidden="1"/>
    </dxf>
    <dxf>
      <protection locked="1" hidden="1"/>
    </dxf>
    <dxf>
      <numFmt numFmtId="164" formatCode="_-[$$-409]* #,##0.00_ ;_-[$$-409]* \-#,##0.00\ ;_-[$$-409]* &quot;-&quot;??_ ;_-@_ "/>
      <protection locked="1" hidden="1"/>
    </dxf>
    <dxf>
      <alignment horizontal="center" vertical="bottom" textRotation="0" wrapText="0" indent="0" justifyLastLine="0" shrinkToFit="0" readingOrder="0"/>
      <protection locked="1" hidden="1"/>
    </dxf>
    <dxf>
      <numFmt numFmtId="164" formatCode="_-[$$-409]* #,##0.00_ ;_-[$$-409]* \-#,##0.00\ ;_-[$$-409]* &quot;-&quot;??_ ;_-@_ "/>
      <protection locked="1" hidden="1"/>
    </dxf>
    <dxf>
      <alignment horizontal="center" vertical="bottom" textRotation="0" wrapText="0" indent="0" justifyLastLine="0" shrinkToFit="0" readingOrder="0"/>
      <protection locked="1" hidden="1"/>
    </dxf>
    <dxf>
      <protection locked="1" hidden="1"/>
    </dxf>
    <dxf>
      <protection locked="1" hidden="1"/>
    </dxf>
    <dxf>
      <numFmt numFmtId="19" formatCode="m/d/yyyy"/>
      <border diagonalUp="0" diagonalDown="0">
        <left style="thin">
          <color rgb="FFE4CCFE"/>
        </left>
        <right/>
        <top/>
        <bottom/>
        <vertical/>
        <horizontal/>
      </border>
      <protection locked="1" hidden="1"/>
    </dxf>
    <dxf>
      <protection locked="1" hidden="1"/>
    </dxf>
    <dxf>
      <font>
        <b/>
        <i val="0"/>
        <strike val="0"/>
        <condense val="0"/>
        <extend val="0"/>
        <outline val="0"/>
        <shadow val="0"/>
        <u val="none"/>
        <vertAlign val="baseline"/>
        <sz val="11"/>
        <color theme="0"/>
        <name val="Calibri"/>
        <family val="2"/>
        <charset val="204"/>
        <scheme val="minor"/>
      </font>
      <fill>
        <patternFill patternType="solid">
          <fgColor indexed="64"/>
          <bgColor theme="1" tint="0.34998626667073579"/>
        </patternFill>
      </fill>
      <alignment horizontal="center" vertical="center" textRotation="0" wrapText="0" indent="0" justifyLastLine="0" shrinkToFit="0" readingOrder="0"/>
      <protection locked="1" hidden="1"/>
    </dxf>
    <dxf>
      <font>
        <sz val="14"/>
        <color theme="0"/>
        <name val="Arial"/>
        <family val="2"/>
      </font>
      <fill>
        <patternFill patternType="solid">
          <bgColor theme="1"/>
        </patternFill>
      </fill>
    </dxf>
    <dxf>
      <fill>
        <patternFill patternType="none">
          <fgColor auto="1"/>
          <bgColor auto="1"/>
        </patternFill>
      </fill>
      <border diagonalUp="0" diagonalDown="0">
        <left/>
        <right/>
        <top/>
        <bottom/>
        <vertical/>
        <horizontal/>
      </border>
    </dxf>
    <dxf>
      <font>
        <sz val="14"/>
        <color theme="0"/>
        <name val="Arial"/>
        <family val="2"/>
      </font>
      <fill>
        <patternFill patternType="none">
          <bgColor auto="1"/>
        </patternFill>
      </fill>
    </dxf>
    <dxf>
      <fill>
        <patternFill patternType="solid">
          <fgColor auto="1"/>
          <bgColor theme="1"/>
        </patternFill>
      </fill>
    </dxf>
    <dxf>
      <fill>
        <gradientFill degree="45">
          <stop position="0">
            <color rgb="FFFF720B"/>
          </stop>
          <stop position="1">
            <color rgb="FFFFC000"/>
          </stop>
        </gradientFill>
      </fill>
    </dxf>
    <dxf>
      <fill>
        <gradientFill degree="135">
          <stop position="0">
            <color rgb="FFE4CCFE"/>
          </stop>
          <stop position="1">
            <color rgb="FF0CF1E3"/>
          </stop>
        </gradientFill>
      </fill>
    </dxf>
    <dxf>
      <fill>
        <gradientFill degree="135">
          <stop position="0">
            <color rgb="FF991CFB"/>
          </stop>
          <stop position="1">
            <color rgb="FFE723FF"/>
          </stop>
        </gradientFill>
      </fill>
    </dxf>
  </dxfs>
  <tableStyles count="3" defaultTableStyle="TableStyleMedium2" defaultPivotStyle="PivotStyleLight16">
    <tableStyle name="PivotTable Style 1" table="0" count="3" xr9:uid="{384EFB0B-1CD8-49BA-B260-7B48E63644DD}">
      <tableStyleElement type="wholeTable" dxfId="261"/>
      <tableStyleElement type="pageFieldLabels" dxfId="260"/>
      <tableStyleElement type="pageFieldValues" dxfId="259"/>
    </tableStyle>
    <tableStyle name="Slicer Style 1" pivot="0" table="0" count="10" xr9:uid="{48994E46-FB34-4058-B2BB-486DDF07CBC4}">
      <tableStyleElement type="wholeTable" dxfId="258"/>
      <tableStyleElement type="headerRow" dxfId="257"/>
    </tableStyle>
    <tableStyle name="Slicer Style 1 2" pivot="0" table="0" count="10" xr9:uid="{779BD9E2-75B9-453C-9787-16224AB110AE}">
      <tableStyleElement type="wholeTable" dxfId="256"/>
      <tableStyleElement type="headerRow" dxfId="255"/>
    </tableStyle>
  </tableStyles>
  <colors>
    <mruColors>
      <color rgb="FF0CF1E3"/>
      <color rgb="FFE723FF"/>
      <color rgb="FFFFF2E7"/>
      <color rgb="FF991CFB"/>
      <color rgb="FFFF720B"/>
      <color rgb="FFFECA9B"/>
      <color rgb="FFFE983C"/>
      <color rgb="FFED7D31"/>
      <color rgb="FFFF7032"/>
      <color rgb="FF0CBFD4"/>
    </mruColors>
  </colors>
  <extLst>
    <ext xmlns:x14="http://schemas.microsoft.com/office/spreadsheetml/2009/9/main" uri="{46F421CA-312F-682f-3DD2-61675219B42D}">
      <x14:dxfs count="16">
        <dxf>
          <fill>
            <gradientFill type="path" left="0.5" right="0.5" top="0.5" bottom="0.5">
              <stop position="0">
                <color theme="5" tint="0.59999389629810485"/>
              </stop>
              <stop position="1">
                <color rgb="FFFFC000"/>
              </stop>
            </gradientFill>
          </fill>
        </dxf>
        <dxf>
          <fill>
            <gradientFill type="path" left="0.5" right="0.5" top="0.5" bottom="0.5">
              <stop position="0">
                <color theme="2" tint="-9.8025452436902985E-2"/>
              </stop>
              <stop position="1">
                <color rgb="FFFFC000"/>
              </stop>
            </gradientFill>
          </fill>
        </dxf>
        <dxf>
          <fill>
            <gradientFill type="path" left="0.5" right="0.5" top="0.5" bottom="0.5">
              <stop position="0">
                <color rgb="FFFFC000"/>
              </stop>
              <stop position="1">
                <color rgb="FFFFFF00"/>
              </stop>
            </gradientFill>
          </fill>
        </dxf>
        <dxf>
          <fill>
            <gradientFill degree="135">
              <stop position="0">
                <color rgb="FFFFC000"/>
              </stop>
              <stop position="1">
                <color rgb="FFFECA9B"/>
              </stop>
            </gradientFill>
          </fill>
        </dxf>
        <dxf>
          <fill>
            <gradientFill type="path" left="0.5" right="0.5" top="0.5" bottom="0.5">
              <stop position="0">
                <color theme="0" tint="-0.1490218817712943"/>
              </stop>
              <stop position="1">
                <color rgb="FFE4CCFE"/>
              </stop>
            </gradientFill>
          </fill>
        </dxf>
        <dxf>
          <font>
            <color theme="0"/>
            <name val="Arial"/>
            <family val="2"/>
          </font>
          <fill>
            <gradientFill degree="45">
              <stop position="0">
                <color rgb="FF991CFB"/>
              </stop>
              <stop position="1">
                <color rgb="FFE723FF"/>
              </stop>
            </gradientFill>
          </fill>
        </dxf>
        <dxf>
          <fill>
            <gradientFill type="path" left="0.5" right="0.5" top="0.5" bottom="0.5">
              <stop position="0">
                <color theme="0" tint="-0.25098422193060094"/>
              </stop>
              <stop position="1">
                <color theme="0" tint="-5.0965910824915313E-2"/>
              </stop>
            </gradientFill>
          </fill>
        </dxf>
        <dxf>
          <font>
            <color auto="1"/>
            <name val="Abadi"/>
            <family val="2"/>
          </font>
          <fill>
            <gradientFill degree="135">
              <stop position="0">
                <color theme="0" tint="-5.0965910824915313E-2"/>
              </stop>
              <stop position="1">
                <color theme="0" tint="-0.34900967436750391"/>
              </stop>
            </gradientFill>
          </fill>
        </dxf>
        <dxf>
          <fill>
            <gradientFill type="path" left="0.5" right="0.5" top="0.5" bottom="0.5">
              <stop position="0">
                <color theme="5" tint="0.59999389629810485"/>
              </stop>
              <stop position="1">
                <color rgb="FFFFC000"/>
              </stop>
            </gradientFill>
          </fill>
        </dxf>
        <dxf>
          <fill>
            <gradientFill type="path" left="0.5" right="0.5" top="0.5" bottom="0.5">
              <stop position="0">
                <color theme="2" tint="-9.8025452436902985E-2"/>
              </stop>
              <stop position="1">
                <color rgb="FFFFC000"/>
              </stop>
            </gradientFill>
          </fill>
        </dxf>
        <dxf>
          <fill>
            <gradientFill type="path" left="0.5" right="0.5" top="0.5" bottom="0.5">
              <stop position="0">
                <color rgb="FFFFC000"/>
              </stop>
              <stop position="1">
                <color rgb="FFFFFF00"/>
              </stop>
            </gradientFill>
          </fill>
        </dxf>
        <dxf>
          <fill>
            <gradientFill degree="135">
              <stop position="0">
                <color rgb="FFFFC000"/>
              </stop>
              <stop position="1">
                <color rgb="FFFECA9B"/>
              </stop>
            </gradientFill>
          </fill>
        </dxf>
        <dxf>
          <fill>
            <gradientFill type="path" left="0.5" right="0.5" top="0.5" bottom="0.5">
              <stop position="0">
                <color theme="0" tint="-0.1490218817712943"/>
              </stop>
              <stop position="1">
                <color rgb="FFE4CCFE"/>
              </stop>
            </gradientFill>
          </fill>
        </dxf>
        <dxf>
          <font>
            <color theme="0"/>
            <name val="Arial"/>
            <family val="2"/>
          </font>
          <fill>
            <gradientFill degree="45">
              <stop position="0">
                <color rgb="FF991CFB"/>
              </stop>
              <stop position="1">
                <color rgb="FFE723FF"/>
              </stop>
            </gradientFill>
          </fill>
        </dxf>
        <dxf>
          <fill>
            <gradientFill type="path" left="0.5" right="0.5" top="0.5" bottom="0.5">
              <stop position="0">
                <color theme="0" tint="-0.25098422193060094"/>
              </stop>
              <stop position="1">
                <color theme="0" tint="-5.0965910824915313E-2"/>
              </stop>
            </gradientFill>
          </fill>
        </dxf>
        <dxf>
          <font>
            <color auto="1"/>
            <name val="Abadi"/>
            <family val="2"/>
          </font>
          <fill>
            <gradientFill degree="135">
              <stop position="0">
                <color theme="0" tint="-5.0965910824915313E-2"/>
              </stop>
              <stop position="1">
                <color theme="0" tint="-0.3490096743675039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2310811104927197E-2"/>
          <c:y val="0.1047447144333688"/>
          <c:w val="0.97853738171266624"/>
          <c:h val="0.75106876570991021"/>
        </c:manualLayout>
      </c:layout>
      <c:barChart>
        <c:barDir val="col"/>
        <c:grouping val="clustered"/>
        <c:varyColors val="0"/>
        <c:ser>
          <c:idx val="1"/>
          <c:order val="0"/>
          <c:tx>
            <c:strRef>
              <c:f>PROCESSING!$P$30</c:f>
              <c:strCache>
                <c:ptCount val="1"/>
                <c:pt idx="0">
                  <c:v>PurchaseVS</c:v>
                </c:pt>
              </c:strCache>
            </c:strRef>
          </c:tx>
          <c:spPr>
            <a:solidFill>
              <a:srgbClr val="FECA9B"/>
            </a:solidFill>
            <a:ln w="19050">
              <a:solidFill>
                <a:srgbClr val="FF720B"/>
              </a:solidFill>
              <a:prstDash val="sysDash"/>
            </a:ln>
            <a:effectLst/>
          </c:spPr>
          <c:invertIfNegative val="0"/>
          <c:dLbls>
            <c:dLbl>
              <c:idx val="0"/>
              <c:tx>
                <c:rich>
                  <a:bodyPr/>
                  <a:lstStyle/>
                  <a:p>
                    <a:fld id="{FBAA085C-8B32-4F43-BEC8-6B2F87B74E1F}" type="CELLRANGE">
                      <a:rPr lang="en-US">
                        <a:solidFill>
                          <a:srgbClr val="0CF1E3"/>
                        </a:solidFill>
                      </a:rPr>
                      <a:pPr/>
                      <a:t>[CELLRANGE]</a:t>
                    </a:fld>
                    <a:endParaRPr lang="en-US" baseline="0">
                      <a:solidFill>
                        <a:srgbClr val="0CF1E3"/>
                      </a:solidFill>
                    </a:endParaRPr>
                  </a:p>
                  <a:p>
                    <a:fld id="{BF038268-D521-4079-81DB-11F925758E47}"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5B34-43F3-8E7A-F99056F115D6}"/>
                </c:ext>
              </c:extLst>
            </c:dLbl>
            <c:dLbl>
              <c:idx val="1"/>
              <c:tx>
                <c:rich>
                  <a:bodyPr/>
                  <a:lstStyle/>
                  <a:p>
                    <a:fld id="{9DDA07C5-6598-4813-A7F4-A2098CA64883}" type="CELLRANGE">
                      <a:rPr lang="en-US">
                        <a:solidFill>
                          <a:srgbClr val="0CF1E3"/>
                        </a:solidFill>
                      </a:rPr>
                      <a:pPr/>
                      <a:t>[CELLRANGE]</a:t>
                    </a:fld>
                    <a:endParaRPr lang="en-US" baseline="0">
                      <a:solidFill>
                        <a:srgbClr val="0CF1E3"/>
                      </a:solidFill>
                    </a:endParaRPr>
                  </a:p>
                  <a:p>
                    <a:fld id="{ED58F3EE-D34F-4F66-9AAE-C6FF59E92106}"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5B34-43F3-8E7A-F99056F115D6}"/>
                </c:ext>
              </c:extLst>
            </c:dLbl>
            <c:dLbl>
              <c:idx val="2"/>
              <c:tx>
                <c:rich>
                  <a:bodyPr/>
                  <a:lstStyle/>
                  <a:p>
                    <a:fld id="{7C3CCE42-CCCE-4CDD-9086-0B319B417C77}" type="CELLRANGE">
                      <a:rPr lang="en-US">
                        <a:solidFill>
                          <a:srgbClr val="0CF1E3"/>
                        </a:solidFill>
                      </a:rPr>
                      <a:pPr/>
                      <a:t>[CELLRANGE]</a:t>
                    </a:fld>
                    <a:endParaRPr lang="en-US" baseline="0">
                      <a:solidFill>
                        <a:srgbClr val="0CF1E3"/>
                      </a:solidFill>
                    </a:endParaRPr>
                  </a:p>
                  <a:p>
                    <a:fld id="{EAFFD95E-1144-4C69-9880-70D085B85EB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5B34-43F3-8E7A-F99056F115D6}"/>
                </c:ext>
              </c:extLst>
            </c:dLbl>
            <c:dLbl>
              <c:idx val="3"/>
              <c:tx>
                <c:rich>
                  <a:bodyPr/>
                  <a:lstStyle/>
                  <a:p>
                    <a:fld id="{F62AF187-FA39-402C-B21B-1FFE67BBCA07}" type="CELLRANGE">
                      <a:rPr lang="en-US">
                        <a:solidFill>
                          <a:srgbClr val="0CF1E3"/>
                        </a:solidFill>
                      </a:rPr>
                      <a:pPr/>
                      <a:t>[CELLRANGE]</a:t>
                    </a:fld>
                    <a:endParaRPr lang="en-US" baseline="0">
                      <a:solidFill>
                        <a:srgbClr val="0CF1E3"/>
                      </a:solidFill>
                    </a:endParaRPr>
                  </a:p>
                  <a:p>
                    <a:fld id="{EC644B97-167E-447B-A93A-E04AD6C5B8E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5B34-43F3-8E7A-F99056F115D6}"/>
                </c:ext>
              </c:extLst>
            </c:dLbl>
            <c:dLbl>
              <c:idx val="4"/>
              <c:tx>
                <c:rich>
                  <a:bodyPr/>
                  <a:lstStyle/>
                  <a:p>
                    <a:fld id="{CDA214E8-2638-4CD2-AB33-80068731D79C}" type="CELLRANGE">
                      <a:rPr lang="en-US">
                        <a:solidFill>
                          <a:srgbClr val="0CF1E3"/>
                        </a:solidFill>
                      </a:rPr>
                      <a:pPr/>
                      <a:t>[CELLRANGE]</a:t>
                    </a:fld>
                    <a:endParaRPr lang="en-US" baseline="0">
                      <a:solidFill>
                        <a:srgbClr val="0CF1E3"/>
                      </a:solidFill>
                    </a:endParaRPr>
                  </a:p>
                  <a:p>
                    <a:fld id="{0162FB5A-3455-4E71-A7C4-F71C4A2D585D}"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5B34-43F3-8E7A-F99056F115D6}"/>
                </c:ext>
              </c:extLst>
            </c:dLbl>
            <c:dLbl>
              <c:idx val="5"/>
              <c:tx>
                <c:rich>
                  <a:bodyPr/>
                  <a:lstStyle/>
                  <a:p>
                    <a:fld id="{FEA3D97C-FF28-4B36-AD79-AA3D90D4A87C}" type="CELLRANGE">
                      <a:rPr lang="en-US">
                        <a:solidFill>
                          <a:srgbClr val="0CF1E3"/>
                        </a:solidFill>
                      </a:rPr>
                      <a:pPr/>
                      <a:t>[CELLRANGE]</a:t>
                    </a:fld>
                    <a:endParaRPr lang="en-US" baseline="0">
                      <a:solidFill>
                        <a:srgbClr val="0CF1E3"/>
                      </a:solidFill>
                    </a:endParaRPr>
                  </a:p>
                  <a:p>
                    <a:fld id="{D6F2920F-12EA-43ED-B32E-B06BE24AD4E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5B34-43F3-8E7A-F99056F115D6}"/>
                </c:ext>
              </c:extLst>
            </c:dLbl>
            <c:dLbl>
              <c:idx val="6"/>
              <c:tx>
                <c:rich>
                  <a:bodyPr/>
                  <a:lstStyle/>
                  <a:p>
                    <a:fld id="{3D7E3668-40D2-4B26-9EFF-DCC5D6D4FD96}" type="CELLRANGE">
                      <a:rPr lang="en-US">
                        <a:solidFill>
                          <a:srgbClr val="0CF1E3"/>
                        </a:solidFill>
                      </a:rPr>
                      <a:pPr/>
                      <a:t>[CELLRANGE]</a:t>
                    </a:fld>
                    <a:endParaRPr lang="en-US" baseline="0">
                      <a:solidFill>
                        <a:srgbClr val="0CF1E3"/>
                      </a:solidFill>
                    </a:endParaRPr>
                  </a:p>
                  <a:p>
                    <a:fld id="{A9C2B96C-7844-42AE-A894-C0F500FBCDB3}"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5B34-43F3-8E7A-F99056F115D6}"/>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bg1"/>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PROCESSING!$K$31:$K$37</c:f>
              <c:strCache>
                <c:ptCount val="7"/>
                <c:pt idx="0">
                  <c:v>Accounting &amp; Bookkeeping</c:v>
                </c:pt>
                <c:pt idx="1">
                  <c:v>Budgets Software</c:v>
                </c:pt>
                <c:pt idx="2">
                  <c:v>Business Planning</c:v>
                </c:pt>
                <c:pt idx="3">
                  <c:v>Document Automation</c:v>
                </c:pt>
                <c:pt idx="4">
                  <c:v>Financial Analytics</c:v>
                </c:pt>
                <c:pt idx="5">
                  <c:v>Marketing Promotion</c:v>
                </c:pt>
                <c:pt idx="6">
                  <c:v>Project Management</c:v>
                </c:pt>
              </c:strCache>
            </c:strRef>
          </c:cat>
          <c:val>
            <c:numRef>
              <c:f>PROCESSING!$P$31:$P$37</c:f>
              <c:numCache>
                <c:formatCode>_(* #,##0_);_(* \(#,##0\);_(* "-"_);_(@_)</c:formatCode>
                <c:ptCount val="7"/>
                <c:pt idx="0">
                  <c:v>32250.509999999995</c:v>
                </c:pt>
                <c:pt idx="1">
                  <c:v>15312.749999999991</c:v>
                </c:pt>
                <c:pt idx="2">
                  <c:v>14798.549999999996</c:v>
                </c:pt>
                <c:pt idx="3">
                  <c:v>24936.689999999995</c:v>
                </c:pt>
                <c:pt idx="4">
                  <c:v>275630</c:v>
                </c:pt>
                <c:pt idx="5">
                  <c:v>4199.5199999999986</c:v>
                </c:pt>
                <c:pt idx="6">
                  <c:v>15290.85</c:v>
                </c:pt>
              </c:numCache>
            </c:numRef>
          </c:val>
          <c:extLst>
            <c:ext xmlns:c15="http://schemas.microsoft.com/office/drawing/2012/chart" uri="{02D57815-91ED-43cb-92C2-25804820EDAC}">
              <c15:datalabelsRange>
                <c15:f>PROCESSING!$Q$31:$Q$37</c15:f>
                <c15:dlblRangeCache>
                  <c:ptCount val="7"/>
                  <c:pt idx="0">
                    <c:v>8%</c:v>
                  </c:pt>
                  <c:pt idx="1">
                    <c:v>4%</c:v>
                  </c:pt>
                  <c:pt idx="2">
                    <c:v>4%</c:v>
                  </c:pt>
                  <c:pt idx="3">
                    <c:v>7%</c:v>
                  </c:pt>
                  <c:pt idx="4">
                    <c:v>72%</c:v>
                  </c:pt>
                  <c:pt idx="5">
                    <c:v>1%</c:v>
                  </c:pt>
                  <c:pt idx="6">
                    <c:v>4%</c:v>
                  </c:pt>
                </c15:dlblRangeCache>
              </c15:datalabelsRange>
            </c:ext>
            <c:ext xmlns:c16="http://schemas.microsoft.com/office/drawing/2014/chart" uri="{C3380CC4-5D6E-409C-BE32-E72D297353CC}">
              <c16:uniqueId val="{00000000-5B34-43F3-8E7A-F99056F115D6}"/>
            </c:ext>
          </c:extLst>
        </c:ser>
        <c:dLbls>
          <c:showLegendKey val="0"/>
          <c:showVal val="0"/>
          <c:showCatName val="0"/>
          <c:showSerName val="0"/>
          <c:showPercent val="0"/>
          <c:showBubbleSize val="0"/>
        </c:dLbls>
        <c:gapWidth val="190"/>
        <c:overlap val="-27"/>
        <c:axId val="945688127"/>
        <c:axId val="945773551"/>
      </c:barChart>
      <c:catAx>
        <c:axId val="9456881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chemeClr val="bg1"/>
                </a:solidFill>
                <a:latin typeface="Abadi" panose="020B0604020104020204" pitchFamily="34" charset="0"/>
                <a:ea typeface="+mn-ea"/>
                <a:cs typeface="Arial" panose="020B0604020202020204" pitchFamily="34" charset="0"/>
              </a:defRPr>
            </a:pPr>
            <a:endParaRPr lang="en-US"/>
          </a:p>
        </c:txPr>
        <c:crossAx val="945773551"/>
        <c:crosses val="autoZero"/>
        <c:auto val="1"/>
        <c:lblAlgn val="ctr"/>
        <c:lblOffset val="100"/>
        <c:noMultiLvlLbl val="0"/>
      </c:catAx>
      <c:valAx>
        <c:axId val="945773551"/>
        <c:scaling>
          <c:orientation val="minMax"/>
        </c:scaling>
        <c:delete val="1"/>
        <c:axPos val="l"/>
        <c:numFmt formatCode="_(* #,##0_);_(* \(#,##0\);_(* &quot;-&quot;_);_(@_)" sourceLinked="1"/>
        <c:majorTickMark val="none"/>
        <c:minorTickMark val="none"/>
        <c:tickLblPos val="nextTo"/>
        <c:crossAx val="94568812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633842415369147E-2"/>
          <c:y val="7.5787431688653234E-2"/>
          <c:w val="0.79911440946836976"/>
          <c:h val="0.89692726396842537"/>
        </c:manualLayout>
      </c:layout>
      <c:barChart>
        <c:barDir val="bar"/>
        <c:grouping val="clustered"/>
        <c:varyColors val="0"/>
        <c:ser>
          <c:idx val="0"/>
          <c:order val="0"/>
          <c:tx>
            <c:strRef>
              <c:f>PROCESSING!$O$23</c:f>
              <c:strCache>
                <c:ptCount val="1"/>
                <c:pt idx="0">
                  <c:v>Value Play</c:v>
                </c:pt>
              </c:strCache>
            </c:strRef>
          </c:tx>
          <c:spPr>
            <a:solidFill>
              <a:srgbClr val="FFF2E7"/>
            </a:solidFill>
            <a:ln>
              <a:solidFill>
                <a:srgbClr val="FF720B"/>
              </a:solidFill>
              <a:prstDash val="sysDash"/>
            </a:ln>
            <a:effectLst/>
          </c:spPr>
          <c:invertIfNegative val="0"/>
          <c:dLbls>
            <c:dLbl>
              <c:idx val="0"/>
              <c:tx>
                <c:rich>
                  <a:bodyPr/>
                  <a:lstStyle/>
                  <a:p>
                    <a:fld id="{937AEECA-B5D9-47E6-BBE8-8D5FEAE3641E}" type="CELLRANGE">
                      <a:rPr lang="en-US"/>
                      <a:pPr/>
                      <a:t>[CELLRANGE]</a:t>
                    </a:fld>
                    <a:endParaRPr lang="en-US" baseline="0"/>
                  </a:p>
                  <a:p>
                    <a:fld id="{1783297B-7983-4777-B523-A670450803A8}"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2E6B-45BE-8B0F-2D7C86F309F0}"/>
                </c:ext>
              </c:extLst>
            </c:dLbl>
            <c:dLbl>
              <c:idx val="1"/>
              <c:tx>
                <c:rich>
                  <a:bodyPr/>
                  <a:lstStyle/>
                  <a:p>
                    <a:fld id="{BFACD4AE-6B2D-4BC2-BB72-3703E78F13D4}" type="CELLRANGE">
                      <a:rPr lang="en-US"/>
                      <a:pPr/>
                      <a:t>[CELLRANGE]</a:t>
                    </a:fld>
                    <a:endParaRPr lang="en-US" baseline="0"/>
                  </a:p>
                  <a:p>
                    <a:fld id="{63EAE53C-C882-408B-837D-317BB52BF27C}"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2E6B-45BE-8B0F-2D7C86F309F0}"/>
                </c:ext>
              </c:extLst>
            </c:dLbl>
            <c:dLbl>
              <c:idx val="2"/>
              <c:tx>
                <c:rich>
                  <a:bodyPr/>
                  <a:lstStyle/>
                  <a:p>
                    <a:fld id="{7F557101-E41A-4B47-AA67-FD9A3F7DE571}" type="CELLRANGE">
                      <a:rPr lang="en-US"/>
                      <a:pPr/>
                      <a:t>[CELLRANGE]</a:t>
                    </a:fld>
                    <a:endParaRPr lang="en-US" baseline="0"/>
                  </a:p>
                  <a:p>
                    <a:fld id="{AE430F7D-6DD9-4B95-A982-35D0EE4DCDC7}"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2E6B-45BE-8B0F-2D7C86F309F0}"/>
                </c:ext>
              </c:extLst>
            </c:dLbl>
            <c:dLbl>
              <c:idx val="3"/>
              <c:tx>
                <c:rich>
                  <a:bodyPr/>
                  <a:lstStyle/>
                  <a:p>
                    <a:fld id="{4DE60B96-05DB-4E6B-9D91-6390028A4335}" type="CELLRANGE">
                      <a:rPr lang="en-US"/>
                      <a:pPr/>
                      <a:t>[CELLRANGE]</a:t>
                    </a:fld>
                    <a:endParaRPr lang="en-US" baseline="0"/>
                  </a:p>
                  <a:p>
                    <a:fld id="{46AFD608-2695-4C48-BB79-1C37D71F7BFE}"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2E6B-45BE-8B0F-2D7C86F309F0}"/>
                </c:ext>
              </c:extLst>
            </c:dLbl>
            <c:dLbl>
              <c:idx val="4"/>
              <c:tx>
                <c:rich>
                  <a:bodyPr/>
                  <a:lstStyle/>
                  <a:p>
                    <a:fld id="{41807306-47A2-41D2-8558-CB9E74D3F9BD}" type="CELLRANGE">
                      <a:rPr lang="en-US"/>
                      <a:pPr/>
                      <a:t>[CELLRANGE]</a:t>
                    </a:fld>
                    <a:endParaRPr lang="en-US" baseline="0"/>
                  </a:p>
                  <a:p>
                    <a:fld id="{C5733C41-9F99-4934-83BC-A868C2438923}"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2E6B-45BE-8B0F-2D7C86F309F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CF1E3"/>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PROCESSING!$I$24:$I$28</c:f>
              <c:numCache>
                <c:formatCode>General</c:formatCode>
                <c:ptCount val="5"/>
                <c:pt idx="0">
                  <c:v>1</c:v>
                </c:pt>
                <c:pt idx="1">
                  <c:v>2</c:v>
                </c:pt>
                <c:pt idx="2">
                  <c:v>3</c:v>
                </c:pt>
                <c:pt idx="3">
                  <c:v>4</c:v>
                </c:pt>
                <c:pt idx="4">
                  <c:v>5</c:v>
                </c:pt>
              </c:numCache>
            </c:numRef>
          </c:cat>
          <c:val>
            <c:numRef>
              <c:f>PROCESSING!$O$24:$O$28</c:f>
              <c:numCache>
                <c:formatCode>_(* #,##0_);_(* \(#,##0\);_(* "-"_);_(@_)</c:formatCode>
                <c:ptCount val="5"/>
                <c:pt idx="0">
                  <c:v>42000</c:v>
                </c:pt>
                <c:pt idx="1">
                  <c:v>14985</c:v>
                </c:pt>
                <c:pt idx="2">
                  <c:v>2159.9499999999998</c:v>
                </c:pt>
                <c:pt idx="3">
                  <c:v>1960.14</c:v>
                </c:pt>
                <c:pt idx="4">
                  <c:v>1749.93</c:v>
                </c:pt>
              </c:numCache>
            </c:numRef>
          </c:val>
          <c:extLst>
            <c:ext xmlns:c15="http://schemas.microsoft.com/office/drawing/2012/chart" uri="{02D57815-91ED-43cb-92C2-25804820EDAC}">
              <c15:datalabelsRange>
                <c15:f>PROCESSING!$Q$24:$Q$28</c15:f>
                <c15:dlblRangeCache>
                  <c:ptCount val="5"/>
                  <c:pt idx="0">
                    <c:v>+ 47%</c:v>
                  </c:pt>
                  <c:pt idx="1">
                    <c:v>+ 75%</c:v>
                  </c:pt>
                  <c:pt idx="2">
                    <c:v>+ 5%</c:v>
                  </c:pt>
                  <c:pt idx="3">
                    <c:v>+ 6%</c:v>
                  </c:pt>
                </c15:dlblRangeCache>
              </c15:datalabelsRange>
            </c:ext>
            <c:ext xmlns:c16="http://schemas.microsoft.com/office/drawing/2014/chart" uri="{C3380CC4-5D6E-409C-BE32-E72D297353CC}">
              <c16:uniqueId val="{00000000-EE7B-44B9-9604-3760C4238728}"/>
            </c:ext>
          </c:extLst>
        </c:ser>
        <c:dLbls>
          <c:showLegendKey val="0"/>
          <c:showVal val="0"/>
          <c:showCatName val="0"/>
          <c:showSerName val="0"/>
          <c:showPercent val="0"/>
          <c:showBubbleSize val="0"/>
        </c:dLbls>
        <c:gapWidth val="136"/>
        <c:axId val="519881263"/>
        <c:axId val="435497871"/>
      </c:barChart>
      <c:catAx>
        <c:axId val="519881263"/>
        <c:scaling>
          <c:orientation val="minMax"/>
        </c:scaling>
        <c:delete val="0"/>
        <c:axPos val="l"/>
        <c:numFmt formatCode="General" sourceLinked="1"/>
        <c:majorTickMark val="none"/>
        <c:minorTickMark val="none"/>
        <c:tickLblPos val="nextTo"/>
        <c:spPr>
          <a:noFill/>
          <a:ln w="3175" cap="flat" cmpd="sng" algn="ctr">
            <a:noFill/>
            <a:round/>
          </a:ln>
          <a:effectLst/>
        </c:spPr>
        <c:txPr>
          <a:bodyPr rot="-60000000" spcFirstLastPara="1" vertOverflow="ellipsis" vert="horz" wrap="square" anchor="ctr" anchorCtr="1"/>
          <a:lstStyle/>
          <a:p>
            <a:pPr>
              <a:defRPr sz="1200" b="0" i="0" u="none" strike="noStrike" kern="1200" baseline="0">
                <a:solidFill>
                  <a:srgbClr val="0CBFD4"/>
                </a:solidFill>
                <a:latin typeface="Abadi" panose="020B0604020104020204" pitchFamily="34" charset="0"/>
                <a:ea typeface="+mn-ea"/>
                <a:cs typeface="+mn-cs"/>
              </a:defRPr>
            </a:pPr>
            <a:endParaRPr lang="en-US"/>
          </a:p>
        </c:txPr>
        <c:crossAx val="435497871"/>
        <c:crosses val="autoZero"/>
        <c:auto val="1"/>
        <c:lblAlgn val="ctr"/>
        <c:lblOffset val="100"/>
        <c:noMultiLvlLbl val="0"/>
      </c:catAx>
      <c:valAx>
        <c:axId val="435497871"/>
        <c:scaling>
          <c:orientation val="minMax"/>
        </c:scaling>
        <c:delete val="1"/>
        <c:axPos val="b"/>
        <c:numFmt formatCode="_(* #,##0_);_(* \(#,##0\);_(* &quot;-&quot;_);_(@_)" sourceLinked="1"/>
        <c:majorTickMark val="none"/>
        <c:minorTickMark val="none"/>
        <c:tickLblPos val="nextTo"/>
        <c:crossAx val="51988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072058438521968E-3"/>
          <c:y val="4.8500905693659439E-2"/>
          <c:w val="0.96636637272868975"/>
          <c:h val="0.84307552835058341"/>
        </c:manualLayout>
      </c:layout>
      <c:areaChart>
        <c:grouping val="stacked"/>
        <c:varyColors val="0"/>
        <c:ser>
          <c:idx val="1"/>
          <c:order val="1"/>
          <c:tx>
            <c:v>CostB</c:v>
          </c:tx>
          <c:spPr>
            <a:solidFill>
              <a:srgbClr val="ED7D31">
                <a:alpha val="60000"/>
              </a:srgbClr>
            </a:solidFill>
            <a:ln w="15875">
              <a:solidFill>
                <a:srgbClr val="FE890B"/>
              </a:solidFill>
              <a:prstDash val="sysDash"/>
            </a:ln>
            <a:effectLst/>
          </c:spPr>
          <c:dLbls>
            <c:delete val="1"/>
          </c:dLbls>
          <c:val>
            <c:numRef>
              <c:f>PROCESSING!$K$2:$K$7</c:f>
              <c:numCache>
                <c:formatCode>0</c:formatCode>
                <c:ptCount val="6"/>
                <c:pt idx="0">
                  <c:v>5389.6500000000005</c:v>
                </c:pt>
                <c:pt idx="1">
                  <c:v>271692.70999999996</c:v>
                </c:pt>
                <c:pt idx="2">
                  <c:v>38709.250000000015</c:v>
                </c:pt>
                <c:pt idx="3">
                  <c:v>98220.409999999989</c:v>
                </c:pt>
                <c:pt idx="4">
                  <c:v>10840.659999999998</c:v>
                </c:pt>
                <c:pt idx="5">
                  <c:v>8455.1</c:v>
                </c:pt>
              </c:numCache>
            </c:numRef>
          </c:val>
          <c:extLst>
            <c:ext xmlns:c16="http://schemas.microsoft.com/office/drawing/2014/chart" uri="{C3380CC4-5D6E-409C-BE32-E72D297353CC}">
              <c16:uniqueId val="{00000000-AF40-4D94-8680-C7B251203BF6}"/>
            </c:ext>
          </c:extLst>
        </c:ser>
        <c:dLbls>
          <c:showLegendKey val="0"/>
          <c:showVal val="1"/>
          <c:showCatName val="0"/>
          <c:showSerName val="0"/>
          <c:showPercent val="0"/>
          <c:showBubbleSize val="0"/>
        </c:dLbls>
        <c:dropLines>
          <c:spPr>
            <a:ln w="9525" cap="flat" cmpd="sng" algn="ctr">
              <a:solidFill>
                <a:schemeClr val="bg2">
                  <a:lumMod val="75000"/>
                </a:schemeClr>
              </a:solidFill>
              <a:round/>
            </a:ln>
            <a:effectLst/>
          </c:spPr>
        </c:dropLines>
        <c:axId val="1904319760"/>
        <c:axId val="1263391808"/>
      </c:areaChart>
      <c:lineChart>
        <c:grouping val="standard"/>
        <c:varyColors val="0"/>
        <c:ser>
          <c:idx val="2"/>
          <c:order val="0"/>
          <c:tx>
            <c:v>Line</c:v>
          </c:tx>
          <c:spPr>
            <a:ln w="28575" cap="rnd">
              <a:noFill/>
              <a:round/>
            </a:ln>
            <a:effectLst/>
          </c:spPr>
          <c:marker>
            <c:symbol val="circle"/>
            <c:size val="7"/>
            <c:spPr>
              <a:solidFill>
                <a:srgbClr val="FF0000"/>
              </a:solidFill>
              <a:ln w="9525">
                <a:solidFill>
                  <a:schemeClr val="accent3"/>
                </a:solidFill>
              </a:ln>
              <a:effectLst/>
            </c:spPr>
          </c:marker>
          <c:dPt>
            <c:idx val="0"/>
            <c:marker>
              <c:symbol val="circle"/>
              <c:size val="7"/>
              <c:spPr>
                <a:solidFill>
                  <a:srgbClr val="FF0000"/>
                </a:solidFill>
                <a:ln w="9525">
                  <a:solidFill>
                    <a:srgbClr val="A5A5A5"/>
                  </a:solidFill>
                </a:ln>
                <a:effectLst/>
              </c:spPr>
            </c:marker>
            <c:bubble3D val="0"/>
            <c:extLst>
              <c:ext xmlns:c16="http://schemas.microsoft.com/office/drawing/2014/chart" uri="{C3380CC4-5D6E-409C-BE32-E72D297353CC}">
                <c16:uniqueId val="{00000000-59FE-4AA0-9A94-D89DECC57D53}"/>
              </c:ext>
            </c:extLst>
          </c:dPt>
          <c:dLbls>
            <c:delete val="1"/>
          </c:dLbls>
          <c:cat>
            <c:numRef>
              <c:f>PROCESSING!$I$2:$I$7</c:f>
              <c:numCache>
                <c:formatCode>General</c:formatCode>
                <c:ptCount val="6"/>
                <c:pt idx="0">
                  <c:v>2021</c:v>
                </c:pt>
                <c:pt idx="1">
                  <c:v>2022</c:v>
                </c:pt>
                <c:pt idx="2">
                  <c:v>2023</c:v>
                </c:pt>
                <c:pt idx="3">
                  <c:v>2024</c:v>
                </c:pt>
                <c:pt idx="4">
                  <c:v>2025</c:v>
                </c:pt>
                <c:pt idx="5">
                  <c:v>2026</c:v>
                </c:pt>
              </c:numCache>
            </c:numRef>
          </c:cat>
          <c:val>
            <c:numRef>
              <c:f>PROCESSING!$K$2:$K$7</c:f>
              <c:numCache>
                <c:formatCode>0</c:formatCode>
                <c:ptCount val="6"/>
                <c:pt idx="0">
                  <c:v>5389.6500000000005</c:v>
                </c:pt>
                <c:pt idx="1">
                  <c:v>271692.70999999996</c:v>
                </c:pt>
                <c:pt idx="2">
                  <c:v>38709.250000000015</c:v>
                </c:pt>
                <c:pt idx="3">
                  <c:v>98220.409999999989</c:v>
                </c:pt>
                <c:pt idx="4">
                  <c:v>10840.659999999998</c:v>
                </c:pt>
                <c:pt idx="5">
                  <c:v>8455.1</c:v>
                </c:pt>
              </c:numCache>
            </c:numRef>
          </c:val>
          <c:smooth val="0"/>
          <c:extLst>
            <c:ext xmlns:c16="http://schemas.microsoft.com/office/drawing/2014/chart" uri="{C3380CC4-5D6E-409C-BE32-E72D297353CC}">
              <c16:uniqueId val="{00000001-AF40-4D94-8680-C7B251203BF6}"/>
            </c:ext>
          </c:extLst>
        </c:ser>
        <c:ser>
          <c:idx val="0"/>
          <c:order val="2"/>
          <c:tx>
            <c:v>CosCursor</c:v>
          </c:tx>
          <c:spPr>
            <a:ln w="12700" cap="rnd">
              <a:noFill/>
              <a:prstDash val="sysDash"/>
              <a:round/>
            </a:ln>
            <a:effectLst/>
          </c:spPr>
          <c:marker>
            <c:symbol val="circle"/>
            <c:size val="8"/>
            <c:spPr>
              <a:solidFill>
                <a:srgbClr val="FFC000"/>
              </a:solidFill>
              <a:ln w="12700">
                <a:noFill/>
              </a:ln>
              <a:effectLst/>
            </c:spPr>
          </c:marker>
          <c:dLbls>
            <c:dLbl>
              <c:idx val="0"/>
              <c:tx>
                <c:rich>
                  <a:bodyPr/>
                  <a:lstStyle/>
                  <a:p>
                    <a:fld id="{A8A9AE0D-9199-4990-BF22-AC36673BBB59}" type="CELLRANGE">
                      <a:rPr lang="en-US"/>
                      <a:pPr/>
                      <a:t>[CELLRANGE]</a:t>
                    </a:fld>
                    <a:endParaRPr lang="en-US" baseline="0"/>
                  </a:p>
                  <a:p>
                    <a:fld id="{0ED8C860-FF76-4F26-A0A7-370CCA0AA94E}" type="VALUE">
                      <a:rPr lang="en-US">
                        <a:solidFill>
                          <a:schemeClr val="bg1"/>
                        </a:solidFill>
                      </a:rPr>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AF40-4D94-8680-C7B251203BF6}"/>
                </c:ext>
              </c:extLst>
            </c:dLbl>
            <c:dLbl>
              <c:idx val="1"/>
              <c:tx>
                <c:rich>
                  <a:bodyPr/>
                  <a:lstStyle/>
                  <a:p>
                    <a:fld id="{2A3B04D5-9C85-4614-A123-4FE76A92FC3A}" type="CELLRANGE">
                      <a:rPr lang="en-US">
                        <a:solidFill>
                          <a:srgbClr val="0CF1E3"/>
                        </a:solidFill>
                      </a:rPr>
                      <a:pPr/>
                      <a:t>[CELLRANGE]</a:t>
                    </a:fld>
                    <a:endParaRPr lang="en-US" baseline="0">
                      <a:solidFill>
                        <a:srgbClr val="0CF1E3"/>
                      </a:solidFill>
                    </a:endParaRPr>
                  </a:p>
                  <a:p>
                    <a:fld id="{463BC053-D086-4C9C-8621-E086FC11DFD7}" type="VALUE">
                      <a:rPr lang="en-US">
                        <a:solidFill>
                          <a:schemeClr val="bg1"/>
                        </a:solidFill>
                      </a:rPr>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AF40-4D94-8680-C7B251203BF6}"/>
                </c:ext>
              </c:extLst>
            </c:dLbl>
            <c:dLbl>
              <c:idx val="2"/>
              <c:tx>
                <c:rich>
                  <a:bodyPr/>
                  <a:lstStyle/>
                  <a:p>
                    <a:fld id="{6132621E-EEB8-469D-9C09-870E6469DE3C}" type="CELLRANGE">
                      <a:rPr lang="en-US">
                        <a:solidFill>
                          <a:srgbClr val="0CF1E3"/>
                        </a:solidFill>
                      </a:rPr>
                      <a:pPr/>
                      <a:t>[CELLRANGE]</a:t>
                    </a:fld>
                    <a:endParaRPr lang="en-US" baseline="0">
                      <a:solidFill>
                        <a:srgbClr val="0CF1E3"/>
                      </a:solidFill>
                    </a:endParaRPr>
                  </a:p>
                  <a:p>
                    <a:fld id="{79D2FE5D-F034-4A32-844E-468380998237}" type="VALUE">
                      <a:rPr lang="en-US">
                        <a:solidFill>
                          <a:schemeClr val="bg1"/>
                        </a:solidFill>
                      </a:rPr>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AF40-4D94-8680-C7B251203BF6}"/>
                </c:ext>
              </c:extLst>
            </c:dLbl>
            <c:dLbl>
              <c:idx val="3"/>
              <c:tx>
                <c:rich>
                  <a:bodyPr/>
                  <a:lstStyle/>
                  <a:p>
                    <a:fld id="{3BCC043A-CC61-4E40-B512-D5F46047D4FC}" type="CELLRANGE">
                      <a:rPr lang="en-US">
                        <a:solidFill>
                          <a:srgbClr val="0CF1E3"/>
                        </a:solidFill>
                      </a:rPr>
                      <a:pPr/>
                      <a:t>[CELLRANGE]</a:t>
                    </a:fld>
                    <a:endParaRPr lang="en-US" baseline="0">
                      <a:solidFill>
                        <a:srgbClr val="0CF1E3"/>
                      </a:solidFill>
                    </a:endParaRPr>
                  </a:p>
                  <a:p>
                    <a:fld id="{6EA31653-D7E6-4094-82A4-69BE682D819D}" type="VALUE">
                      <a:rPr lang="en-US">
                        <a:solidFill>
                          <a:schemeClr val="bg1"/>
                        </a:solidFill>
                      </a:rPr>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AF40-4D94-8680-C7B251203BF6}"/>
                </c:ext>
              </c:extLst>
            </c:dLbl>
            <c:dLbl>
              <c:idx val="4"/>
              <c:tx>
                <c:rich>
                  <a:bodyPr/>
                  <a:lstStyle/>
                  <a:p>
                    <a:fld id="{D7F0A68F-216E-4156-B038-2271AD063268}" type="CELLRANGE">
                      <a:rPr lang="en-US">
                        <a:solidFill>
                          <a:srgbClr val="0CF1E3"/>
                        </a:solidFill>
                      </a:rPr>
                      <a:pPr/>
                      <a:t>[CELLRANGE]</a:t>
                    </a:fld>
                    <a:endParaRPr lang="en-US" baseline="0">
                      <a:solidFill>
                        <a:srgbClr val="0CF1E3"/>
                      </a:solidFill>
                    </a:endParaRPr>
                  </a:p>
                  <a:p>
                    <a:fld id="{2AB30DD6-5F70-48E5-B94A-132490A81B31}" type="VALUE">
                      <a:rPr lang="en-US">
                        <a:solidFill>
                          <a:schemeClr val="bg1"/>
                        </a:solidFill>
                      </a:rPr>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AF40-4D94-8680-C7B251203BF6}"/>
                </c:ext>
              </c:extLst>
            </c:dLbl>
            <c:dLbl>
              <c:idx val="5"/>
              <c:tx>
                <c:rich>
                  <a:bodyPr/>
                  <a:lstStyle/>
                  <a:p>
                    <a:fld id="{5648C44A-CFDB-4EAC-88C5-DD7A5E6FA11A}" type="CELLRANGE">
                      <a:rPr lang="en-US">
                        <a:solidFill>
                          <a:srgbClr val="0CF1E3"/>
                        </a:solidFill>
                      </a:rPr>
                      <a:pPr/>
                      <a:t>[CELLRANGE]</a:t>
                    </a:fld>
                    <a:endParaRPr lang="en-US" baseline="0">
                      <a:solidFill>
                        <a:srgbClr val="0CF1E3"/>
                      </a:solidFill>
                    </a:endParaRPr>
                  </a:p>
                  <a:p>
                    <a:fld id="{BF568A29-3177-454E-B58B-CA0F5CEA03B3}" type="VALUE">
                      <a:rPr lang="en-US">
                        <a:solidFill>
                          <a:schemeClr val="bg1"/>
                        </a:solidFill>
                      </a:rPr>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AF40-4D94-8680-C7B251203BF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PROCESSING!$I$2:$I$7</c:f>
              <c:numCache>
                <c:formatCode>General</c:formatCode>
                <c:ptCount val="6"/>
                <c:pt idx="0">
                  <c:v>2021</c:v>
                </c:pt>
                <c:pt idx="1">
                  <c:v>2022</c:v>
                </c:pt>
                <c:pt idx="2">
                  <c:v>2023</c:v>
                </c:pt>
                <c:pt idx="3">
                  <c:v>2024</c:v>
                </c:pt>
                <c:pt idx="4">
                  <c:v>2025</c:v>
                </c:pt>
                <c:pt idx="5">
                  <c:v>2026</c:v>
                </c:pt>
              </c:numCache>
            </c:numRef>
          </c:cat>
          <c:val>
            <c:numRef>
              <c:f>PROCESSING!$O$2:$O$7</c:f>
              <c:numCache>
                <c:formatCode>_(* #,##0_);_(* \(#,##0\);_(* ""_);_(@_)</c:formatCode>
                <c:ptCount val="6"/>
                <c:pt idx="0">
                  <c:v>0</c:v>
                </c:pt>
                <c:pt idx="1">
                  <c:v>271692.70999999996</c:v>
                </c:pt>
                <c:pt idx="2">
                  <c:v>0</c:v>
                </c:pt>
                <c:pt idx="3">
                  <c:v>0</c:v>
                </c:pt>
                <c:pt idx="4">
                  <c:v>0</c:v>
                </c:pt>
                <c:pt idx="5">
                  <c:v>0</c:v>
                </c:pt>
              </c:numCache>
            </c:numRef>
          </c:val>
          <c:smooth val="0"/>
          <c:extLst>
            <c:ext xmlns:c15="http://schemas.microsoft.com/office/drawing/2012/chart" uri="{02D57815-91ED-43cb-92C2-25804820EDAC}">
              <c15:datalabelsRange>
                <c15:f>PROCESSING!$W$2:$W$7</c15:f>
                <c15:dlblRangeCache>
                  <c:ptCount val="6"/>
                  <c:pt idx="1">
                    <c:v>+ 96%</c:v>
                  </c:pt>
                  <c:pt idx="2">
                    <c:v>- 75%</c:v>
                  </c:pt>
                  <c:pt idx="3">
                    <c:v>+ 43%</c:v>
                  </c:pt>
                  <c:pt idx="4">
                    <c:v>- 80%</c:v>
                  </c:pt>
                  <c:pt idx="5">
                    <c:v>- 12%</c:v>
                  </c:pt>
                </c15:dlblRangeCache>
              </c15:datalabelsRange>
            </c:ext>
            <c:ext xmlns:c16="http://schemas.microsoft.com/office/drawing/2014/chart" uri="{C3380CC4-5D6E-409C-BE32-E72D297353CC}">
              <c16:uniqueId val="{00000008-AF40-4D94-8680-C7B251203BF6}"/>
            </c:ext>
          </c:extLst>
        </c:ser>
        <c:dLbls>
          <c:showLegendKey val="0"/>
          <c:showVal val="1"/>
          <c:showCatName val="0"/>
          <c:showSerName val="0"/>
          <c:showPercent val="0"/>
          <c:showBubbleSize val="0"/>
        </c:dLbls>
        <c:marker val="1"/>
        <c:smooth val="0"/>
        <c:axId val="1904319760"/>
        <c:axId val="1263391808"/>
      </c:lineChart>
      <c:catAx>
        <c:axId val="19043197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rgbClr val="FFF2E7"/>
                </a:solidFill>
                <a:latin typeface="Bahnschrift" panose="020B0502040204020203" pitchFamily="34" charset="0"/>
                <a:ea typeface="+mn-ea"/>
                <a:cs typeface="+mn-cs"/>
              </a:defRPr>
            </a:pPr>
            <a:endParaRPr lang="en-US"/>
          </a:p>
        </c:txPr>
        <c:crossAx val="1263391808"/>
        <c:crosses val="autoZero"/>
        <c:auto val="1"/>
        <c:lblAlgn val="ctr"/>
        <c:lblOffset val="100"/>
        <c:noMultiLvlLbl val="0"/>
      </c:catAx>
      <c:valAx>
        <c:axId val="1263391808"/>
        <c:scaling>
          <c:orientation val="minMax"/>
        </c:scaling>
        <c:delete val="1"/>
        <c:axPos val="l"/>
        <c:numFmt formatCode="0" sourceLinked="1"/>
        <c:majorTickMark val="none"/>
        <c:minorTickMark val="none"/>
        <c:tickLblPos val="nextTo"/>
        <c:crossAx val="190431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865926865443489"/>
          <c:y val="8.8899853653492289E-2"/>
          <c:w val="0.5807727181813741"/>
          <c:h val="0.81828139755778706"/>
        </c:manualLayout>
      </c:layout>
      <c:radarChart>
        <c:radarStyle val="marker"/>
        <c:varyColors val="0"/>
        <c:ser>
          <c:idx val="0"/>
          <c:order val="0"/>
          <c:tx>
            <c:v>Purchase    </c:v>
          </c:tx>
          <c:spPr>
            <a:ln w="28575" cap="rnd">
              <a:solidFill>
                <a:srgbClr val="991CFB"/>
              </a:solidFill>
              <a:round/>
            </a:ln>
            <a:effectLst/>
          </c:spPr>
          <c:marker>
            <c:symbol val="none"/>
          </c:marker>
          <c:cat>
            <c:numRef>
              <c:f>PROCESSING!$I$2:$I$7</c:f>
              <c:numCache>
                <c:formatCode>General</c:formatCode>
                <c:ptCount val="6"/>
                <c:pt idx="0">
                  <c:v>2021</c:v>
                </c:pt>
                <c:pt idx="1">
                  <c:v>2022</c:v>
                </c:pt>
                <c:pt idx="2">
                  <c:v>2023</c:v>
                </c:pt>
                <c:pt idx="3">
                  <c:v>2024</c:v>
                </c:pt>
                <c:pt idx="4">
                  <c:v>2025</c:v>
                </c:pt>
                <c:pt idx="5">
                  <c:v>2026</c:v>
                </c:pt>
              </c:numCache>
            </c:numRef>
          </c:cat>
          <c:val>
            <c:numRef>
              <c:f>PROCESSING!$K$2:$K$7</c:f>
              <c:numCache>
                <c:formatCode>0</c:formatCode>
                <c:ptCount val="6"/>
                <c:pt idx="0">
                  <c:v>5389.6500000000005</c:v>
                </c:pt>
                <c:pt idx="1">
                  <c:v>271692.70999999996</c:v>
                </c:pt>
                <c:pt idx="2">
                  <c:v>38709.250000000015</c:v>
                </c:pt>
                <c:pt idx="3">
                  <c:v>98220.409999999989</c:v>
                </c:pt>
                <c:pt idx="4">
                  <c:v>10840.659999999998</c:v>
                </c:pt>
                <c:pt idx="5">
                  <c:v>8455.1</c:v>
                </c:pt>
              </c:numCache>
            </c:numRef>
          </c:val>
          <c:extLst>
            <c:ext xmlns:c16="http://schemas.microsoft.com/office/drawing/2014/chart" uri="{C3380CC4-5D6E-409C-BE32-E72D297353CC}">
              <c16:uniqueId val="{00000000-99CA-4DFF-B11E-B20254B5A45F}"/>
            </c:ext>
          </c:extLst>
        </c:ser>
        <c:ser>
          <c:idx val="2"/>
          <c:order val="1"/>
          <c:tx>
            <c:v>Sales</c:v>
          </c:tx>
          <c:spPr>
            <a:ln w="28575" cap="rnd">
              <a:solidFill>
                <a:srgbClr val="E723FF"/>
              </a:solidFill>
              <a:round/>
            </a:ln>
            <a:effectLst/>
          </c:spPr>
          <c:marker>
            <c:symbol val="none"/>
          </c:marker>
          <c:val>
            <c:numRef>
              <c:f>PROCESSING!$M$2:$M$7</c:f>
              <c:numCache>
                <c:formatCode>0</c:formatCode>
                <c:ptCount val="6"/>
                <c:pt idx="0">
                  <c:v>8141.4599999999991</c:v>
                </c:pt>
                <c:pt idx="1">
                  <c:v>68631.139999999985</c:v>
                </c:pt>
                <c:pt idx="2">
                  <c:v>55947.319999999985</c:v>
                </c:pt>
                <c:pt idx="3">
                  <c:v>63518.720000000001</c:v>
                </c:pt>
                <c:pt idx="4">
                  <c:v>36895.1</c:v>
                </c:pt>
                <c:pt idx="5">
                  <c:v>17164.040000000005</c:v>
                </c:pt>
              </c:numCache>
            </c:numRef>
          </c:val>
          <c:extLst>
            <c:ext xmlns:c16="http://schemas.microsoft.com/office/drawing/2014/chart" uri="{C3380CC4-5D6E-409C-BE32-E72D297353CC}">
              <c16:uniqueId val="{00000001-99CA-4DFF-B11E-B20254B5A45F}"/>
            </c:ext>
          </c:extLst>
        </c:ser>
        <c:dLbls>
          <c:showLegendKey val="0"/>
          <c:showVal val="0"/>
          <c:showCatName val="0"/>
          <c:showSerName val="0"/>
          <c:showPercent val="0"/>
          <c:showBubbleSize val="0"/>
        </c:dLbls>
        <c:axId val="1332348143"/>
        <c:axId val="890195375"/>
      </c:radarChart>
      <c:catAx>
        <c:axId val="1332348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rgbClr val="FFF2E7"/>
                </a:solidFill>
                <a:latin typeface="Bahnschrift" panose="020B0502040204020203" pitchFamily="34" charset="0"/>
                <a:ea typeface="+mn-ea"/>
                <a:cs typeface="+mn-cs"/>
              </a:defRPr>
            </a:pPr>
            <a:endParaRPr lang="en-US"/>
          </a:p>
        </c:txPr>
        <c:crossAx val="890195375"/>
        <c:crosses val="autoZero"/>
        <c:auto val="1"/>
        <c:lblAlgn val="ctr"/>
        <c:lblOffset val="100"/>
        <c:noMultiLvlLbl val="0"/>
      </c:catAx>
      <c:valAx>
        <c:axId val="890195375"/>
        <c:scaling>
          <c:orientation val="minMax"/>
        </c:scaling>
        <c:delete val="1"/>
        <c:axPos val="l"/>
        <c:majorGridlines>
          <c:spPr>
            <a:ln w="0" cap="flat" cmpd="sng" algn="ctr">
              <a:solidFill>
                <a:schemeClr val="tx1">
                  <a:lumMod val="15000"/>
                  <a:lumOff val="85000"/>
                </a:schemeClr>
              </a:solidFill>
              <a:round/>
            </a:ln>
            <a:effectLst/>
          </c:spPr>
        </c:majorGridlines>
        <c:numFmt formatCode="0" sourceLinked="1"/>
        <c:majorTickMark val="none"/>
        <c:minorTickMark val="none"/>
        <c:tickLblPos val="nextTo"/>
        <c:crossAx val="1332348143"/>
        <c:crosses val="autoZero"/>
        <c:crossBetween val="between"/>
      </c:valAx>
      <c:spPr>
        <a:noFill/>
        <a:ln>
          <a:noFill/>
        </a:ln>
        <a:effectLst/>
      </c:spPr>
    </c:plotArea>
    <c:legend>
      <c:legendPos val="r"/>
      <c:layout>
        <c:manualLayout>
          <c:xMode val="edge"/>
          <c:yMode val="edge"/>
          <c:x val="0.78343544608866733"/>
          <c:y val="0.34626455893354952"/>
          <c:w val="0.19130747444512508"/>
          <c:h val="0.17480327096982609"/>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484643024474754E-2"/>
          <c:y val="5.3525637641527034E-2"/>
          <c:w val="0.84083990706446632"/>
          <c:h val="0.89294863296860261"/>
        </c:manualLayout>
      </c:layout>
      <c:barChart>
        <c:barDir val="bar"/>
        <c:grouping val="clustered"/>
        <c:varyColors val="0"/>
        <c:ser>
          <c:idx val="0"/>
          <c:order val="0"/>
          <c:spPr>
            <a:gradFill>
              <a:gsLst>
                <a:gs pos="15426">
                  <a:srgbClr val="DAB4FE">
                    <a:alpha val="99000"/>
                  </a:srgbClr>
                </a:gs>
                <a:gs pos="100000">
                  <a:srgbClr val="991CFB"/>
                </a:gs>
                <a:gs pos="2000">
                  <a:srgbClr val="E4CCFE"/>
                </a:gs>
              </a:gsLst>
              <a:lin ang="5400000" scaled="1"/>
            </a:gradFill>
            <a:ln w="9525">
              <a:solidFill>
                <a:srgbClr val="991CFB"/>
              </a:solidFill>
              <a:prstDash val="sysDash"/>
            </a:ln>
            <a:effectLst/>
          </c:spPr>
          <c:invertIfNegative val="0"/>
          <c:dPt>
            <c:idx val="0"/>
            <c:invertIfNegative val="0"/>
            <c:bubble3D val="0"/>
            <c:spPr>
              <a:gradFill>
                <a:gsLst>
                  <a:gs pos="100000">
                    <a:srgbClr val="E8EBEE">
                      <a:alpha val="98824"/>
                    </a:srgbClr>
                  </a:gs>
                  <a:gs pos="2000">
                    <a:srgbClr val="E8EBEE"/>
                  </a:gs>
                </a:gsLst>
                <a:lin ang="5400000" scaled="1"/>
              </a:gradFill>
              <a:ln w="9525">
                <a:solidFill>
                  <a:srgbClr val="991CFB"/>
                </a:solidFill>
                <a:prstDash val="sysDash"/>
              </a:ln>
              <a:effectLst/>
            </c:spPr>
            <c:extLst>
              <c:ext xmlns:c16="http://schemas.microsoft.com/office/drawing/2014/chart" uri="{C3380CC4-5D6E-409C-BE32-E72D297353CC}">
                <c16:uniqueId val="{00000001-0EB9-4121-BE4E-989AF6D198F2}"/>
              </c:ext>
            </c:extLst>
          </c:dPt>
          <c:dPt>
            <c:idx val="1"/>
            <c:invertIfNegative val="0"/>
            <c:bubble3D val="0"/>
            <c:spPr>
              <a:gradFill>
                <a:gsLst>
                  <a:gs pos="0">
                    <a:srgbClr val="DAB4FE">
                      <a:alpha val="99000"/>
                    </a:srgbClr>
                  </a:gs>
                  <a:gs pos="100000">
                    <a:srgbClr val="E8EBEE"/>
                  </a:gs>
                </a:gsLst>
                <a:lin ang="5400000" scaled="1"/>
              </a:gradFill>
              <a:ln w="9525">
                <a:solidFill>
                  <a:srgbClr val="E8EBEE"/>
                </a:solidFill>
                <a:prstDash val="sysDash"/>
              </a:ln>
              <a:effectLst/>
            </c:spPr>
            <c:extLst>
              <c:ext xmlns:c16="http://schemas.microsoft.com/office/drawing/2014/chart" uri="{C3380CC4-5D6E-409C-BE32-E72D297353CC}">
                <c16:uniqueId val="{00000002-0EB9-4121-BE4E-989AF6D198F2}"/>
              </c:ext>
            </c:extLst>
          </c:dPt>
          <c:dPt>
            <c:idx val="2"/>
            <c:invertIfNegative val="0"/>
            <c:bubble3D val="0"/>
            <c:spPr>
              <a:gradFill>
                <a:gsLst>
                  <a:gs pos="0">
                    <a:srgbClr val="DAB4FE">
                      <a:alpha val="99000"/>
                    </a:srgbClr>
                  </a:gs>
                  <a:gs pos="100000">
                    <a:srgbClr val="E8EBEE"/>
                  </a:gs>
                </a:gsLst>
                <a:lin ang="5400000" scaled="1"/>
              </a:gradFill>
              <a:ln w="9525">
                <a:solidFill>
                  <a:srgbClr val="991CFB"/>
                </a:solidFill>
                <a:prstDash val="sysDash"/>
              </a:ln>
              <a:effectLst/>
            </c:spPr>
            <c:extLst>
              <c:ext xmlns:c16="http://schemas.microsoft.com/office/drawing/2014/chart" uri="{C3380CC4-5D6E-409C-BE32-E72D297353CC}">
                <c16:uniqueId val="{00000003-0EB9-4121-BE4E-989AF6D198F2}"/>
              </c:ext>
            </c:extLst>
          </c:dPt>
          <c:dPt>
            <c:idx val="3"/>
            <c:invertIfNegative val="0"/>
            <c:bubble3D val="0"/>
            <c:spPr>
              <a:gradFill>
                <a:gsLst>
                  <a:gs pos="100000">
                    <a:srgbClr val="E8EBEE"/>
                  </a:gs>
                  <a:gs pos="2000">
                    <a:srgbClr val="E4CCFE"/>
                  </a:gs>
                </a:gsLst>
                <a:lin ang="5400000" scaled="1"/>
              </a:gradFill>
              <a:ln w="9525">
                <a:solidFill>
                  <a:srgbClr val="E8EBEE"/>
                </a:solidFill>
                <a:prstDash val="sysDash"/>
              </a:ln>
              <a:effectLst/>
            </c:spPr>
            <c:extLst>
              <c:ext xmlns:c16="http://schemas.microsoft.com/office/drawing/2014/chart" uri="{C3380CC4-5D6E-409C-BE32-E72D297353CC}">
                <c16:uniqueId val="{00000004-0EB9-4121-BE4E-989AF6D198F2}"/>
              </c:ext>
            </c:extLst>
          </c:dPt>
          <c:dPt>
            <c:idx val="4"/>
            <c:invertIfNegative val="0"/>
            <c:bubble3D val="0"/>
            <c:spPr>
              <a:gradFill>
                <a:gsLst>
                  <a:gs pos="0">
                    <a:srgbClr val="DAB4FE">
                      <a:alpha val="99000"/>
                    </a:srgbClr>
                  </a:gs>
                  <a:gs pos="100000">
                    <a:srgbClr val="E8EBEE"/>
                  </a:gs>
                </a:gsLst>
                <a:lin ang="5400000" scaled="1"/>
              </a:gradFill>
              <a:ln w="9525">
                <a:solidFill>
                  <a:srgbClr val="E8EBEE"/>
                </a:solidFill>
                <a:prstDash val="sysDash"/>
              </a:ln>
              <a:effectLst/>
            </c:spPr>
            <c:extLst>
              <c:ext xmlns:c16="http://schemas.microsoft.com/office/drawing/2014/chart" uri="{C3380CC4-5D6E-409C-BE32-E72D297353CC}">
                <c16:uniqueId val="{00000005-0EB9-4121-BE4E-989AF6D198F2}"/>
              </c:ext>
            </c:extLst>
          </c:dPt>
          <c:dPt>
            <c:idx val="5"/>
            <c:invertIfNegative val="0"/>
            <c:bubble3D val="0"/>
            <c:spPr>
              <a:gradFill>
                <a:gsLst>
                  <a:gs pos="0">
                    <a:srgbClr val="DAB4FE">
                      <a:alpha val="99000"/>
                    </a:srgbClr>
                  </a:gs>
                  <a:gs pos="100000">
                    <a:srgbClr val="E8EBEE"/>
                  </a:gs>
                </a:gsLst>
                <a:lin ang="5400000" scaled="1"/>
              </a:gradFill>
              <a:ln w="9525">
                <a:solidFill>
                  <a:srgbClr val="E8EBEE"/>
                </a:solidFill>
                <a:prstDash val="sysDash"/>
              </a:ln>
              <a:effectLst/>
            </c:spPr>
            <c:extLst>
              <c:ext xmlns:c16="http://schemas.microsoft.com/office/drawing/2014/chart" uri="{C3380CC4-5D6E-409C-BE32-E72D297353CC}">
                <c16:uniqueId val="{00000006-0EB9-4121-BE4E-989AF6D198F2}"/>
              </c:ext>
            </c:extLst>
          </c:dPt>
          <c:dLbls>
            <c:dLbl>
              <c:idx val="0"/>
              <c:tx>
                <c:rich>
                  <a:bodyPr/>
                  <a:lstStyle/>
                  <a:p>
                    <a:fld id="{0510B2A0-D717-4DB2-B006-6C4096819D4D}" type="CELLRANGE">
                      <a:rPr lang="en-US" sz="1100">
                        <a:latin typeface="Bahnschrift" panose="020B0502040204020203" pitchFamily="34" charset="0"/>
                      </a:rPr>
                      <a:pPr/>
                      <a:t>[CELLRANGE]</a:t>
                    </a:fld>
                    <a:endParaRPr lang="en-US" sz="1100" baseline="0">
                      <a:latin typeface="Bahnschrift" panose="020B0502040204020203" pitchFamily="34" charset="0"/>
                    </a:endParaRPr>
                  </a:p>
                  <a:p>
                    <a:fld id="{E9755893-F8E9-4A16-BAD8-CF0D84DED6E9}" type="VALUE">
                      <a:rPr lang="en-US" sz="1100">
                        <a:solidFill>
                          <a:schemeClr val="bg1"/>
                        </a:solidFill>
                        <a:latin typeface="Bahnschrift" panose="020B0502040204020203" pitchFamily="34" charset="0"/>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0EB9-4121-BE4E-989AF6D198F2}"/>
                </c:ext>
              </c:extLst>
            </c:dLbl>
            <c:dLbl>
              <c:idx val="1"/>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fld id="{672C9FF3-735F-4151-8B74-8BE00D131BFF}" type="CELLRANGE">
                      <a:rPr lang="en-US" sz="1100">
                        <a:solidFill>
                          <a:srgbClr val="0CF1E3"/>
                        </a:solidFill>
                        <a:latin typeface="Bahnschrift" panose="020B0502040204020203" pitchFamily="34" charset="0"/>
                      </a:rPr>
                      <a:pPr>
                        <a:defRPr sz="1100">
                          <a:latin typeface="Bahnschrift" panose="020B0502040204020203" pitchFamily="34" charset="0"/>
                        </a:defRPr>
                      </a:pPr>
                      <a:t>[CELLRANGE]</a:t>
                    </a:fld>
                    <a:endParaRPr lang="en-US" sz="1100" baseline="0">
                      <a:solidFill>
                        <a:srgbClr val="0CF1E3"/>
                      </a:solidFill>
                      <a:latin typeface="Bahnschrift" panose="020B0502040204020203" pitchFamily="34" charset="0"/>
                    </a:endParaRPr>
                  </a:p>
                  <a:p>
                    <a:pPr>
                      <a:defRPr sz="1100">
                        <a:latin typeface="Bahnschrift" panose="020B0502040204020203" pitchFamily="34" charset="0"/>
                      </a:defRPr>
                    </a:pPr>
                    <a:fld id="{95461269-0BC6-4F10-94A1-50E1FA3CEBCA}" type="VALUE">
                      <a:rPr lang="en-US" sz="1100">
                        <a:solidFill>
                          <a:schemeClr val="bg1"/>
                        </a:solidFill>
                        <a:latin typeface="Bahnschrift" panose="020B0502040204020203" pitchFamily="34" charset="0"/>
                      </a:rPr>
                      <a:pPr>
                        <a:defRPr sz="1100">
                          <a:latin typeface="Bahnschrift" panose="020B0502040204020203" pitchFamily="34" charset="0"/>
                        </a:defRPr>
                      </a:pPr>
                      <a:t>[VALUE]</a:t>
                    </a:fld>
                    <a:endParaRPr lang="en-IN"/>
                  </a:p>
                </c:rich>
              </c:tx>
              <c:numFmt formatCode="_(* #,##0_);_(* \(#,##0\);_(* &quot;-&quot;??_);_(@_)"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0EB9-4121-BE4E-989AF6D198F2}"/>
                </c:ext>
              </c:extLst>
            </c:dLbl>
            <c:dLbl>
              <c:idx val="2"/>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fld id="{CCF42814-ECAB-4D9D-B32E-435AD9A09EAF}" type="CELLRANGE">
                      <a:rPr lang="en-US" sz="1100">
                        <a:solidFill>
                          <a:srgbClr val="0CF1E3"/>
                        </a:solidFill>
                        <a:latin typeface="Bahnschrift" panose="020B0502040204020203" pitchFamily="34" charset="0"/>
                      </a:rPr>
                      <a:pPr>
                        <a:defRPr sz="1100">
                          <a:latin typeface="Bahnschrift" panose="020B0502040204020203" pitchFamily="34" charset="0"/>
                        </a:defRPr>
                      </a:pPr>
                      <a:t>[CELLRANGE]</a:t>
                    </a:fld>
                    <a:endParaRPr lang="en-US" sz="1100" baseline="0">
                      <a:solidFill>
                        <a:srgbClr val="0CF1E3"/>
                      </a:solidFill>
                      <a:latin typeface="Bahnschrift" panose="020B0502040204020203" pitchFamily="34" charset="0"/>
                    </a:endParaRPr>
                  </a:p>
                  <a:p>
                    <a:pPr>
                      <a:defRPr sz="1100">
                        <a:latin typeface="Bahnschrift" panose="020B0502040204020203" pitchFamily="34" charset="0"/>
                      </a:defRPr>
                    </a:pPr>
                    <a:fld id="{9712EF3F-7F7C-4D5D-9210-F9EC220009C4}" type="VALUE">
                      <a:rPr lang="en-US" sz="1100">
                        <a:solidFill>
                          <a:schemeClr val="bg1"/>
                        </a:solidFill>
                        <a:latin typeface="Bahnschrift" panose="020B0502040204020203" pitchFamily="34" charset="0"/>
                      </a:rPr>
                      <a:pPr>
                        <a:defRPr sz="1100">
                          <a:latin typeface="Bahnschrift" panose="020B0502040204020203" pitchFamily="34" charset="0"/>
                        </a:defRPr>
                      </a:pPr>
                      <a:t>[VALUE]</a:t>
                    </a:fld>
                    <a:endParaRPr lang="en-IN"/>
                  </a:p>
                </c:rich>
              </c:tx>
              <c:numFmt formatCode="_(* #,##0_);_(* \(#,##0\);_(* &quot;-&quot;??_);_(@_)"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0EB9-4121-BE4E-989AF6D198F2}"/>
                </c:ext>
              </c:extLst>
            </c:dLbl>
            <c:dLbl>
              <c:idx val="3"/>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fld id="{D3DD03CF-422E-4E30-BA40-55472DB3DAFC}" type="CELLRANGE">
                      <a:rPr lang="en-US" sz="1100">
                        <a:solidFill>
                          <a:srgbClr val="0CF1E3"/>
                        </a:solidFill>
                        <a:latin typeface="Bahnschrift" panose="020B0502040204020203" pitchFamily="34" charset="0"/>
                      </a:rPr>
                      <a:pPr>
                        <a:defRPr sz="1100">
                          <a:latin typeface="Bahnschrift" panose="020B0502040204020203" pitchFamily="34" charset="0"/>
                        </a:defRPr>
                      </a:pPr>
                      <a:t>[CELLRANGE]</a:t>
                    </a:fld>
                    <a:endParaRPr lang="en-US" sz="1100" baseline="0">
                      <a:solidFill>
                        <a:srgbClr val="0CF1E3"/>
                      </a:solidFill>
                      <a:latin typeface="Bahnschrift" panose="020B0502040204020203" pitchFamily="34" charset="0"/>
                    </a:endParaRPr>
                  </a:p>
                  <a:p>
                    <a:pPr>
                      <a:defRPr sz="1100">
                        <a:latin typeface="Bahnschrift" panose="020B0502040204020203" pitchFamily="34" charset="0"/>
                      </a:defRPr>
                    </a:pPr>
                    <a:fld id="{402C506B-7ECA-4F50-B858-09B9C8196490}" type="VALUE">
                      <a:rPr lang="en-US" sz="1100">
                        <a:solidFill>
                          <a:schemeClr val="bg1"/>
                        </a:solidFill>
                        <a:latin typeface="Bahnschrift" panose="020B0502040204020203" pitchFamily="34" charset="0"/>
                      </a:rPr>
                      <a:pPr>
                        <a:defRPr sz="1100">
                          <a:latin typeface="Bahnschrift" panose="020B0502040204020203" pitchFamily="34" charset="0"/>
                        </a:defRPr>
                      </a:pPr>
                      <a:t>[VALUE]</a:t>
                    </a:fld>
                    <a:endParaRPr lang="en-IN"/>
                  </a:p>
                </c:rich>
              </c:tx>
              <c:numFmt formatCode="_(* #,##0_);_(* \(#,##0\);_(* &quot;-&quot;??_);_(@_)"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0EB9-4121-BE4E-989AF6D198F2}"/>
                </c:ext>
              </c:extLst>
            </c:dLbl>
            <c:dLbl>
              <c:idx val="4"/>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fld id="{855BD246-D749-4EAD-9852-83E02C6E9004}" type="CELLRANGE">
                      <a:rPr lang="en-US" sz="1100">
                        <a:solidFill>
                          <a:srgbClr val="0CF1E3"/>
                        </a:solidFill>
                        <a:latin typeface="Bahnschrift" panose="020B0502040204020203" pitchFamily="34" charset="0"/>
                      </a:rPr>
                      <a:pPr>
                        <a:defRPr sz="1100">
                          <a:latin typeface="Bahnschrift" panose="020B0502040204020203" pitchFamily="34" charset="0"/>
                        </a:defRPr>
                      </a:pPr>
                      <a:t>[CELLRANGE]</a:t>
                    </a:fld>
                    <a:endParaRPr lang="en-US" sz="1100" baseline="0">
                      <a:solidFill>
                        <a:srgbClr val="0CF1E3"/>
                      </a:solidFill>
                      <a:latin typeface="Bahnschrift" panose="020B0502040204020203" pitchFamily="34" charset="0"/>
                    </a:endParaRPr>
                  </a:p>
                  <a:p>
                    <a:pPr>
                      <a:defRPr sz="1100">
                        <a:latin typeface="Bahnschrift" panose="020B0502040204020203" pitchFamily="34" charset="0"/>
                      </a:defRPr>
                    </a:pPr>
                    <a:fld id="{84A765AE-49E5-4E3D-8E40-37DABD27BD79}" type="VALUE">
                      <a:rPr lang="en-US" sz="1100">
                        <a:solidFill>
                          <a:schemeClr val="bg1"/>
                        </a:solidFill>
                        <a:latin typeface="Bahnschrift" panose="020B0502040204020203" pitchFamily="34" charset="0"/>
                      </a:rPr>
                      <a:pPr>
                        <a:defRPr sz="1100">
                          <a:latin typeface="Bahnschrift" panose="020B0502040204020203" pitchFamily="34" charset="0"/>
                        </a:defRPr>
                      </a:pPr>
                      <a:t>[VALUE]</a:t>
                    </a:fld>
                    <a:endParaRPr lang="en-IN"/>
                  </a:p>
                </c:rich>
              </c:tx>
              <c:numFmt formatCode="_(* #,##0_);_(* \(#,##0\);_(* &quot;-&quot;??_);_(@_)"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0EB9-4121-BE4E-989AF6D198F2}"/>
                </c:ext>
              </c:extLst>
            </c:dLbl>
            <c:dLbl>
              <c:idx val="5"/>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fld id="{6F7888F0-5B0D-42F1-A940-F7F10B963661}" type="CELLRANGE">
                      <a:rPr lang="en-US" sz="1100">
                        <a:solidFill>
                          <a:srgbClr val="0CF1E3"/>
                        </a:solidFill>
                        <a:latin typeface="Bahnschrift" panose="020B0502040204020203" pitchFamily="34" charset="0"/>
                      </a:rPr>
                      <a:pPr>
                        <a:defRPr sz="1100">
                          <a:latin typeface="Bahnschrift" panose="020B0502040204020203" pitchFamily="34" charset="0"/>
                        </a:defRPr>
                      </a:pPr>
                      <a:t>[CELLRANGE]</a:t>
                    </a:fld>
                    <a:endParaRPr lang="en-US" sz="1100" baseline="0">
                      <a:solidFill>
                        <a:srgbClr val="0CF1E3"/>
                      </a:solidFill>
                      <a:latin typeface="Bahnschrift" panose="020B0502040204020203" pitchFamily="34" charset="0"/>
                    </a:endParaRPr>
                  </a:p>
                  <a:p>
                    <a:pPr>
                      <a:defRPr sz="1100">
                        <a:latin typeface="Bahnschrift" panose="020B0502040204020203" pitchFamily="34" charset="0"/>
                      </a:defRPr>
                    </a:pPr>
                    <a:fld id="{615C448F-C992-465C-9471-73F60F12CF1B}" type="VALUE">
                      <a:rPr lang="en-US" sz="1100">
                        <a:solidFill>
                          <a:schemeClr val="bg1"/>
                        </a:solidFill>
                        <a:latin typeface="Bahnschrift" panose="020B0502040204020203" pitchFamily="34" charset="0"/>
                      </a:rPr>
                      <a:pPr>
                        <a:defRPr sz="1100">
                          <a:latin typeface="Bahnschrift" panose="020B0502040204020203" pitchFamily="34" charset="0"/>
                        </a:defRPr>
                      </a:pPr>
                      <a:t>[VALUE]</a:t>
                    </a:fld>
                    <a:endParaRPr lang="en-IN"/>
                  </a:p>
                </c:rich>
              </c:tx>
              <c:numFmt formatCode="_(* #,##0_);_(* \(#,##0\);_(* &quot;-&quot;??_);_(@_)"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0EB9-4121-BE4E-989AF6D198F2}"/>
                </c:ext>
              </c:extLst>
            </c:dLbl>
            <c:numFmt formatCode="_(* #,##0_);_(* \(#,##0\);_(* &quot;-&quot;??_);_(@_)"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PROCESSING!$I$2:$I$7</c:f>
              <c:numCache>
                <c:formatCode>General</c:formatCode>
                <c:ptCount val="6"/>
                <c:pt idx="0">
                  <c:v>2021</c:v>
                </c:pt>
                <c:pt idx="1">
                  <c:v>2022</c:v>
                </c:pt>
                <c:pt idx="2">
                  <c:v>2023</c:v>
                </c:pt>
                <c:pt idx="3">
                  <c:v>2024</c:v>
                </c:pt>
                <c:pt idx="4">
                  <c:v>2025</c:v>
                </c:pt>
                <c:pt idx="5">
                  <c:v>2026</c:v>
                </c:pt>
              </c:numCache>
            </c:numRef>
          </c:cat>
          <c:val>
            <c:numRef>
              <c:f>PROCESSING!$M$2:$M$7</c:f>
              <c:numCache>
                <c:formatCode>0</c:formatCode>
                <c:ptCount val="6"/>
                <c:pt idx="0">
                  <c:v>8141.4599999999991</c:v>
                </c:pt>
                <c:pt idx="1">
                  <c:v>68631.139999999985</c:v>
                </c:pt>
                <c:pt idx="2">
                  <c:v>55947.319999999985</c:v>
                </c:pt>
                <c:pt idx="3">
                  <c:v>63518.720000000001</c:v>
                </c:pt>
                <c:pt idx="4">
                  <c:v>36895.1</c:v>
                </c:pt>
                <c:pt idx="5">
                  <c:v>17164.040000000005</c:v>
                </c:pt>
              </c:numCache>
            </c:numRef>
          </c:val>
          <c:extLst>
            <c:ext xmlns:c15="http://schemas.microsoft.com/office/drawing/2012/chart" uri="{02D57815-91ED-43cb-92C2-25804820EDAC}">
              <c15:datalabelsRange>
                <c15:f>PROCESSING!$Y$2:$Y$7</c15:f>
                <c15:dlblRangeCache>
                  <c:ptCount val="6"/>
                  <c:pt idx="1">
                    <c:v>+ 79%</c:v>
                  </c:pt>
                  <c:pt idx="2">
                    <c:v>- 10%</c:v>
                  </c:pt>
                  <c:pt idx="3">
                    <c:v>+ 6%</c:v>
                  </c:pt>
                  <c:pt idx="4">
                    <c:v>- 27%</c:v>
                  </c:pt>
                  <c:pt idx="5">
                    <c:v>- 36%</c:v>
                  </c:pt>
                </c15:dlblRangeCache>
              </c15:datalabelsRange>
            </c:ext>
            <c:ext xmlns:c16="http://schemas.microsoft.com/office/drawing/2014/chart" uri="{C3380CC4-5D6E-409C-BE32-E72D297353CC}">
              <c16:uniqueId val="{00000000-0EB9-4121-BE4E-989AF6D198F2}"/>
            </c:ext>
          </c:extLst>
        </c:ser>
        <c:ser>
          <c:idx val="1"/>
          <c:order val="1"/>
          <c:tx>
            <c:strRef>
              <c:f>PROCESSING!$Q$1</c:f>
              <c:strCache>
                <c:ptCount val="1"/>
                <c:pt idx="0">
                  <c:v>PriCursor</c:v>
                </c:pt>
              </c:strCache>
            </c:strRef>
          </c:tx>
          <c:spPr>
            <a:gradFill>
              <a:gsLst>
                <a:gs pos="100000">
                  <a:srgbClr val="E723FF"/>
                </a:gs>
                <a:gs pos="10000">
                  <a:srgbClr val="991CFB"/>
                </a:gs>
              </a:gsLst>
              <a:lin ang="5400000" scaled="1"/>
            </a:gradFill>
            <a:ln w="15875">
              <a:solidFill>
                <a:srgbClr val="991CFB"/>
              </a:solidFill>
              <a:prstDash val="sysDash"/>
            </a:ln>
            <a:effectLst/>
          </c:spPr>
          <c:invertIfNegative val="0"/>
          <c:val>
            <c:numRef>
              <c:f>PROCESSING!$Q$2:$Q$7</c:f>
              <c:numCache>
                <c:formatCode>_(* #,##0_);_(* \(#,##0\);_(* "-"_);_(@_)</c:formatCode>
                <c:ptCount val="6"/>
                <c:pt idx="0">
                  <c:v>0</c:v>
                </c:pt>
                <c:pt idx="1">
                  <c:v>68631.139999999985</c:v>
                </c:pt>
                <c:pt idx="2">
                  <c:v>0</c:v>
                </c:pt>
                <c:pt idx="3">
                  <c:v>0</c:v>
                </c:pt>
                <c:pt idx="4">
                  <c:v>0</c:v>
                </c:pt>
                <c:pt idx="5">
                  <c:v>0</c:v>
                </c:pt>
              </c:numCache>
            </c:numRef>
          </c:val>
          <c:extLst>
            <c:ext xmlns:c16="http://schemas.microsoft.com/office/drawing/2014/chart" uri="{C3380CC4-5D6E-409C-BE32-E72D297353CC}">
              <c16:uniqueId val="{00000000-A87E-4427-A70C-D189844EA198}"/>
            </c:ext>
          </c:extLst>
        </c:ser>
        <c:dLbls>
          <c:showLegendKey val="0"/>
          <c:showVal val="0"/>
          <c:showCatName val="0"/>
          <c:showSerName val="0"/>
          <c:showPercent val="0"/>
          <c:showBubbleSize val="0"/>
        </c:dLbls>
        <c:gapWidth val="149"/>
        <c:overlap val="100"/>
        <c:axId val="882664144"/>
        <c:axId val="883950240"/>
      </c:barChart>
      <c:catAx>
        <c:axId val="882664144"/>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Bahnschrift" panose="020B0502040204020203" pitchFamily="34" charset="0"/>
                <a:ea typeface="+mn-ea"/>
                <a:cs typeface="+mn-cs"/>
              </a:defRPr>
            </a:pPr>
            <a:endParaRPr lang="en-US"/>
          </a:p>
        </c:txPr>
        <c:crossAx val="883950240"/>
        <c:crosses val="autoZero"/>
        <c:auto val="1"/>
        <c:lblAlgn val="ctr"/>
        <c:lblOffset val="100"/>
        <c:noMultiLvlLbl val="0"/>
      </c:catAx>
      <c:valAx>
        <c:axId val="883950240"/>
        <c:scaling>
          <c:orientation val="minMax"/>
        </c:scaling>
        <c:delete val="1"/>
        <c:axPos val="t"/>
        <c:numFmt formatCode="0" sourceLinked="1"/>
        <c:majorTickMark val="none"/>
        <c:minorTickMark val="none"/>
        <c:tickLblPos val="nextTo"/>
        <c:crossAx val="88266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20043105471976"/>
          <c:y val="0.1099556068895286"/>
          <c:w val="0.6360015861629954"/>
          <c:h val="0.84800258387643412"/>
        </c:manualLayout>
      </c:layout>
      <c:doughnutChart>
        <c:varyColors val="1"/>
        <c:ser>
          <c:idx val="0"/>
          <c:order val="0"/>
          <c:spPr>
            <a:solidFill>
              <a:schemeClr val="bg2">
                <a:lumMod val="90000"/>
              </a:schemeClr>
            </a:solidFill>
            <a:ln>
              <a:noFill/>
            </a:ln>
          </c:spPr>
          <c:dPt>
            <c:idx val="0"/>
            <c:bubble3D val="0"/>
            <c:spPr>
              <a:solidFill>
                <a:sysClr val="window" lastClr="FFFFFF"/>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1DA-44A9-AA32-FA32094CB5D4}"/>
              </c:ext>
            </c:extLst>
          </c:dPt>
          <c:dPt>
            <c:idx val="1"/>
            <c:bubble3D val="0"/>
            <c:spPr>
              <a:solidFill>
                <a:schemeClr val="bg2">
                  <a:lumMod val="90000"/>
                  <a:alpha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1DA-44A9-AA32-FA32094CB5D4}"/>
              </c:ext>
            </c:extLst>
          </c:dPt>
          <c:val>
            <c:numRef>
              <c:f>PROCESSING!$U$25:$V$25</c:f>
              <c:numCache>
                <c:formatCode>0%</c:formatCode>
                <c:ptCount val="2"/>
                <c:pt idx="0">
                  <c:v>2.9587381180029944</c:v>
                </c:pt>
                <c:pt idx="1">
                  <c:v>-1.9587381180029944</c:v>
                </c:pt>
              </c:numCache>
            </c:numRef>
          </c:val>
          <c:extLst>
            <c:ext xmlns:c16="http://schemas.microsoft.com/office/drawing/2014/chart" uri="{C3380CC4-5D6E-409C-BE32-E72D297353CC}">
              <c16:uniqueId val="{00000004-51DA-44A9-AA32-FA32094CB5D4}"/>
            </c:ext>
          </c:extLst>
        </c:ser>
        <c:dLbls>
          <c:showLegendKey val="0"/>
          <c:showVal val="0"/>
          <c:showCatName val="0"/>
          <c:showSerName val="0"/>
          <c:showPercent val="0"/>
          <c:showBubbleSize val="0"/>
          <c:showLeaderLines val="1"/>
        </c:dLbls>
        <c:firstSliceAng val="0"/>
        <c:holeSize val="76"/>
      </c:doughnutChart>
      <c:scatterChart>
        <c:scatterStyle val="lineMarker"/>
        <c:varyColors val="0"/>
        <c:ser>
          <c:idx val="2"/>
          <c:order val="1"/>
          <c:tx>
            <c:strRef>
              <c:f>PROCESSING!$W$23:$X$23</c:f>
              <c:strCache>
                <c:ptCount val="2"/>
                <c:pt idx="0">
                  <c:v>X Axis </c:v>
                </c:pt>
                <c:pt idx="1">
                  <c:v> Y Axis</c:v>
                </c:pt>
              </c:strCache>
            </c:strRef>
          </c:tx>
          <c:spPr>
            <a:ln w="25400" cap="rnd">
              <a:noFill/>
              <a:round/>
            </a:ln>
            <a:effectLst>
              <a:softEdge rad="0"/>
            </a:effectLst>
          </c:spPr>
          <c:marker>
            <c:symbol val="circle"/>
            <c:size val="11"/>
            <c:spPr>
              <a:solidFill>
                <a:sysClr val="window" lastClr="FFFFFF"/>
              </a:solidFill>
              <a:ln w="9525">
                <a:noFill/>
                <a:round/>
              </a:ln>
              <a:effectLst>
                <a:softEdge rad="0"/>
              </a:effectLst>
            </c:spPr>
          </c:marker>
          <c:dPt>
            <c:idx val="0"/>
            <c:marker>
              <c:symbol val="circle"/>
              <c:size val="11"/>
              <c:spPr>
                <a:solidFill>
                  <a:sysClr val="window" lastClr="FFFFFF"/>
                </a:solidFill>
                <a:ln w="9525">
                  <a:noFill/>
                  <a:round/>
                </a:ln>
                <a:effectLst>
                  <a:softEdge rad="0"/>
                </a:effectLst>
              </c:spPr>
            </c:marker>
            <c:bubble3D val="0"/>
            <c:extLst>
              <c:ext xmlns:c16="http://schemas.microsoft.com/office/drawing/2014/chart" uri="{C3380CC4-5D6E-409C-BE32-E72D297353CC}">
                <c16:uniqueId val="{00000005-51DA-44A9-AA32-FA32094CB5D4}"/>
              </c:ext>
            </c:extLst>
          </c:dPt>
          <c:dPt>
            <c:idx val="1"/>
            <c:marker>
              <c:symbol val="circle"/>
              <c:size val="12"/>
              <c:spPr>
                <a:solidFill>
                  <a:sysClr val="window" lastClr="FFFFFF"/>
                </a:solidFill>
                <a:ln w="15875">
                  <a:solidFill>
                    <a:srgbClr val="991CFB"/>
                  </a:solidFill>
                  <a:round/>
                </a:ln>
                <a:effectLst>
                  <a:softEdge rad="0"/>
                </a:effectLst>
              </c:spPr>
            </c:marker>
            <c:bubble3D val="0"/>
            <c:extLst>
              <c:ext xmlns:c16="http://schemas.microsoft.com/office/drawing/2014/chart" uri="{C3380CC4-5D6E-409C-BE32-E72D297353CC}">
                <c16:uniqueId val="{00000007-51DA-44A9-AA32-FA32094CB5D4}"/>
              </c:ext>
            </c:extLst>
          </c:dPt>
          <c:xVal>
            <c:numRef>
              <c:f>PROCESSING!$W$24:$W$25</c:f>
              <c:numCache>
                <c:formatCode>General</c:formatCode>
                <c:ptCount val="2"/>
                <c:pt idx="0">
                  <c:v>0</c:v>
                </c:pt>
                <c:pt idx="1">
                  <c:v>-0.25636153567856773</c:v>
                </c:pt>
              </c:numCache>
            </c:numRef>
          </c:xVal>
          <c:yVal>
            <c:numRef>
              <c:f>PROCESSING!$X$24:$X$25</c:f>
              <c:numCache>
                <c:formatCode>General</c:formatCode>
                <c:ptCount val="2"/>
                <c:pt idx="0">
                  <c:v>1</c:v>
                </c:pt>
                <c:pt idx="1">
                  <c:v>0.96658096558153195</c:v>
                </c:pt>
              </c:numCache>
            </c:numRef>
          </c:yVal>
          <c:smooth val="0"/>
          <c:extLst>
            <c:ext xmlns:c16="http://schemas.microsoft.com/office/drawing/2014/chart" uri="{C3380CC4-5D6E-409C-BE32-E72D297353CC}">
              <c16:uniqueId val="{00000006-51DA-44A9-AA32-FA32094CB5D4}"/>
            </c:ext>
          </c:extLst>
        </c:ser>
        <c:dLbls>
          <c:showLegendKey val="0"/>
          <c:showVal val="0"/>
          <c:showCatName val="0"/>
          <c:showSerName val="0"/>
          <c:showPercent val="0"/>
          <c:showBubbleSize val="0"/>
        </c:dLbls>
        <c:axId val="253902943"/>
        <c:axId val="240707327"/>
      </c:scatterChart>
      <c:valAx>
        <c:axId val="253902943"/>
        <c:scaling>
          <c:orientation val="minMax"/>
          <c:max val="1.1500000000000001"/>
          <c:min val="-1.1500000000000001"/>
        </c:scaling>
        <c:delete val="1"/>
        <c:axPos val="b"/>
        <c:numFmt formatCode="General" sourceLinked="1"/>
        <c:majorTickMark val="none"/>
        <c:minorTickMark val="none"/>
        <c:tickLblPos val="nextTo"/>
        <c:crossAx val="240707327"/>
        <c:crosses val="autoZero"/>
        <c:crossBetween val="midCat"/>
      </c:valAx>
      <c:valAx>
        <c:axId val="240707327"/>
        <c:scaling>
          <c:orientation val="minMax"/>
          <c:max val="1.1500000000000001"/>
          <c:min val="-1.1500000000000001"/>
        </c:scaling>
        <c:delete val="1"/>
        <c:axPos val="l"/>
        <c:numFmt formatCode="General" sourceLinked="1"/>
        <c:majorTickMark val="none"/>
        <c:minorTickMark val="none"/>
        <c:tickLblPos val="nextTo"/>
        <c:crossAx val="253902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5.4133840244196187E-2"/>
          <c:w val="0.99771353738569979"/>
          <c:h val="0.84051010602021203"/>
        </c:manualLayout>
      </c:layout>
      <c:barChart>
        <c:barDir val="col"/>
        <c:grouping val="clustered"/>
        <c:varyColors val="0"/>
        <c:ser>
          <c:idx val="0"/>
          <c:order val="0"/>
          <c:tx>
            <c:strRef>
              <c:f>PROCESSING!$J$1</c:f>
              <c:strCache>
                <c:ptCount val="1"/>
                <c:pt idx="0">
                  <c:v>PurchaseB</c:v>
                </c:pt>
              </c:strCache>
            </c:strRef>
          </c:tx>
          <c:spPr>
            <a:solidFill>
              <a:schemeClr val="accent1"/>
            </a:solidFill>
            <a:ln>
              <a:noFill/>
            </a:ln>
            <a:effectLst/>
          </c:spPr>
          <c:invertIfNegative val="0"/>
          <c:dPt>
            <c:idx val="0"/>
            <c:invertIfNegative val="0"/>
            <c:bubble3D val="0"/>
            <c:spPr>
              <a:gradFill>
                <a:gsLst>
                  <a:gs pos="100000">
                    <a:srgbClr val="E8EBEE"/>
                  </a:gs>
                  <a:gs pos="0">
                    <a:srgbClr val="E8EBEE"/>
                  </a:gs>
                </a:gsLst>
                <a:lin ang="5400000" scaled="1"/>
              </a:gradFill>
              <a:ln>
                <a:noFill/>
              </a:ln>
              <a:effectLst/>
            </c:spPr>
            <c:extLst>
              <c:ext xmlns:c16="http://schemas.microsoft.com/office/drawing/2014/chart" uri="{C3380CC4-5D6E-409C-BE32-E72D297353CC}">
                <c16:uniqueId val="{00000019-3A63-47BD-A522-63FC9003B6FD}"/>
              </c:ext>
            </c:extLst>
          </c:dPt>
          <c:dPt>
            <c:idx val="1"/>
            <c:invertIfNegative val="0"/>
            <c:bubble3D val="0"/>
            <c:spPr>
              <a:gradFill>
                <a:gsLst>
                  <a:gs pos="100000">
                    <a:schemeClr val="bg1">
                      <a:lumMod val="95000"/>
                    </a:schemeClr>
                  </a:gs>
                  <a:gs pos="0">
                    <a:schemeClr val="bg1">
                      <a:lumMod val="95000"/>
                    </a:schemeClr>
                  </a:gs>
                </a:gsLst>
                <a:lin ang="5400000" scaled="1"/>
              </a:gradFill>
              <a:ln>
                <a:noFill/>
              </a:ln>
              <a:effectLst/>
            </c:spPr>
            <c:extLst>
              <c:ext xmlns:c16="http://schemas.microsoft.com/office/drawing/2014/chart" uri="{C3380CC4-5D6E-409C-BE32-E72D297353CC}">
                <c16:uniqueId val="{00000001-3A63-47BD-A522-63FC9003B6FD}"/>
              </c:ext>
            </c:extLst>
          </c:dPt>
          <c:dPt>
            <c:idx val="2"/>
            <c:invertIfNegative val="0"/>
            <c:bubble3D val="0"/>
            <c:spPr>
              <a:gradFill>
                <a:gsLst>
                  <a:gs pos="100000">
                    <a:srgbClr val="E8EBEE"/>
                  </a:gs>
                  <a:gs pos="0">
                    <a:srgbClr val="E8EBEE"/>
                  </a:gs>
                </a:gsLst>
                <a:lin ang="5400000" scaled="1"/>
              </a:gradFill>
              <a:ln>
                <a:noFill/>
              </a:ln>
              <a:effectLst/>
            </c:spPr>
            <c:extLst>
              <c:ext xmlns:c16="http://schemas.microsoft.com/office/drawing/2014/chart" uri="{C3380CC4-5D6E-409C-BE32-E72D297353CC}">
                <c16:uniqueId val="{00000003-3A63-47BD-A522-63FC9003B6FD}"/>
              </c:ext>
            </c:extLst>
          </c:dPt>
          <c:dPt>
            <c:idx val="3"/>
            <c:invertIfNegative val="0"/>
            <c:bubble3D val="0"/>
            <c:spPr>
              <a:gradFill>
                <a:gsLst>
                  <a:gs pos="100000">
                    <a:schemeClr val="bg1">
                      <a:lumMod val="95000"/>
                    </a:schemeClr>
                  </a:gs>
                  <a:gs pos="0">
                    <a:srgbClr val="E8EBEE"/>
                  </a:gs>
                </a:gsLst>
                <a:lin ang="5400000" scaled="1"/>
              </a:gradFill>
              <a:ln>
                <a:noFill/>
              </a:ln>
              <a:effectLst/>
            </c:spPr>
            <c:extLst>
              <c:ext xmlns:c16="http://schemas.microsoft.com/office/drawing/2014/chart" uri="{C3380CC4-5D6E-409C-BE32-E72D297353CC}">
                <c16:uniqueId val="{00000005-3A63-47BD-A522-63FC9003B6FD}"/>
              </c:ext>
            </c:extLst>
          </c:dPt>
          <c:dPt>
            <c:idx val="4"/>
            <c:invertIfNegative val="0"/>
            <c:bubble3D val="0"/>
            <c:spPr>
              <a:gradFill>
                <a:gsLst>
                  <a:gs pos="100000">
                    <a:srgbClr val="E8EBEE"/>
                  </a:gs>
                  <a:gs pos="0">
                    <a:srgbClr val="E8EBEE"/>
                  </a:gs>
                </a:gsLst>
                <a:lin ang="5400000" scaled="1"/>
              </a:gradFill>
              <a:ln>
                <a:noFill/>
              </a:ln>
              <a:effectLst/>
            </c:spPr>
            <c:extLst>
              <c:ext xmlns:c16="http://schemas.microsoft.com/office/drawing/2014/chart" uri="{C3380CC4-5D6E-409C-BE32-E72D297353CC}">
                <c16:uniqueId val="{00000007-3A63-47BD-A522-63FC9003B6FD}"/>
              </c:ext>
            </c:extLst>
          </c:dPt>
          <c:dPt>
            <c:idx val="5"/>
            <c:invertIfNegative val="0"/>
            <c:bubble3D val="0"/>
            <c:spPr>
              <a:gradFill>
                <a:gsLst>
                  <a:gs pos="100000">
                    <a:srgbClr val="E8EBEE"/>
                  </a:gs>
                  <a:gs pos="0">
                    <a:srgbClr val="E8EBEE"/>
                  </a:gs>
                </a:gsLst>
                <a:lin ang="5400000" scaled="1"/>
              </a:gradFill>
              <a:ln>
                <a:noFill/>
              </a:ln>
              <a:effectLst/>
            </c:spPr>
            <c:extLst>
              <c:ext xmlns:c16="http://schemas.microsoft.com/office/drawing/2014/chart" uri="{C3380CC4-5D6E-409C-BE32-E72D297353CC}">
                <c16:uniqueId val="{00000009-3A63-47BD-A522-63FC9003B6FD}"/>
              </c:ext>
            </c:extLst>
          </c:dPt>
          <c:dLbls>
            <c:dLbl>
              <c:idx val="2"/>
              <c:tx>
                <c:rich>
                  <a:bodyPr/>
                  <a:lstStyle/>
                  <a:p>
                    <a:fld id="{103B8325-613E-45AF-9DC4-A30315D0F91E}" type="VALUE">
                      <a:rPr lang="en-US">
                        <a:solidFill>
                          <a:srgbClr val="E723FF"/>
                        </a:solidFill>
                      </a:rPr>
                      <a:pPr/>
                      <a:t>[VALUE]</a:t>
                    </a:fld>
                    <a:endParaRPr lang="en-IN"/>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A63-47BD-A522-63FC9003B6FD}"/>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rgbClr val="E723FF"/>
                    </a:solidFill>
                    <a:latin typeface="Bahnschrift" panose="020B0502040204020203"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PROCESSING!$I$2:$I$7</c:f>
              <c:numCache>
                <c:formatCode>General</c:formatCode>
                <c:ptCount val="6"/>
                <c:pt idx="0">
                  <c:v>2021</c:v>
                </c:pt>
                <c:pt idx="1">
                  <c:v>2022</c:v>
                </c:pt>
                <c:pt idx="2">
                  <c:v>2023</c:v>
                </c:pt>
                <c:pt idx="3">
                  <c:v>2024</c:v>
                </c:pt>
                <c:pt idx="4">
                  <c:v>2025</c:v>
                </c:pt>
                <c:pt idx="5">
                  <c:v>2026</c:v>
                </c:pt>
              </c:numCache>
            </c:numRef>
          </c:cat>
          <c:val>
            <c:numRef>
              <c:f>PROCESSING!$J$2:$J$7</c:f>
              <c:numCache>
                <c:formatCode>General</c:formatCode>
                <c:ptCount val="6"/>
                <c:pt idx="0">
                  <c:v>40</c:v>
                </c:pt>
                <c:pt idx="1">
                  <c:v>128</c:v>
                </c:pt>
                <c:pt idx="2">
                  <c:v>41</c:v>
                </c:pt>
                <c:pt idx="3">
                  <c:v>127</c:v>
                </c:pt>
                <c:pt idx="4">
                  <c:v>47</c:v>
                </c:pt>
                <c:pt idx="5">
                  <c:v>85</c:v>
                </c:pt>
              </c:numCache>
            </c:numRef>
          </c:val>
          <c:extLst>
            <c:ext xmlns:c16="http://schemas.microsoft.com/office/drawing/2014/chart" uri="{C3380CC4-5D6E-409C-BE32-E72D297353CC}">
              <c16:uniqueId val="{0000000A-3A63-47BD-A522-63FC9003B6FD}"/>
            </c:ext>
          </c:extLst>
        </c:ser>
        <c:ser>
          <c:idx val="1"/>
          <c:order val="1"/>
          <c:tx>
            <c:strRef>
              <c:f>PROCESSING!$N$1</c:f>
              <c:strCache>
                <c:ptCount val="1"/>
                <c:pt idx="0">
                  <c:v>PurCursor </c:v>
                </c:pt>
              </c:strCache>
            </c:strRef>
          </c:tx>
          <c:spPr>
            <a:gradFill>
              <a:gsLst>
                <a:gs pos="50000">
                  <a:srgbClr val="E723FF"/>
                </a:gs>
                <a:gs pos="10000">
                  <a:srgbClr val="991CFB">
                    <a:lumMod val="99000"/>
                    <a:alpha val="85000"/>
                  </a:srgbClr>
                </a:gs>
              </a:gsLst>
              <a:lin ang="5400000" scaled="1"/>
            </a:gradFill>
            <a:ln w="12700">
              <a:solidFill>
                <a:srgbClr val="E723FF"/>
              </a:solidFill>
              <a:prstDash val="sysDash"/>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bg1">
                        <a:lumMod val="9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PROCESSING!$I$2:$I$7</c:f>
              <c:numCache>
                <c:formatCode>General</c:formatCode>
                <c:ptCount val="6"/>
                <c:pt idx="0">
                  <c:v>2021</c:v>
                </c:pt>
                <c:pt idx="1">
                  <c:v>2022</c:v>
                </c:pt>
                <c:pt idx="2">
                  <c:v>2023</c:v>
                </c:pt>
                <c:pt idx="3">
                  <c:v>2024</c:v>
                </c:pt>
                <c:pt idx="4">
                  <c:v>2025</c:v>
                </c:pt>
                <c:pt idx="5">
                  <c:v>2026</c:v>
                </c:pt>
              </c:numCache>
            </c:numRef>
          </c:cat>
          <c:val>
            <c:numRef>
              <c:f>PROCESSING!$N$2:$N$7</c:f>
              <c:numCache>
                <c:formatCode>_(* #,##0_);_(* \(#,##0\);_(* ""_);_(@_)</c:formatCode>
                <c:ptCount val="6"/>
                <c:pt idx="0">
                  <c:v>0</c:v>
                </c:pt>
                <c:pt idx="1">
                  <c:v>128</c:v>
                </c:pt>
                <c:pt idx="2">
                  <c:v>0</c:v>
                </c:pt>
                <c:pt idx="3">
                  <c:v>0</c:v>
                </c:pt>
                <c:pt idx="4">
                  <c:v>0</c:v>
                </c:pt>
                <c:pt idx="5">
                  <c:v>0</c:v>
                </c:pt>
              </c:numCache>
            </c:numRef>
          </c:val>
          <c:extLst>
            <c:ext xmlns:c16="http://schemas.microsoft.com/office/drawing/2014/chart" uri="{C3380CC4-5D6E-409C-BE32-E72D297353CC}">
              <c16:uniqueId val="{00000011-3A63-47BD-A522-63FC9003B6FD}"/>
            </c:ext>
          </c:extLst>
        </c:ser>
        <c:dLbls>
          <c:dLblPos val="outEnd"/>
          <c:showLegendKey val="0"/>
          <c:showVal val="1"/>
          <c:showCatName val="0"/>
          <c:showSerName val="0"/>
          <c:showPercent val="0"/>
          <c:showBubbleSize val="0"/>
        </c:dLbls>
        <c:gapWidth val="80"/>
        <c:overlap val="100"/>
        <c:axId val="1365022959"/>
        <c:axId val="715013583"/>
      </c:barChart>
      <c:lineChart>
        <c:grouping val="standard"/>
        <c:varyColors val="0"/>
        <c:ser>
          <c:idx val="2"/>
          <c:order val="2"/>
          <c:tx>
            <c:strRef>
              <c:f>PROCESSING!$R$1</c:f>
              <c:strCache>
                <c:ptCount val="1"/>
                <c:pt idx="0">
                  <c:v>PurCursor 1</c:v>
                </c:pt>
              </c:strCache>
            </c:strRef>
          </c:tx>
          <c:spPr>
            <a:ln w="12700" cap="rnd">
              <a:solidFill>
                <a:srgbClr val="FF720B"/>
              </a:solidFill>
              <a:prstDash val="sysDash"/>
              <a:round/>
            </a:ln>
            <a:effectLst/>
          </c:spPr>
          <c:marker>
            <c:symbol val="circle"/>
            <c:size val="5"/>
            <c:spPr>
              <a:noFill/>
              <a:ln w="12700">
                <a:solidFill>
                  <a:srgbClr val="FF720B"/>
                </a:solidFill>
              </a:ln>
              <a:effectLst/>
            </c:spPr>
          </c:marker>
          <c:dLbls>
            <c:dLbl>
              <c:idx val="0"/>
              <c:tx>
                <c:rich>
                  <a:bodyPr/>
                  <a:lstStyle/>
                  <a:p>
                    <a:fld id="{33F1F42A-D318-4A7E-86D6-145437140439}"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3A63-47BD-A522-63FC9003B6FD}"/>
                </c:ext>
              </c:extLst>
            </c:dLbl>
            <c:dLbl>
              <c:idx val="1"/>
              <c:tx>
                <c:rich>
                  <a:bodyPr/>
                  <a:lstStyle/>
                  <a:p>
                    <a:fld id="{9E447593-C0B1-4720-A50C-9B1C2DA2E464}"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A63-47BD-A522-63FC9003B6FD}"/>
                </c:ext>
              </c:extLst>
            </c:dLbl>
            <c:dLbl>
              <c:idx val="2"/>
              <c:tx>
                <c:rich>
                  <a:bodyPr/>
                  <a:lstStyle/>
                  <a:p>
                    <a:fld id="{A1870942-B860-441B-88BE-56BD4E326BBC}"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A63-47BD-A522-63FC9003B6FD}"/>
                </c:ext>
              </c:extLst>
            </c:dLbl>
            <c:dLbl>
              <c:idx val="3"/>
              <c:tx>
                <c:rich>
                  <a:bodyPr/>
                  <a:lstStyle/>
                  <a:p>
                    <a:fld id="{876DC050-14C0-4E14-8B89-9684147A1AF4}"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A63-47BD-A522-63FC9003B6FD}"/>
                </c:ext>
              </c:extLst>
            </c:dLbl>
            <c:dLbl>
              <c:idx val="4"/>
              <c:tx>
                <c:rich>
                  <a:bodyPr/>
                  <a:lstStyle/>
                  <a:p>
                    <a:fld id="{F6E5BCD7-8AC3-4368-8131-FD246183FBD0}"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A63-47BD-A522-63FC9003B6FD}"/>
                </c:ext>
              </c:extLst>
            </c:dLbl>
            <c:dLbl>
              <c:idx val="5"/>
              <c:tx>
                <c:rich>
                  <a:bodyPr/>
                  <a:lstStyle/>
                  <a:p>
                    <a:fld id="{A8015310-A53A-4089-81C2-BBCA113A48E5}"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A63-47BD-A522-63FC9003B6F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CF1E3"/>
                    </a:solidFill>
                    <a:latin typeface="Bahnschrift" panose="020B0502040204020203" pitchFamily="34" charset="0"/>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PROCESSING!$I$2:$I$7</c:f>
              <c:numCache>
                <c:formatCode>General</c:formatCode>
                <c:ptCount val="6"/>
                <c:pt idx="0">
                  <c:v>2021</c:v>
                </c:pt>
                <c:pt idx="1">
                  <c:v>2022</c:v>
                </c:pt>
                <c:pt idx="2">
                  <c:v>2023</c:v>
                </c:pt>
                <c:pt idx="3">
                  <c:v>2024</c:v>
                </c:pt>
                <c:pt idx="4">
                  <c:v>2025</c:v>
                </c:pt>
                <c:pt idx="5">
                  <c:v>2026</c:v>
                </c:pt>
              </c:numCache>
            </c:numRef>
          </c:cat>
          <c:val>
            <c:numRef>
              <c:f>PROCESSING!$R$2:$R$7</c:f>
              <c:numCache>
                <c:formatCode>_(* #,##0_);_(* \(#,##0\);_(* "-"_);_(@_)</c:formatCode>
                <c:ptCount val="6"/>
                <c:pt idx="0">
                  <c:v>57.599999999999994</c:v>
                </c:pt>
                <c:pt idx="1">
                  <c:v>184.32</c:v>
                </c:pt>
                <c:pt idx="2">
                  <c:v>59.04</c:v>
                </c:pt>
                <c:pt idx="3">
                  <c:v>182.88</c:v>
                </c:pt>
                <c:pt idx="4">
                  <c:v>67.679999999999993</c:v>
                </c:pt>
                <c:pt idx="5">
                  <c:v>122.39999999999999</c:v>
                </c:pt>
              </c:numCache>
            </c:numRef>
          </c:val>
          <c:smooth val="0"/>
          <c:extLst>
            <c:ext xmlns:c15="http://schemas.microsoft.com/office/drawing/2012/chart" uri="{02D57815-91ED-43cb-92C2-25804820EDAC}">
              <c15:datalabelsRange>
                <c15:f>PROCESSING!$V$2:$V$7</c15:f>
                <c15:dlblRangeCache>
                  <c:ptCount val="6"/>
                  <c:pt idx="1">
                    <c:v>+ 52%</c:v>
                  </c:pt>
                  <c:pt idx="2">
                    <c:v>- 51%</c:v>
                  </c:pt>
                  <c:pt idx="3">
                    <c:v>+ 51%</c:v>
                  </c:pt>
                  <c:pt idx="4">
                    <c:v>- 46%</c:v>
                  </c:pt>
                  <c:pt idx="5">
                    <c:v>+ 29%</c:v>
                  </c:pt>
                </c15:dlblRangeCache>
              </c15:datalabelsRange>
            </c:ext>
            <c:ext xmlns:c16="http://schemas.microsoft.com/office/drawing/2014/chart" uri="{C3380CC4-5D6E-409C-BE32-E72D297353CC}">
              <c16:uniqueId val="{00000018-3A63-47BD-A522-63FC9003B6FD}"/>
            </c:ext>
          </c:extLst>
        </c:ser>
        <c:dLbls>
          <c:showLegendKey val="0"/>
          <c:showVal val="1"/>
          <c:showCatName val="0"/>
          <c:showSerName val="0"/>
          <c:showPercent val="0"/>
          <c:showBubbleSize val="0"/>
        </c:dLbls>
        <c:marker val="1"/>
        <c:smooth val="0"/>
        <c:axId val="1365022959"/>
        <c:axId val="715013583"/>
      </c:lineChart>
      <c:catAx>
        <c:axId val="136502295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Bahnschrift" panose="020B0502040204020203" pitchFamily="34" charset="0"/>
                <a:ea typeface="+mn-ea"/>
                <a:cs typeface="+mn-cs"/>
              </a:defRPr>
            </a:pPr>
            <a:endParaRPr lang="en-US"/>
          </a:p>
        </c:txPr>
        <c:crossAx val="715013583"/>
        <c:crosses val="autoZero"/>
        <c:auto val="1"/>
        <c:lblAlgn val="ctr"/>
        <c:lblOffset val="100"/>
        <c:noMultiLvlLbl val="0"/>
      </c:catAx>
      <c:valAx>
        <c:axId val="715013583"/>
        <c:scaling>
          <c:orientation val="minMax"/>
        </c:scaling>
        <c:delete val="1"/>
        <c:axPos val="l"/>
        <c:numFmt formatCode="General" sourceLinked="1"/>
        <c:majorTickMark val="none"/>
        <c:minorTickMark val="none"/>
        <c:tickLblPos val="nextTo"/>
        <c:crossAx val="136502295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5307548350930794E-3"/>
          <c:y val="4.1699182626334944E-2"/>
          <c:w val="0.96842744564859351"/>
          <c:h val="0.88701180037798055"/>
        </c:manualLayout>
      </c:layout>
      <c:barChart>
        <c:barDir val="col"/>
        <c:grouping val="clustered"/>
        <c:varyColors val="0"/>
        <c:ser>
          <c:idx val="0"/>
          <c:order val="0"/>
          <c:tx>
            <c:strRef>
              <c:f>PROCESSING!$L$1</c:f>
              <c:strCache>
                <c:ptCount val="1"/>
                <c:pt idx="0">
                  <c:v>SoldB</c:v>
                </c:pt>
              </c:strCache>
            </c:strRef>
          </c:tx>
          <c:spPr>
            <a:gradFill>
              <a:gsLst>
                <a:gs pos="100000">
                  <a:srgbClr val="E8EBEE"/>
                </a:gs>
                <a:gs pos="2000">
                  <a:srgbClr val="E4CCFE"/>
                </a:gs>
              </a:gsLst>
              <a:lin ang="5400000" scaled="1"/>
            </a:gradFill>
            <a:ln>
              <a:noFill/>
            </a:ln>
            <a:effectLst/>
          </c:spPr>
          <c:invertIfNegative val="0"/>
          <c:dPt>
            <c:idx val="0"/>
            <c:invertIfNegative val="0"/>
            <c:bubble3D val="0"/>
            <c:spPr>
              <a:gradFill>
                <a:gsLst>
                  <a:gs pos="100000">
                    <a:srgbClr val="E8EBEE"/>
                  </a:gs>
                  <a:gs pos="2000">
                    <a:schemeClr val="bg1">
                      <a:lumMod val="95000"/>
                    </a:schemeClr>
                  </a:gs>
                </a:gsLst>
                <a:lin ang="5400000" scaled="1"/>
              </a:gradFill>
              <a:ln>
                <a:noFill/>
              </a:ln>
              <a:effectLst/>
            </c:spPr>
            <c:extLst>
              <c:ext xmlns:c16="http://schemas.microsoft.com/office/drawing/2014/chart" uri="{C3380CC4-5D6E-409C-BE32-E72D297353CC}">
                <c16:uniqueId val="{00000000-41B7-4D84-BA87-AAA403D09BB2}"/>
              </c:ext>
            </c:extLst>
          </c:dPt>
          <c:dPt>
            <c:idx val="1"/>
            <c:invertIfNegative val="0"/>
            <c:bubble3D val="0"/>
            <c:spPr>
              <a:gradFill>
                <a:gsLst>
                  <a:gs pos="100000">
                    <a:srgbClr val="E8EBEE"/>
                  </a:gs>
                  <a:gs pos="2000">
                    <a:schemeClr val="bg1">
                      <a:lumMod val="95000"/>
                    </a:schemeClr>
                  </a:gs>
                </a:gsLst>
                <a:lin ang="5400000" scaled="1"/>
              </a:gradFill>
              <a:ln>
                <a:noFill/>
              </a:ln>
              <a:effectLst/>
            </c:spPr>
            <c:extLst>
              <c:ext xmlns:c16="http://schemas.microsoft.com/office/drawing/2014/chart" uri="{C3380CC4-5D6E-409C-BE32-E72D297353CC}">
                <c16:uniqueId val="{00000001-41B7-4D84-BA87-AAA403D09BB2}"/>
              </c:ext>
            </c:extLst>
          </c:dPt>
          <c:dPt>
            <c:idx val="2"/>
            <c:invertIfNegative val="0"/>
            <c:bubble3D val="0"/>
            <c:spPr>
              <a:gradFill>
                <a:gsLst>
                  <a:gs pos="100000">
                    <a:srgbClr val="E8EBEE"/>
                  </a:gs>
                  <a:gs pos="2000">
                    <a:schemeClr val="bg1">
                      <a:lumMod val="95000"/>
                    </a:schemeClr>
                  </a:gs>
                </a:gsLst>
                <a:lin ang="5400000" scaled="1"/>
              </a:gradFill>
              <a:ln>
                <a:noFill/>
              </a:ln>
              <a:effectLst/>
            </c:spPr>
            <c:extLst>
              <c:ext xmlns:c16="http://schemas.microsoft.com/office/drawing/2014/chart" uri="{C3380CC4-5D6E-409C-BE32-E72D297353CC}">
                <c16:uniqueId val="{00000005-41B7-4D84-BA87-AAA403D09BB2}"/>
              </c:ext>
            </c:extLst>
          </c:dPt>
          <c:dPt>
            <c:idx val="3"/>
            <c:invertIfNegative val="0"/>
            <c:bubble3D val="0"/>
            <c:spPr>
              <a:gradFill>
                <a:gsLst>
                  <a:gs pos="100000">
                    <a:srgbClr val="E8EBEE"/>
                  </a:gs>
                  <a:gs pos="2000">
                    <a:schemeClr val="bg1">
                      <a:lumMod val="95000"/>
                    </a:schemeClr>
                  </a:gs>
                </a:gsLst>
                <a:lin ang="5400000" scaled="1"/>
              </a:gradFill>
              <a:ln>
                <a:noFill/>
              </a:ln>
              <a:effectLst/>
            </c:spPr>
            <c:extLst>
              <c:ext xmlns:c16="http://schemas.microsoft.com/office/drawing/2014/chart" uri="{C3380CC4-5D6E-409C-BE32-E72D297353CC}">
                <c16:uniqueId val="{00000002-41B7-4D84-BA87-AAA403D09BB2}"/>
              </c:ext>
            </c:extLst>
          </c:dPt>
          <c:dPt>
            <c:idx val="4"/>
            <c:invertIfNegative val="0"/>
            <c:bubble3D val="0"/>
            <c:spPr>
              <a:gradFill>
                <a:gsLst>
                  <a:gs pos="100000">
                    <a:srgbClr val="E8EBEE"/>
                  </a:gs>
                  <a:gs pos="2000">
                    <a:schemeClr val="bg1">
                      <a:lumMod val="95000"/>
                    </a:schemeClr>
                  </a:gs>
                </a:gsLst>
                <a:lin ang="5400000" scaled="1"/>
              </a:gradFill>
              <a:ln>
                <a:noFill/>
              </a:ln>
              <a:effectLst/>
            </c:spPr>
            <c:extLst>
              <c:ext xmlns:c16="http://schemas.microsoft.com/office/drawing/2014/chart" uri="{C3380CC4-5D6E-409C-BE32-E72D297353CC}">
                <c16:uniqueId val="{00000003-41B7-4D84-BA87-AAA403D09BB2}"/>
              </c:ext>
            </c:extLst>
          </c:dPt>
          <c:dPt>
            <c:idx val="5"/>
            <c:invertIfNegative val="0"/>
            <c:bubble3D val="0"/>
            <c:spPr>
              <a:gradFill>
                <a:gsLst>
                  <a:gs pos="100000">
                    <a:srgbClr val="E8EBEE"/>
                  </a:gs>
                  <a:gs pos="2000">
                    <a:schemeClr val="bg1">
                      <a:lumMod val="95000"/>
                    </a:schemeClr>
                  </a:gs>
                </a:gsLst>
                <a:lin ang="5400000" scaled="1"/>
              </a:gradFill>
              <a:ln>
                <a:noFill/>
              </a:ln>
              <a:effectLst/>
            </c:spPr>
            <c:extLst>
              <c:ext xmlns:c16="http://schemas.microsoft.com/office/drawing/2014/chart" uri="{C3380CC4-5D6E-409C-BE32-E72D297353CC}">
                <c16:uniqueId val="{00000004-41B7-4D84-BA87-AAA403D09BB2}"/>
              </c:ext>
            </c:extLst>
          </c:dPt>
          <c:dLbls>
            <c:dLbl>
              <c:idx val="0"/>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1B7-4D84-BA87-AAA403D09BB2}"/>
                </c:ext>
              </c:extLst>
            </c:dLbl>
            <c:dLbl>
              <c:idx val="1"/>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B7-4D84-BA87-AAA403D09BB2}"/>
                </c:ext>
              </c:extLst>
            </c:dLbl>
            <c:dLbl>
              <c:idx val="2"/>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1B7-4D84-BA87-AAA403D09BB2}"/>
                </c:ext>
              </c:extLst>
            </c:dLbl>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1B7-4D84-BA87-AAA403D09BB2}"/>
                </c:ext>
              </c:extLst>
            </c:dLbl>
            <c:dLbl>
              <c:idx val="4"/>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B7-4D84-BA87-AAA403D09BB2}"/>
                </c:ext>
              </c:extLst>
            </c:dLbl>
            <c:dLbl>
              <c:idx val="5"/>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1B7-4D84-BA87-AAA403D09BB2}"/>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rgbClr val="E723FF"/>
                    </a:solidFill>
                    <a:latin typeface="Bahnschrift" panose="020B0502040204020203" pitchFamily="34" charset="0"/>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PROCESSING!$I$2:$I$7</c:f>
              <c:numCache>
                <c:formatCode>General</c:formatCode>
                <c:ptCount val="6"/>
                <c:pt idx="0">
                  <c:v>2021</c:v>
                </c:pt>
                <c:pt idx="1">
                  <c:v>2022</c:v>
                </c:pt>
                <c:pt idx="2">
                  <c:v>2023</c:v>
                </c:pt>
                <c:pt idx="3">
                  <c:v>2024</c:v>
                </c:pt>
                <c:pt idx="4">
                  <c:v>2025</c:v>
                </c:pt>
                <c:pt idx="5">
                  <c:v>2026</c:v>
                </c:pt>
              </c:numCache>
            </c:numRef>
          </c:cat>
          <c:val>
            <c:numRef>
              <c:f>PROCESSING!$L$2:$L$7</c:f>
              <c:numCache>
                <c:formatCode>General</c:formatCode>
                <c:ptCount val="6"/>
                <c:pt idx="0">
                  <c:v>46</c:v>
                </c:pt>
                <c:pt idx="1">
                  <c:v>78</c:v>
                </c:pt>
                <c:pt idx="2">
                  <c:v>87</c:v>
                </c:pt>
                <c:pt idx="3">
                  <c:v>93</c:v>
                </c:pt>
                <c:pt idx="4">
                  <c:v>83</c:v>
                </c:pt>
                <c:pt idx="5">
                  <c:v>122</c:v>
                </c:pt>
              </c:numCache>
            </c:numRef>
          </c:val>
          <c:extLst>
            <c:ext xmlns:c16="http://schemas.microsoft.com/office/drawing/2014/chart" uri="{C3380CC4-5D6E-409C-BE32-E72D297353CC}">
              <c16:uniqueId val="{00000000-A9BF-4984-B8E2-FE8A76C44C44}"/>
            </c:ext>
          </c:extLst>
        </c:ser>
        <c:ser>
          <c:idx val="1"/>
          <c:order val="1"/>
          <c:tx>
            <c:strRef>
              <c:f>PROCESSING!$P$1</c:f>
              <c:strCache>
                <c:ptCount val="1"/>
                <c:pt idx="0">
                  <c:v>SolCursor</c:v>
                </c:pt>
              </c:strCache>
            </c:strRef>
          </c:tx>
          <c:spPr>
            <a:gradFill>
              <a:gsLst>
                <a:gs pos="10000">
                  <a:srgbClr val="991CFB"/>
                </a:gs>
                <a:gs pos="50000">
                  <a:srgbClr val="E723FF"/>
                </a:gs>
              </a:gsLst>
              <a:lin ang="5400000" scaled="1"/>
            </a:gradFill>
            <a:ln w="12700">
              <a:solidFill>
                <a:srgbClr val="E723FF"/>
              </a:solidFill>
              <a:prstDash val="sysDash"/>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bg1">
                        <a:lumMod val="9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PROCESSING!$P$2:$P$7</c:f>
              <c:numCache>
                <c:formatCode>_(* #,##0_);_(* \(#,##0\);_(* ""_);_(@_)</c:formatCode>
                <c:ptCount val="6"/>
                <c:pt idx="0">
                  <c:v>0</c:v>
                </c:pt>
                <c:pt idx="1">
                  <c:v>78</c:v>
                </c:pt>
                <c:pt idx="2">
                  <c:v>0</c:v>
                </c:pt>
                <c:pt idx="3">
                  <c:v>0</c:v>
                </c:pt>
                <c:pt idx="4">
                  <c:v>0</c:v>
                </c:pt>
                <c:pt idx="5">
                  <c:v>0</c:v>
                </c:pt>
              </c:numCache>
            </c:numRef>
          </c:val>
          <c:extLst>
            <c:ext xmlns:c16="http://schemas.microsoft.com/office/drawing/2014/chart" uri="{C3380CC4-5D6E-409C-BE32-E72D297353CC}">
              <c16:uniqueId val="{00000001-A9BF-4984-B8E2-FE8A76C44C44}"/>
            </c:ext>
          </c:extLst>
        </c:ser>
        <c:dLbls>
          <c:showLegendKey val="0"/>
          <c:showVal val="0"/>
          <c:showCatName val="0"/>
          <c:showSerName val="0"/>
          <c:showPercent val="0"/>
          <c:showBubbleSize val="0"/>
        </c:dLbls>
        <c:gapWidth val="80"/>
        <c:overlap val="100"/>
        <c:axId val="1392624688"/>
        <c:axId val="709648720"/>
      </c:barChart>
      <c:lineChart>
        <c:grouping val="standard"/>
        <c:varyColors val="0"/>
        <c:ser>
          <c:idx val="2"/>
          <c:order val="2"/>
          <c:tx>
            <c:strRef>
              <c:f>PROCESSING!$T$1</c:f>
              <c:strCache>
                <c:ptCount val="1"/>
                <c:pt idx="0">
                  <c:v>SolCursor1</c:v>
                </c:pt>
              </c:strCache>
            </c:strRef>
          </c:tx>
          <c:spPr>
            <a:ln w="12700" cap="rnd">
              <a:solidFill>
                <a:srgbClr val="FF720B"/>
              </a:solidFill>
              <a:prstDash val="sysDash"/>
              <a:round/>
            </a:ln>
            <a:effectLst/>
          </c:spPr>
          <c:marker>
            <c:symbol val="circle"/>
            <c:size val="6"/>
            <c:spPr>
              <a:noFill/>
              <a:ln w="9525">
                <a:solidFill>
                  <a:srgbClr val="FE890B"/>
                </a:solidFill>
              </a:ln>
              <a:effectLst/>
            </c:spPr>
          </c:marker>
          <c:dLbls>
            <c:dLbl>
              <c:idx val="0"/>
              <c:tx>
                <c:rich>
                  <a:bodyPr/>
                  <a:lstStyle/>
                  <a:p>
                    <a:fld id="{BD0AD649-C1C4-4279-BC97-F021914A43BF}"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A9BF-4984-B8E2-FE8A76C44C44}"/>
                </c:ext>
              </c:extLst>
            </c:dLbl>
            <c:dLbl>
              <c:idx val="1"/>
              <c:tx>
                <c:rich>
                  <a:bodyPr/>
                  <a:lstStyle/>
                  <a:p>
                    <a:fld id="{D5D155D3-AC54-4AE1-B441-EFD1B9C0EE6B}"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9BF-4984-B8E2-FE8A76C44C44}"/>
                </c:ext>
              </c:extLst>
            </c:dLbl>
            <c:dLbl>
              <c:idx val="2"/>
              <c:tx>
                <c:rich>
                  <a:bodyPr/>
                  <a:lstStyle/>
                  <a:p>
                    <a:fld id="{CCF6A16D-D811-4208-9122-45EC5B19F45B}"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9BF-4984-B8E2-FE8A76C44C44}"/>
                </c:ext>
              </c:extLst>
            </c:dLbl>
            <c:dLbl>
              <c:idx val="3"/>
              <c:tx>
                <c:rich>
                  <a:bodyPr/>
                  <a:lstStyle/>
                  <a:p>
                    <a:fld id="{11393F3F-1B00-46D0-A1B9-2D9EBFBBB0B2}"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9BF-4984-B8E2-FE8A76C44C44}"/>
                </c:ext>
              </c:extLst>
            </c:dLbl>
            <c:dLbl>
              <c:idx val="4"/>
              <c:tx>
                <c:rich>
                  <a:bodyPr/>
                  <a:lstStyle/>
                  <a:p>
                    <a:fld id="{05929DDC-BD57-4B9C-927C-666A64EFDCDE}"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9BF-4984-B8E2-FE8A76C44C44}"/>
                </c:ext>
              </c:extLst>
            </c:dLbl>
            <c:dLbl>
              <c:idx val="5"/>
              <c:tx>
                <c:rich>
                  <a:bodyPr/>
                  <a:lstStyle/>
                  <a:p>
                    <a:fld id="{28B8C99C-0A1A-4EAA-94F2-CB0AC55B9CE4}"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9BF-4984-B8E2-FE8A76C44C4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CF1E3"/>
                    </a:solidFill>
                    <a:latin typeface="Bahnschrift" panose="020B0502040204020203" pitchFamily="34" charset="0"/>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PROCESSING!$T$2:$T$7</c:f>
              <c:numCache>
                <c:formatCode>_(* #,##0_);_(* \(#,##0\);_(* "-"_);_(@_)</c:formatCode>
                <c:ptCount val="6"/>
                <c:pt idx="0">
                  <c:v>66.239999999999995</c:v>
                </c:pt>
                <c:pt idx="1">
                  <c:v>112.32</c:v>
                </c:pt>
                <c:pt idx="2">
                  <c:v>125.28</c:v>
                </c:pt>
                <c:pt idx="3">
                  <c:v>133.91999999999999</c:v>
                </c:pt>
                <c:pt idx="4">
                  <c:v>119.52</c:v>
                </c:pt>
                <c:pt idx="5">
                  <c:v>175.68</c:v>
                </c:pt>
              </c:numCache>
            </c:numRef>
          </c:val>
          <c:smooth val="0"/>
          <c:extLst>
            <c:ext xmlns:c15="http://schemas.microsoft.com/office/drawing/2012/chart" uri="{02D57815-91ED-43cb-92C2-25804820EDAC}">
              <c15:datalabelsRange>
                <c15:f>PROCESSING!$X$2:$X$7</c15:f>
                <c15:dlblRangeCache>
                  <c:ptCount val="6"/>
                  <c:pt idx="1">
                    <c:v>+ 26%</c:v>
                  </c:pt>
                  <c:pt idx="2">
                    <c:v>+ 5%</c:v>
                  </c:pt>
                  <c:pt idx="3">
                    <c:v>+ 3%</c:v>
                  </c:pt>
                  <c:pt idx="4">
                    <c:v>- 6%</c:v>
                  </c:pt>
                  <c:pt idx="5">
                    <c:v>+ 19%</c:v>
                  </c:pt>
                </c15:dlblRangeCache>
              </c15:datalabelsRange>
            </c:ext>
            <c:ext xmlns:c16="http://schemas.microsoft.com/office/drawing/2014/chart" uri="{C3380CC4-5D6E-409C-BE32-E72D297353CC}">
              <c16:uniqueId val="{00000002-A9BF-4984-B8E2-FE8A76C44C44}"/>
            </c:ext>
          </c:extLst>
        </c:ser>
        <c:dLbls>
          <c:showLegendKey val="0"/>
          <c:showVal val="0"/>
          <c:showCatName val="0"/>
          <c:showSerName val="0"/>
          <c:showPercent val="0"/>
          <c:showBubbleSize val="0"/>
        </c:dLbls>
        <c:marker val="1"/>
        <c:smooth val="0"/>
        <c:axId val="1392624688"/>
        <c:axId val="709648720"/>
      </c:lineChart>
      <c:catAx>
        <c:axId val="139262468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Bahnschrift" panose="020B0502040204020203" pitchFamily="34" charset="0"/>
                <a:ea typeface="+mn-ea"/>
                <a:cs typeface="+mn-cs"/>
              </a:defRPr>
            </a:pPr>
            <a:endParaRPr lang="en-US"/>
          </a:p>
        </c:txPr>
        <c:crossAx val="709648720"/>
        <c:crosses val="autoZero"/>
        <c:auto val="1"/>
        <c:lblAlgn val="ctr"/>
        <c:lblOffset val="100"/>
        <c:noMultiLvlLbl val="0"/>
      </c:catAx>
      <c:valAx>
        <c:axId val="709648720"/>
        <c:scaling>
          <c:orientation val="minMax"/>
        </c:scaling>
        <c:delete val="1"/>
        <c:axPos val="l"/>
        <c:numFmt formatCode="General" sourceLinked="1"/>
        <c:majorTickMark val="none"/>
        <c:minorTickMark val="none"/>
        <c:tickLblPos val="nextTo"/>
        <c:crossAx val="13926246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13299980811476"/>
          <c:y val="6.3373809204347237E-2"/>
          <c:w val="0.73979269099693501"/>
          <c:h val="0.85030189185562866"/>
        </c:manualLayout>
      </c:layout>
      <c:doughnutChart>
        <c:varyColors val="1"/>
        <c:ser>
          <c:idx val="0"/>
          <c:order val="0"/>
          <c:spPr>
            <a:solidFill>
              <a:srgbClr val="434343"/>
            </a:solidFill>
            <a:ln>
              <a:noFill/>
            </a:ln>
          </c:spPr>
          <c:dPt>
            <c:idx val="0"/>
            <c:bubble3D val="0"/>
            <c:spPr>
              <a:solidFill>
                <a:schemeClr val="bg1"/>
              </a:solidFill>
              <a:ln w="19050">
                <a:noFill/>
              </a:ln>
              <a:effectLst/>
            </c:spPr>
            <c:extLst>
              <c:ext xmlns:c16="http://schemas.microsoft.com/office/drawing/2014/chart" uri="{C3380CC4-5D6E-409C-BE32-E72D297353CC}">
                <c16:uniqueId val="{00000001-2FCB-4070-875C-0BBF208F35AD}"/>
              </c:ext>
            </c:extLst>
          </c:dPt>
          <c:dPt>
            <c:idx val="1"/>
            <c:bubble3D val="0"/>
            <c:spPr>
              <a:solidFill>
                <a:schemeClr val="bg1">
                  <a:lumMod val="85000"/>
                  <a:alpha val="75000"/>
                </a:schemeClr>
              </a:solidFill>
              <a:ln w="19050">
                <a:noFill/>
              </a:ln>
              <a:effectLst/>
            </c:spPr>
            <c:extLst>
              <c:ext xmlns:c16="http://schemas.microsoft.com/office/drawing/2014/chart" uri="{C3380CC4-5D6E-409C-BE32-E72D297353CC}">
                <c16:uniqueId val="{00000003-2FCB-4070-875C-0BBF208F35AD}"/>
              </c:ext>
            </c:extLst>
          </c:dPt>
          <c:val>
            <c:numRef>
              <c:f>PROCESSING!$U$25:$V$25</c:f>
              <c:numCache>
                <c:formatCode>0%</c:formatCode>
                <c:ptCount val="2"/>
                <c:pt idx="0">
                  <c:v>2.9587381180029944</c:v>
                </c:pt>
                <c:pt idx="1">
                  <c:v>-1.9587381180029944</c:v>
                </c:pt>
              </c:numCache>
            </c:numRef>
          </c:val>
          <c:extLst>
            <c:ext xmlns:c16="http://schemas.microsoft.com/office/drawing/2014/chart" uri="{C3380CC4-5D6E-409C-BE32-E72D297353CC}">
              <c16:uniqueId val="{00000004-2FCB-4070-875C-0BBF208F35AD}"/>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strRef>
              <c:f>PROCESSING!$W$23</c:f>
              <c:strCache>
                <c:ptCount val="1"/>
                <c:pt idx="0">
                  <c:v>X Axis </c:v>
                </c:pt>
              </c:strCache>
            </c:strRef>
          </c:tx>
          <c:spPr>
            <a:ln w="25400" cap="rnd">
              <a:noFill/>
              <a:round/>
            </a:ln>
            <a:effectLst/>
          </c:spPr>
          <c:marker>
            <c:symbol val="circle"/>
            <c:size val="11"/>
            <c:spPr>
              <a:solidFill>
                <a:schemeClr val="bg1"/>
              </a:solidFill>
              <a:ln w="9525">
                <a:solidFill>
                  <a:srgbClr val="991CFB"/>
                </a:solidFill>
              </a:ln>
              <a:effectLst/>
            </c:spPr>
          </c:marker>
          <c:dPt>
            <c:idx val="0"/>
            <c:marker>
              <c:symbol val="circle"/>
              <c:size val="11"/>
              <c:spPr>
                <a:solidFill>
                  <a:schemeClr val="bg1"/>
                </a:solidFill>
                <a:ln w="9525">
                  <a:noFill/>
                </a:ln>
                <a:effectLst/>
              </c:spPr>
            </c:marker>
            <c:bubble3D val="0"/>
            <c:extLst>
              <c:ext xmlns:c16="http://schemas.microsoft.com/office/drawing/2014/chart" uri="{C3380CC4-5D6E-409C-BE32-E72D297353CC}">
                <c16:uniqueId val="{00000006-2FCB-4070-875C-0BBF208F35AD}"/>
              </c:ext>
            </c:extLst>
          </c:dPt>
          <c:xVal>
            <c:numRef>
              <c:f>PROCESSING!$W$24:$W$25</c:f>
              <c:numCache>
                <c:formatCode>General</c:formatCode>
                <c:ptCount val="2"/>
                <c:pt idx="0">
                  <c:v>0</c:v>
                </c:pt>
                <c:pt idx="1">
                  <c:v>-0.25636153567856773</c:v>
                </c:pt>
              </c:numCache>
            </c:numRef>
          </c:xVal>
          <c:yVal>
            <c:numRef>
              <c:f>PROCESSING!$X$24:$X$25</c:f>
              <c:numCache>
                <c:formatCode>General</c:formatCode>
                <c:ptCount val="2"/>
                <c:pt idx="0">
                  <c:v>1</c:v>
                </c:pt>
                <c:pt idx="1">
                  <c:v>0.96658096558153195</c:v>
                </c:pt>
              </c:numCache>
            </c:numRef>
          </c:yVal>
          <c:smooth val="0"/>
          <c:extLst>
            <c:ext xmlns:c16="http://schemas.microsoft.com/office/drawing/2014/chart" uri="{C3380CC4-5D6E-409C-BE32-E72D297353CC}">
              <c16:uniqueId val="{00000005-2FCB-4070-875C-0BBF208F35AD}"/>
            </c:ext>
          </c:extLst>
        </c:ser>
        <c:dLbls>
          <c:showLegendKey val="0"/>
          <c:showVal val="0"/>
          <c:showCatName val="0"/>
          <c:showSerName val="0"/>
          <c:showPercent val="0"/>
          <c:showBubbleSize val="0"/>
        </c:dLbls>
        <c:axId val="1621766768"/>
        <c:axId val="453600768"/>
      </c:scatterChart>
      <c:valAx>
        <c:axId val="1621766768"/>
        <c:scaling>
          <c:orientation val="minMax"/>
          <c:max val="1.1500000000000001"/>
          <c:min val="-1.1500000000000001"/>
        </c:scaling>
        <c:delete val="1"/>
        <c:axPos val="b"/>
        <c:numFmt formatCode="General" sourceLinked="1"/>
        <c:majorTickMark val="out"/>
        <c:minorTickMark val="none"/>
        <c:tickLblPos val="nextTo"/>
        <c:crossAx val="453600768"/>
        <c:crosses val="autoZero"/>
        <c:crossBetween val="midCat"/>
      </c:valAx>
      <c:valAx>
        <c:axId val="453600768"/>
        <c:scaling>
          <c:orientation val="minMax"/>
          <c:max val="1.1500000000000001"/>
          <c:min val="-1.1500000000000001"/>
        </c:scaling>
        <c:delete val="1"/>
        <c:axPos val="l"/>
        <c:numFmt formatCode="General" sourceLinked="1"/>
        <c:majorTickMark val="out"/>
        <c:minorTickMark val="none"/>
        <c:tickLblPos val="nextTo"/>
        <c:crossAx val="1621766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1879070516075E-2"/>
          <c:y val="5.0925925925925923E-2"/>
          <c:w val="0.98371140475545404"/>
          <c:h val="0.83915172061825605"/>
        </c:manualLayout>
      </c:layout>
      <c:barChart>
        <c:barDir val="col"/>
        <c:grouping val="clustered"/>
        <c:varyColors val="0"/>
        <c:ser>
          <c:idx val="0"/>
          <c:order val="0"/>
          <c:tx>
            <c:strRef>
              <c:f>PROCESSING!$J$9</c:f>
              <c:strCache>
                <c:ptCount val="1"/>
                <c:pt idx="0">
                  <c:v>PurchaseB</c:v>
                </c:pt>
              </c:strCache>
            </c:strRef>
          </c:tx>
          <c:spPr>
            <a:gradFill>
              <a:gsLst>
                <a:gs pos="100000">
                  <a:srgbClr val="E4CCFE"/>
                </a:gs>
                <a:gs pos="0">
                  <a:schemeClr val="accent1">
                    <a:lumMod val="30000"/>
                    <a:lumOff val="70000"/>
                  </a:schemeClr>
                </a:gs>
              </a:gsLst>
              <a:lin ang="5400000" scaled="1"/>
            </a:gradFill>
            <a:ln>
              <a:noFill/>
            </a:ln>
            <a:effectLst/>
          </c:spPr>
          <c:invertIfNegative val="0"/>
          <c:dPt>
            <c:idx val="0"/>
            <c:invertIfNegative val="0"/>
            <c:bubble3D val="0"/>
            <c:spPr>
              <a:gradFill>
                <a:gsLst>
                  <a:gs pos="0">
                    <a:srgbClr val="E8EBEE"/>
                  </a:gs>
                  <a:gs pos="100000">
                    <a:schemeClr val="bg1">
                      <a:lumMod val="95000"/>
                    </a:schemeClr>
                  </a:gs>
                </a:gsLst>
                <a:lin ang="5400000" scaled="1"/>
              </a:gradFill>
              <a:ln>
                <a:noFill/>
              </a:ln>
              <a:effectLst/>
            </c:spPr>
            <c:extLst>
              <c:ext xmlns:c16="http://schemas.microsoft.com/office/drawing/2014/chart" uri="{C3380CC4-5D6E-409C-BE32-E72D297353CC}">
                <c16:uniqueId val="{0000001A-4F83-4DC7-ACD4-B0EF1F53C308}"/>
              </c:ext>
            </c:extLst>
          </c:dPt>
          <c:dPt>
            <c:idx val="1"/>
            <c:invertIfNegative val="0"/>
            <c:bubble3D val="0"/>
            <c:spPr>
              <a:gradFill>
                <a:gsLst>
                  <a:gs pos="0">
                    <a:srgbClr val="E8EBEE"/>
                  </a:gs>
                  <a:gs pos="100000">
                    <a:schemeClr val="bg1">
                      <a:lumMod val="95000"/>
                    </a:schemeClr>
                  </a:gs>
                </a:gsLst>
                <a:lin ang="5400000" scaled="1"/>
              </a:gradFill>
              <a:ln>
                <a:noFill/>
              </a:ln>
              <a:effectLst/>
            </c:spPr>
            <c:extLst>
              <c:ext xmlns:c16="http://schemas.microsoft.com/office/drawing/2014/chart" uri="{C3380CC4-5D6E-409C-BE32-E72D297353CC}">
                <c16:uniqueId val="{00000019-4F83-4DC7-ACD4-B0EF1F53C308}"/>
              </c:ext>
            </c:extLst>
          </c:dPt>
          <c:dPt>
            <c:idx val="2"/>
            <c:invertIfNegative val="0"/>
            <c:bubble3D val="0"/>
            <c:spPr>
              <a:gradFill>
                <a:gsLst>
                  <a:gs pos="0">
                    <a:srgbClr val="E8EBEE"/>
                  </a:gs>
                  <a:gs pos="100000">
                    <a:srgbClr val="E8EBEE"/>
                  </a:gs>
                </a:gsLst>
                <a:lin ang="5400000" scaled="1"/>
              </a:gradFill>
              <a:ln>
                <a:noFill/>
              </a:ln>
              <a:effectLst/>
            </c:spPr>
            <c:extLst>
              <c:ext xmlns:c16="http://schemas.microsoft.com/office/drawing/2014/chart" uri="{C3380CC4-5D6E-409C-BE32-E72D297353CC}">
                <c16:uniqueId val="{00000018-4F83-4DC7-ACD4-B0EF1F53C308}"/>
              </c:ext>
            </c:extLst>
          </c:dPt>
          <c:dPt>
            <c:idx val="3"/>
            <c:invertIfNegative val="0"/>
            <c:bubble3D val="0"/>
            <c:spPr>
              <a:gradFill>
                <a:gsLst>
                  <a:gs pos="0">
                    <a:schemeClr val="bg1">
                      <a:lumMod val="95000"/>
                    </a:schemeClr>
                  </a:gs>
                  <a:gs pos="100000">
                    <a:srgbClr val="E8EBEE"/>
                  </a:gs>
                </a:gsLst>
                <a:lin ang="5400000" scaled="1"/>
              </a:gradFill>
              <a:ln>
                <a:noFill/>
              </a:ln>
              <a:effectLst/>
            </c:spPr>
            <c:extLst>
              <c:ext xmlns:c16="http://schemas.microsoft.com/office/drawing/2014/chart" uri="{C3380CC4-5D6E-409C-BE32-E72D297353CC}">
                <c16:uniqueId val="{0000000F-4F83-4DC7-ACD4-B0EF1F53C308}"/>
              </c:ext>
            </c:extLst>
          </c:dPt>
          <c:dPt>
            <c:idx val="4"/>
            <c:invertIfNegative val="0"/>
            <c:bubble3D val="0"/>
            <c:spPr>
              <a:gradFill>
                <a:gsLst>
                  <a:gs pos="3000">
                    <a:srgbClr val="E8EBEE"/>
                  </a:gs>
                  <a:gs pos="100000">
                    <a:srgbClr val="E8EBEE"/>
                  </a:gs>
                </a:gsLst>
                <a:lin ang="5400000" scaled="1"/>
              </a:gradFill>
              <a:ln>
                <a:noFill/>
              </a:ln>
              <a:effectLst/>
            </c:spPr>
            <c:extLst>
              <c:ext xmlns:c16="http://schemas.microsoft.com/office/drawing/2014/chart" uri="{C3380CC4-5D6E-409C-BE32-E72D297353CC}">
                <c16:uniqueId val="{00000010-4F83-4DC7-ACD4-B0EF1F53C308}"/>
              </c:ext>
            </c:extLst>
          </c:dPt>
          <c:dPt>
            <c:idx val="5"/>
            <c:invertIfNegative val="0"/>
            <c:bubble3D val="0"/>
            <c:spPr>
              <a:gradFill>
                <a:gsLst>
                  <a:gs pos="0">
                    <a:srgbClr val="E8EBEE"/>
                  </a:gs>
                  <a:gs pos="100000">
                    <a:srgbClr val="E8EBEE"/>
                  </a:gs>
                </a:gsLst>
                <a:lin ang="5400000" scaled="1"/>
              </a:gradFill>
              <a:ln>
                <a:noFill/>
              </a:ln>
              <a:effectLst/>
            </c:spPr>
            <c:extLst>
              <c:ext xmlns:c16="http://schemas.microsoft.com/office/drawing/2014/chart" uri="{C3380CC4-5D6E-409C-BE32-E72D297353CC}">
                <c16:uniqueId val="{00000017-4F83-4DC7-ACD4-B0EF1F53C308}"/>
              </c:ext>
            </c:extLst>
          </c:dPt>
          <c:dPt>
            <c:idx val="6"/>
            <c:invertIfNegative val="0"/>
            <c:bubble3D val="0"/>
            <c:spPr>
              <a:gradFill>
                <a:gsLst>
                  <a:gs pos="0">
                    <a:srgbClr val="E8EBEE"/>
                  </a:gs>
                  <a:gs pos="100000">
                    <a:srgbClr val="E8EBEE"/>
                  </a:gs>
                </a:gsLst>
                <a:lin ang="5400000" scaled="1"/>
              </a:gradFill>
              <a:ln>
                <a:noFill/>
              </a:ln>
              <a:effectLst/>
            </c:spPr>
            <c:extLst>
              <c:ext xmlns:c16="http://schemas.microsoft.com/office/drawing/2014/chart" uri="{C3380CC4-5D6E-409C-BE32-E72D297353CC}">
                <c16:uniqueId val="{00000011-4F83-4DC7-ACD4-B0EF1F53C308}"/>
              </c:ext>
            </c:extLst>
          </c:dPt>
          <c:dPt>
            <c:idx val="7"/>
            <c:invertIfNegative val="0"/>
            <c:bubble3D val="0"/>
            <c:spPr>
              <a:gradFill>
                <a:gsLst>
                  <a:gs pos="100000">
                    <a:srgbClr val="E8EBEE"/>
                  </a:gs>
                  <a:gs pos="0">
                    <a:srgbClr val="E8EBEE"/>
                  </a:gs>
                </a:gsLst>
                <a:lin ang="5400000" scaled="1"/>
              </a:gradFill>
              <a:ln>
                <a:noFill/>
              </a:ln>
              <a:effectLst/>
            </c:spPr>
            <c:extLst>
              <c:ext xmlns:c16="http://schemas.microsoft.com/office/drawing/2014/chart" uri="{C3380CC4-5D6E-409C-BE32-E72D297353CC}">
                <c16:uniqueId val="{00000014-B842-46EA-8680-82CABBC1A502}"/>
              </c:ext>
            </c:extLst>
          </c:dPt>
          <c:dPt>
            <c:idx val="8"/>
            <c:invertIfNegative val="0"/>
            <c:bubble3D val="0"/>
            <c:spPr>
              <a:gradFill>
                <a:gsLst>
                  <a:gs pos="100000">
                    <a:srgbClr val="E8EBEE"/>
                  </a:gs>
                  <a:gs pos="0">
                    <a:srgbClr val="E8EBEE"/>
                  </a:gs>
                </a:gsLst>
                <a:lin ang="5400000" scaled="1"/>
              </a:gradFill>
              <a:ln>
                <a:noFill/>
              </a:ln>
              <a:effectLst/>
            </c:spPr>
            <c:extLst>
              <c:ext xmlns:c16="http://schemas.microsoft.com/office/drawing/2014/chart" uri="{C3380CC4-5D6E-409C-BE32-E72D297353CC}">
                <c16:uniqueId val="{00000015-B842-46EA-8680-82CABBC1A502}"/>
              </c:ext>
            </c:extLst>
          </c:dPt>
          <c:dPt>
            <c:idx val="9"/>
            <c:invertIfNegative val="0"/>
            <c:bubble3D val="0"/>
            <c:spPr>
              <a:gradFill>
                <a:gsLst>
                  <a:gs pos="0">
                    <a:srgbClr val="E8EBEE"/>
                  </a:gs>
                  <a:gs pos="100000">
                    <a:srgbClr val="E8EBEE"/>
                  </a:gs>
                </a:gsLst>
                <a:lin ang="5400000" scaled="1"/>
              </a:gradFill>
              <a:ln>
                <a:noFill/>
              </a:ln>
              <a:effectLst/>
            </c:spPr>
            <c:extLst>
              <c:ext xmlns:c16="http://schemas.microsoft.com/office/drawing/2014/chart" uri="{C3380CC4-5D6E-409C-BE32-E72D297353CC}">
                <c16:uniqueId val="{00000014-4F83-4DC7-ACD4-B0EF1F53C308}"/>
              </c:ext>
            </c:extLst>
          </c:dPt>
          <c:dPt>
            <c:idx val="10"/>
            <c:invertIfNegative val="0"/>
            <c:bubble3D val="0"/>
            <c:spPr>
              <a:gradFill>
                <a:gsLst>
                  <a:gs pos="0">
                    <a:srgbClr val="E8EBEE"/>
                  </a:gs>
                  <a:gs pos="100000">
                    <a:srgbClr val="E8EBEE"/>
                  </a:gs>
                </a:gsLst>
                <a:lin ang="5400000" scaled="1"/>
              </a:gradFill>
              <a:ln>
                <a:noFill/>
              </a:ln>
              <a:effectLst/>
            </c:spPr>
            <c:extLst>
              <c:ext xmlns:c16="http://schemas.microsoft.com/office/drawing/2014/chart" uri="{C3380CC4-5D6E-409C-BE32-E72D297353CC}">
                <c16:uniqueId val="{00000015-4F83-4DC7-ACD4-B0EF1F53C308}"/>
              </c:ext>
            </c:extLst>
          </c:dPt>
          <c:dPt>
            <c:idx val="11"/>
            <c:invertIfNegative val="0"/>
            <c:bubble3D val="0"/>
            <c:spPr>
              <a:gradFill>
                <a:gsLst>
                  <a:gs pos="0">
                    <a:srgbClr val="E8EBEE"/>
                  </a:gs>
                  <a:gs pos="100000">
                    <a:srgbClr val="E8EBEE"/>
                  </a:gs>
                </a:gsLst>
                <a:lin ang="5400000" scaled="1"/>
              </a:gradFill>
              <a:ln>
                <a:noFill/>
              </a:ln>
              <a:effectLst/>
            </c:spPr>
            <c:extLst>
              <c:ext xmlns:c16="http://schemas.microsoft.com/office/drawing/2014/chart" uri="{C3380CC4-5D6E-409C-BE32-E72D297353CC}">
                <c16:uniqueId val="{00000016-4F83-4DC7-ACD4-B0EF1F53C308}"/>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E723FF"/>
                    </a:solidFill>
                    <a:latin typeface="Bahnschrift" panose="020B0502040204020203"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PROCESSING!$J$10:$J$21</c:f>
              <c:numCache>
                <c:formatCode>General</c:formatCode>
                <c:ptCount val="12"/>
                <c:pt idx="0">
                  <c:v>85</c:v>
                </c:pt>
                <c:pt idx="1">
                  <c:v>128</c:v>
                </c:pt>
                <c:pt idx="2">
                  <c:v>149</c:v>
                </c:pt>
                <c:pt idx="3">
                  <c:v>195</c:v>
                </c:pt>
                <c:pt idx="4">
                  <c:v>138</c:v>
                </c:pt>
                <c:pt idx="5">
                  <c:v>312</c:v>
                </c:pt>
                <c:pt idx="6">
                  <c:v>138</c:v>
                </c:pt>
                <c:pt idx="7">
                  <c:v>86</c:v>
                </c:pt>
                <c:pt idx="8">
                  <c:v>157</c:v>
                </c:pt>
                <c:pt idx="9">
                  <c:v>300</c:v>
                </c:pt>
                <c:pt idx="10">
                  <c:v>41</c:v>
                </c:pt>
                <c:pt idx="11">
                  <c:v>87</c:v>
                </c:pt>
              </c:numCache>
            </c:numRef>
          </c:val>
          <c:extLst>
            <c:ext xmlns:c16="http://schemas.microsoft.com/office/drawing/2014/chart" uri="{C3380CC4-5D6E-409C-BE32-E72D297353CC}">
              <c16:uniqueId val="{00000000-4F83-4DC7-ACD4-B0EF1F53C308}"/>
            </c:ext>
          </c:extLst>
        </c:ser>
        <c:ser>
          <c:idx val="1"/>
          <c:order val="1"/>
          <c:tx>
            <c:strRef>
              <c:f>PROCESSING!$N$1</c:f>
              <c:strCache>
                <c:ptCount val="1"/>
                <c:pt idx="0">
                  <c:v>PurCursor </c:v>
                </c:pt>
              </c:strCache>
            </c:strRef>
          </c:tx>
          <c:spPr>
            <a:gradFill>
              <a:gsLst>
                <a:gs pos="50000">
                  <a:srgbClr val="E723FF"/>
                </a:gs>
                <a:gs pos="10000">
                  <a:srgbClr val="991CFB">
                    <a:alpha val="85000"/>
                  </a:srgbClr>
                </a:gs>
              </a:gsLst>
              <a:lin ang="5400000" scaled="1"/>
            </a:gradFill>
            <a:ln>
              <a:noFill/>
            </a:ln>
            <a:effectLst/>
          </c:spPr>
          <c:invertIfNegative val="0"/>
          <c:dLbls>
            <c:dLbl>
              <c:idx val="0"/>
              <c:tx>
                <c:rich>
                  <a:bodyPr/>
                  <a:lstStyle/>
                  <a:p>
                    <a:fld id="{79E0416C-5142-4B33-A329-FD77C221764A}"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4F83-4DC7-ACD4-B0EF1F53C308}"/>
                </c:ext>
              </c:extLst>
            </c:dLbl>
            <c:dLbl>
              <c:idx val="1"/>
              <c:tx>
                <c:rich>
                  <a:bodyPr/>
                  <a:lstStyle/>
                  <a:p>
                    <a:fld id="{2EC61BE9-D151-414B-ABE1-F166A2DECD6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4F83-4DC7-ACD4-B0EF1F53C308}"/>
                </c:ext>
              </c:extLst>
            </c:dLbl>
            <c:dLbl>
              <c:idx val="2"/>
              <c:tx>
                <c:rich>
                  <a:bodyPr/>
                  <a:lstStyle/>
                  <a:p>
                    <a:fld id="{098B1793-0638-41DB-B3B0-2B814968BB0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4F83-4DC7-ACD4-B0EF1F53C308}"/>
                </c:ext>
              </c:extLst>
            </c:dLbl>
            <c:dLbl>
              <c:idx val="3"/>
              <c:tx>
                <c:rich>
                  <a:bodyPr/>
                  <a:lstStyle/>
                  <a:p>
                    <a:fld id="{E26C1886-AAD3-44A8-A780-DEBB52E2CE3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E-4F83-4DC7-ACD4-B0EF1F53C308}"/>
                </c:ext>
              </c:extLst>
            </c:dLbl>
            <c:dLbl>
              <c:idx val="4"/>
              <c:tx>
                <c:rich>
                  <a:bodyPr/>
                  <a:lstStyle/>
                  <a:p>
                    <a:fld id="{8E9B32C8-68C4-4127-B110-46AFFDAC8A7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4F83-4DC7-ACD4-B0EF1F53C308}"/>
                </c:ext>
              </c:extLst>
            </c:dLbl>
            <c:dLbl>
              <c:idx val="5"/>
              <c:tx>
                <c:rich>
                  <a:bodyPr/>
                  <a:lstStyle/>
                  <a:p>
                    <a:fld id="{E63E5932-3F7D-48E1-AD91-D6953C3873B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4F83-4DC7-ACD4-B0EF1F53C308}"/>
                </c:ext>
              </c:extLst>
            </c:dLbl>
            <c:dLbl>
              <c:idx val="6"/>
              <c:tx>
                <c:rich>
                  <a:bodyPr/>
                  <a:lstStyle/>
                  <a:p>
                    <a:fld id="{67B913E7-8402-439D-876A-0570E84A989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4F83-4DC7-ACD4-B0EF1F53C308}"/>
                </c:ext>
              </c:extLst>
            </c:dLbl>
            <c:dLbl>
              <c:idx val="7"/>
              <c:tx>
                <c:rich>
                  <a:bodyPr/>
                  <a:lstStyle/>
                  <a:p>
                    <a:fld id="{686E6C5A-B1AB-4CB2-B251-B8E800C1832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6-4F83-4DC7-ACD4-B0EF1F53C308}"/>
                </c:ext>
              </c:extLst>
            </c:dLbl>
            <c:dLbl>
              <c:idx val="8"/>
              <c:tx>
                <c:rich>
                  <a:bodyPr/>
                  <a:lstStyle/>
                  <a:p>
                    <a:fld id="{01497245-38D0-4EBA-87D1-352A0210F80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2-4F83-4DC7-ACD4-B0EF1F53C308}"/>
                </c:ext>
              </c:extLst>
            </c:dLbl>
            <c:dLbl>
              <c:idx val="9"/>
              <c:tx>
                <c:rich>
                  <a:bodyPr/>
                  <a:lstStyle/>
                  <a:p>
                    <a:fld id="{CEB7E0C5-2C3B-45F7-8FF9-F8A28C12EFA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3-4F83-4DC7-ACD4-B0EF1F53C308}"/>
                </c:ext>
              </c:extLst>
            </c:dLbl>
            <c:dLbl>
              <c:idx val="10"/>
              <c:tx>
                <c:rich>
                  <a:bodyPr/>
                  <a:lstStyle/>
                  <a:p>
                    <a:fld id="{BF1F93B0-0494-4C89-A3C1-623667BD006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4-4F83-4DC7-ACD4-B0EF1F53C308}"/>
                </c:ext>
              </c:extLst>
            </c:dLbl>
            <c:dLbl>
              <c:idx val="11"/>
              <c:tx>
                <c:rich>
                  <a:bodyPr/>
                  <a:lstStyle/>
                  <a:p>
                    <a:fld id="{9599AE8D-F8DA-4E0C-9FDE-EA1197F2610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5-4F83-4DC7-ACD4-B0EF1F53C3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Bahnschrift" panose="020B0502040204020203" pitchFamily="34" charset="0"/>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PROCESSING!$N$10:$N$21</c:f>
              <c:numCache>
                <c:formatCode>General</c:formatCode>
                <c:ptCount val="12"/>
                <c:pt idx="0">
                  <c:v>0</c:v>
                </c:pt>
                <c:pt idx="1">
                  <c:v>128</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PROCESSING!$N$10:$N$21</c15:f>
                <c15:dlblRangeCache>
                  <c:ptCount val="12"/>
                  <c:pt idx="1">
                    <c:v>128</c:v>
                  </c:pt>
                </c15:dlblRangeCache>
              </c15:datalabelsRange>
            </c:ext>
            <c:ext xmlns:c16="http://schemas.microsoft.com/office/drawing/2014/chart" uri="{C3380CC4-5D6E-409C-BE32-E72D297353CC}">
              <c16:uniqueId val="{00000001-4F83-4DC7-ACD4-B0EF1F53C308}"/>
            </c:ext>
          </c:extLst>
        </c:ser>
        <c:dLbls>
          <c:showLegendKey val="0"/>
          <c:showVal val="0"/>
          <c:showCatName val="0"/>
          <c:showSerName val="0"/>
          <c:showPercent val="0"/>
          <c:showBubbleSize val="0"/>
        </c:dLbls>
        <c:gapWidth val="70"/>
        <c:overlap val="100"/>
        <c:axId val="1171157456"/>
        <c:axId val="1176932576"/>
      </c:barChart>
      <c:lineChart>
        <c:grouping val="standard"/>
        <c:varyColors val="0"/>
        <c:ser>
          <c:idx val="2"/>
          <c:order val="2"/>
          <c:tx>
            <c:strRef>
              <c:f>PROCESSING!$R$9</c:f>
              <c:strCache>
                <c:ptCount val="1"/>
                <c:pt idx="0">
                  <c:v>PurCursor 1</c:v>
                </c:pt>
              </c:strCache>
            </c:strRef>
          </c:tx>
          <c:spPr>
            <a:ln w="12700" cap="rnd">
              <a:solidFill>
                <a:srgbClr val="FF720B"/>
              </a:solidFill>
              <a:prstDash val="sysDash"/>
              <a:round/>
            </a:ln>
            <a:effectLst/>
          </c:spPr>
          <c:marker>
            <c:symbol val="circle"/>
            <c:size val="5"/>
            <c:spPr>
              <a:noFill/>
              <a:ln w="9525">
                <a:solidFill>
                  <a:srgbClr val="FF720B"/>
                </a:solidFill>
              </a:ln>
              <a:effectLst/>
            </c:spPr>
          </c:marker>
          <c:dLbls>
            <c:dLbl>
              <c:idx val="0"/>
              <c:tx>
                <c:rich>
                  <a:bodyPr/>
                  <a:lstStyle/>
                  <a:p>
                    <a:fld id="{6441658B-BABE-4DDE-816B-DA4A23163487}"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4F83-4DC7-ACD4-B0EF1F53C308}"/>
                </c:ext>
              </c:extLst>
            </c:dLbl>
            <c:dLbl>
              <c:idx val="1"/>
              <c:tx>
                <c:rich>
                  <a:bodyPr/>
                  <a:lstStyle/>
                  <a:p>
                    <a:fld id="{C2F947BB-A765-4653-94F0-9631933E84BD}"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F83-4DC7-ACD4-B0EF1F53C308}"/>
                </c:ext>
              </c:extLst>
            </c:dLbl>
            <c:dLbl>
              <c:idx val="2"/>
              <c:tx>
                <c:rich>
                  <a:bodyPr/>
                  <a:lstStyle/>
                  <a:p>
                    <a:fld id="{278BAA1A-E84D-4EDF-96D3-BAB543EC91AB}"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F83-4DC7-ACD4-B0EF1F53C308}"/>
                </c:ext>
              </c:extLst>
            </c:dLbl>
            <c:dLbl>
              <c:idx val="3"/>
              <c:tx>
                <c:rich>
                  <a:bodyPr/>
                  <a:lstStyle/>
                  <a:p>
                    <a:fld id="{81BA3B2A-9A74-4AC8-A7A4-3A08537BE333}"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F83-4DC7-ACD4-B0EF1F53C308}"/>
                </c:ext>
              </c:extLst>
            </c:dLbl>
            <c:dLbl>
              <c:idx val="4"/>
              <c:tx>
                <c:rich>
                  <a:bodyPr/>
                  <a:lstStyle/>
                  <a:p>
                    <a:fld id="{9C8E1D5D-E0E9-471E-B8B5-E3CDC8FD5AED}"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F83-4DC7-ACD4-B0EF1F53C308}"/>
                </c:ext>
              </c:extLst>
            </c:dLbl>
            <c:dLbl>
              <c:idx val="5"/>
              <c:tx>
                <c:rich>
                  <a:bodyPr/>
                  <a:lstStyle/>
                  <a:p>
                    <a:fld id="{48300843-7435-4B39-BA64-CA0131AB8CA8}"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F83-4DC7-ACD4-B0EF1F53C308}"/>
                </c:ext>
              </c:extLst>
            </c:dLbl>
            <c:dLbl>
              <c:idx val="6"/>
              <c:tx>
                <c:rich>
                  <a:bodyPr/>
                  <a:lstStyle/>
                  <a:p>
                    <a:fld id="{4C42F8E8-BE07-4210-B59F-6D339C118C45}"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F83-4DC7-ACD4-B0EF1F53C308}"/>
                </c:ext>
              </c:extLst>
            </c:dLbl>
            <c:dLbl>
              <c:idx val="7"/>
              <c:tx>
                <c:rich>
                  <a:bodyPr/>
                  <a:lstStyle/>
                  <a:p>
                    <a:fld id="{A0B3B1C0-EA3A-4664-8E55-6A95F6E28ECF}"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F83-4DC7-ACD4-B0EF1F53C308}"/>
                </c:ext>
              </c:extLst>
            </c:dLbl>
            <c:dLbl>
              <c:idx val="8"/>
              <c:tx>
                <c:rich>
                  <a:bodyPr/>
                  <a:lstStyle/>
                  <a:p>
                    <a:fld id="{32FB3534-6AD0-4A45-BCCC-F6A00001A1F3}"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F83-4DC7-ACD4-B0EF1F53C308}"/>
                </c:ext>
              </c:extLst>
            </c:dLbl>
            <c:dLbl>
              <c:idx val="9"/>
              <c:tx>
                <c:rich>
                  <a:bodyPr/>
                  <a:lstStyle/>
                  <a:p>
                    <a:fld id="{496DBF0E-A7B9-4C4C-B88F-9DED26608478}"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F83-4DC7-ACD4-B0EF1F53C308}"/>
                </c:ext>
              </c:extLst>
            </c:dLbl>
            <c:dLbl>
              <c:idx val="10"/>
              <c:tx>
                <c:rich>
                  <a:bodyPr/>
                  <a:lstStyle/>
                  <a:p>
                    <a:fld id="{CA8E100C-E8A8-4C0E-841F-BB48F947B83E}"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F83-4DC7-ACD4-B0EF1F53C308}"/>
                </c:ext>
              </c:extLst>
            </c:dLbl>
            <c:dLbl>
              <c:idx val="11"/>
              <c:tx>
                <c:rich>
                  <a:bodyPr/>
                  <a:lstStyle/>
                  <a:p>
                    <a:fld id="{3918F660-854D-4EAF-A4C5-DE68D8DCB922}"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4F83-4DC7-ACD4-B0EF1F53C30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CF1E3"/>
                    </a:solidFill>
                    <a:latin typeface="Bahnschrift" panose="020B0502040204020203" pitchFamily="34" charset="0"/>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PROCESSING!$R$10:$R$21</c:f>
              <c:numCache>
                <c:formatCode>_(* #,##0_);_(* \(#,##0\);_(* "-"_);_(@_)</c:formatCode>
                <c:ptCount val="12"/>
                <c:pt idx="0">
                  <c:v>122.39999999999999</c:v>
                </c:pt>
                <c:pt idx="1">
                  <c:v>184.32</c:v>
                </c:pt>
                <c:pt idx="2">
                  <c:v>214.56</c:v>
                </c:pt>
                <c:pt idx="3">
                  <c:v>280.8</c:v>
                </c:pt>
                <c:pt idx="4">
                  <c:v>198.72</c:v>
                </c:pt>
                <c:pt idx="5">
                  <c:v>449.28</c:v>
                </c:pt>
                <c:pt idx="6">
                  <c:v>198.72</c:v>
                </c:pt>
                <c:pt idx="7">
                  <c:v>123.83999999999999</c:v>
                </c:pt>
                <c:pt idx="8">
                  <c:v>226.07999999999998</c:v>
                </c:pt>
                <c:pt idx="9">
                  <c:v>432</c:v>
                </c:pt>
                <c:pt idx="10">
                  <c:v>59.04</c:v>
                </c:pt>
                <c:pt idx="11">
                  <c:v>125.28</c:v>
                </c:pt>
              </c:numCache>
            </c:numRef>
          </c:val>
          <c:smooth val="0"/>
          <c:extLst>
            <c:ext xmlns:c15="http://schemas.microsoft.com/office/drawing/2012/chart" uri="{02D57815-91ED-43cb-92C2-25804820EDAC}">
              <c15:datalabelsRange>
                <c15:f>PROCESSING!$V$10:$V$21</c15:f>
                <c15:dlblRangeCache>
                  <c:ptCount val="12"/>
                  <c:pt idx="1">
                    <c:v>+ 20%</c:v>
                  </c:pt>
                  <c:pt idx="2">
                    <c:v>+ 8%</c:v>
                  </c:pt>
                  <c:pt idx="3">
                    <c:v>+ 13%</c:v>
                  </c:pt>
                  <c:pt idx="4">
                    <c:v>- 17%</c:v>
                  </c:pt>
                  <c:pt idx="5">
                    <c:v>+ 39%</c:v>
                  </c:pt>
                  <c:pt idx="6">
                    <c:v>- 39%</c:v>
                  </c:pt>
                  <c:pt idx="7">
                    <c:v>- 23%</c:v>
                  </c:pt>
                  <c:pt idx="8">
                    <c:v>+ 29%</c:v>
                  </c:pt>
                  <c:pt idx="9">
                    <c:v>+ 31%</c:v>
                  </c:pt>
                  <c:pt idx="10">
                    <c:v>- 76%</c:v>
                  </c:pt>
                  <c:pt idx="11">
                    <c:v>+ 36%</c:v>
                  </c:pt>
                </c15:dlblRangeCache>
              </c15:datalabelsRange>
            </c:ext>
            <c:ext xmlns:c16="http://schemas.microsoft.com/office/drawing/2014/chart" uri="{C3380CC4-5D6E-409C-BE32-E72D297353CC}">
              <c16:uniqueId val="{00000002-4F83-4DC7-ACD4-B0EF1F53C308}"/>
            </c:ext>
          </c:extLst>
        </c:ser>
        <c:dLbls>
          <c:showLegendKey val="0"/>
          <c:showVal val="0"/>
          <c:showCatName val="0"/>
          <c:showSerName val="0"/>
          <c:showPercent val="0"/>
          <c:showBubbleSize val="0"/>
        </c:dLbls>
        <c:marker val="1"/>
        <c:smooth val="0"/>
        <c:axId val="1171157456"/>
        <c:axId val="1176932576"/>
      </c:lineChart>
      <c:catAx>
        <c:axId val="117115745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Abadi" panose="020B0604020104020204" pitchFamily="34" charset="0"/>
                <a:ea typeface="+mn-ea"/>
                <a:cs typeface="+mn-cs"/>
              </a:defRPr>
            </a:pPr>
            <a:endParaRPr lang="en-US"/>
          </a:p>
        </c:txPr>
        <c:crossAx val="1176932576"/>
        <c:crosses val="autoZero"/>
        <c:auto val="1"/>
        <c:lblAlgn val="ctr"/>
        <c:lblOffset val="100"/>
        <c:noMultiLvlLbl val="0"/>
      </c:catAx>
      <c:valAx>
        <c:axId val="1176932576"/>
        <c:scaling>
          <c:orientation val="minMax"/>
        </c:scaling>
        <c:delete val="1"/>
        <c:axPos val="l"/>
        <c:numFmt formatCode="General" sourceLinked="1"/>
        <c:majorTickMark val="none"/>
        <c:minorTickMark val="none"/>
        <c:tickLblPos val="nextTo"/>
        <c:crossAx val="1171157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323000851806453E-2"/>
          <c:y val="7.9533066644529971E-2"/>
          <c:w val="0.98674521293450135"/>
          <c:h val="0.812288651439392"/>
        </c:manualLayout>
      </c:layout>
      <c:barChart>
        <c:barDir val="col"/>
        <c:grouping val="clustered"/>
        <c:varyColors val="0"/>
        <c:ser>
          <c:idx val="1"/>
          <c:order val="0"/>
          <c:tx>
            <c:strRef>
              <c:f>PROCESSING!$L$9</c:f>
              <c:strCache>
                <c:ptCount val="1"/>
                <c:pt idx="0">
                  <c:v>SoldB</c:v>
                </c:pt>
              </c:strCache>
            </c:strRef>
          </c:tx>
          <c:spPr>
            <a:gradFill>
              <a:gsLst>
                <a:gs pos="10000">
                  <a:srgbClr val="991CFB">
                    <a:alpha val="85000"/>
                  </a:srgbClr>
                </a:gs>
                <a:gs pos="95000">
                  <a:srgbClr val="E4CCFE"/>
                </a:gs>
              </a:gsLst>
              <a:lin ang="5400000" scaled="1"/>
            </a:gradFill>
            <a:ln>
              <a:noFill/>
            </a:ln>
            <a:effectLst/>
          </c:spPr>
          <c:invertIfNegative val="0"/>
          <c:dPt>
            <c:idx val="0"/>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9-B884-4EFD-A7EA-CCC6124B3FF6}"/>
              </c:ext>
            </c:extLst>
          </c:dPt>
          <c:dPt>
            <c:idx val="1"/>
            <c:invertIfNegative val="0"/>
            <c:bubble3D val="0"/>
            <c:spPr>
              <a:gradFill>
                <a:gsLst>
                  <a:gs pos="97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8-B884-4EFD-A7EA-CCC6124B3FF6}"/>
              </c:ext>
            </c:extLst>
          </c:dPt>
          <c:dPt>
            <c:idx val="2"/>
            <c:invertIfNegative val="1"/>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0F-B884-4EFD-A7EA-CCC6124B3FF6}"/>
              </c:ext>
            </c:extLst>
          </c:dPt>
          <c:dPt>
            <c:idx val="3"/>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0-B884-4EFD-A7EA-CCC6124B3FF6}"/>
              </c:ext>
            </c:extLst>
          </c:dPt>
          <c:dPt>
            <c:idx val="4"/>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1-B884-4EFD-A7EA-CCC6124B3FF6}"/>
              </c:ext>
            </c:extLst>
          </c:dPt>
          <c:dPt>
            <c:idx val="5"/>
            <c:invertIfNegative val="0"/>
            <c:bubble3D val="0"/>
            <c:spPr>
              <a:gradFill>
                <a:gsLst>
                  <a:gs pos="100000">
                    <a:srgbClr val="991CFB">
                      <a:alpha val="85000"/>
                    </a:srgbClr>
                  </a:gs>
                  <a:gs pos="99300">
                    <a:schemeClr val="bg1">
                      <a:lumMod val="95000"/>
                    </a:schemeClr>
                  </a:gs>
                  <a:gs pos="0">
                    <a:schemeClr val="bg1">
                      <a:lumMod val="95000"/>
                    </a:schemeClr>
                  </a:gs>
                </a:gsLst>
                <a:lin ang="5400000" scaled="1"/>
              </a:gradFill>
              <a:ln>
                <a:noFill/>
              </a:ln>
              <a:effectLst/>
            </c:spPr>
            <c:extLst>
              <c:ext xmlns:c16="http://schemas.microsoft.com/office/drawing/2014/chart" uri="{C3380CC4-5D6E-409C-BE32-E72D297353CC}">
                <c16:uniqueId val="{00000012-B884-4EFD-A7EA-CCC6124B3FF6}"/>
              </c:ext>
            </c:extLst>
          </c:dPt>
          <c:dPt>
            <c:idx val="6"/>
            <c:invertIfNegative val="0"/>
            <c:bubble3D val="0"/>
            <c:spPr>
              <a:gradFill>
                <a:gsLst>
                  <a:gs pos="100000">
                    <a:srgbClr val="E8EBEE"/>
                  </a:gs>
                  <a:gs pos="4000">
                    <a:schemeClr val="bg1">
                      <a:lumMod val="95000"/>
                    </a:schemeClr>
                  </a:gs>
                </a:gsLst>
                <a:lin ang="5400000" scaled="1"/>
              </a:gradFill>
              <a:ln>
                <a:noFill/>
              </a:ln>
              <a:effectLst/>
            </c:spPr>
            <c:extLst>
              <c:ext xmlns:c16="http://schemas.microsoft.com/office/drawing/2014/chart" uri="{C3380CC4-5D6E-409C-BE32-E72D297353CC}">
                <c16:uniqueId val="{00000013-B884-4EFD-A7EA-CCC6124B3FF6}"/>
              </c:ext>
            </c:extLst>
          </c:dPt>
          <c:dPt>
            <c:idx val="7"/>
            <c:invertIfNegative val="0"/>
            <c:bubble3D val="0"/>
            <c:spPr>
              <a:gradFill>
                <a:gsLst>
                  <a:gs pos="10000">
                    <a:schemeClr val="bg1">
                      <a:lumMod val="95000"/>
                    </a:schemeClr>
                  </a:gs>
                  <a:gs pos="50000">
                    <a:srgbClr val="E8EBEE"/>
                  </a:gs>
                </a:gsLst>
                <a:lin ang="5400000" scaled="1"/>
              </a:gradFill>
              <a:ln>
                <a:noFill/>
              </a:ln>
              <a:effectLst/>
            </c:spPr>
            <c:extLst>
              <c:ext xmlns:c16="http://schemas.microsoft.com/office/drawing/2014/chart" uri="{C3380CC4-5D6E-409C-BE32-E72D297353CC}">
                <c16:uniqueId val="{00000022-7051-4BF9-96BB-FFFC918A6D1E}"/>
              </c:ext>
            </c:extLst>
          </c:dPt>
          <c:dPt>
            <c:idx val="8"/>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4-B884-4EFD-A7EA-CCC6124B3FF6}"/>
              </c:ext>
            </c:extLst>
          </c:dPt>
          <c:dPt>
            <c:idx val="9"/>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5-B884-4EFD-A7EA-CCC6124B3FF6}"/>
              </c:ext>
            </c:extLst>
          </c:dPt>
          <c:dPt>
            <c:idx val="10"/>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6-B884-4EFD-A7EA-CCC6124B3FF6}"/>
              </c:ext>
            </c:extLst>
          </c:dPt>
          <c:dPt>
            <c:idx val="11"/>
            <c:invertIfNegative val="0"/>
            <c:bubble3D val="0"/>
            <c:spPr>
              <a:gradFill>
                <a:gsLst>
                  <a:gs pos="100000">
                    <a:srgbClr val="E8EBEE"/>
                  </a:gs>
                  <a:gs pos="0">
                    <a:schemeClr val="bg1">
                      <a:lumMod val="95000"/>
                    </a:schemeClr>
                  </a:gs>
                </a:gsLst>
                <a:lin ang="5400000" scaled="1"/>
              </a:gradFill>
              <a:ln>
                <a:noFill/>
              </a:ln>
              <a:effectLst/>
            </c:spPr>
            <c:extLst>
              <c:ext xmlns:c16="http://schemas.microsoft.com/office/drawing/2014/chart" uri="{C3380CC4-5D6E-409C-BE32-E72D297353CC}">
                <c16:uniqueId val="{00000017-B884-4EFD-A7EA-CCC6124B3FF6}"/>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E723FF"/>
                    </a:solidFill>
                    <a:latin typeface="Bahnschrift" panose="020B0502040204020203"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PROCESSING!$L$10:$L$21</c:f>
              <c:numCache>
                <c:formatCode>General</c:formatCode>
                <c:ptCount val="12"/>
                <c:pt idx="0">
                  <c:v>70</c:v>
                </c:pt>
                <c:pt idx="1">
                  <c:v>78</c:v>
                </c:pt>
                <c:pt idx="2">
                  <c:v>94</c:v>
                </c:pt>
                <c:pt idx="3">
                  <c:v>85</c:v>
                </c:pt>
                <c:pt idx="4">
                  <c:v>87</c:v>
                </c:pt>
                <c:pt idx="5">
                  <c:v>87</c:v>
                </c:pt>
                <c:pt idx="6">
                  <c:v>91</c:v>
                </c:pt>
                <c:pt idx="7">
                  <c:v>79</c:v>
                </c:pt>
                <c:pt idx="8">
                  <c:v>105</c:v>
                </c:pt>
                <c:pt idx="9">
                  <c:v>99</c:v>
                </c:pt>
                <c:pt idx="10">
                  <c:v>88</c:v>
                </c:pt>
                <c:pt idx="11">
                  <c:v>98</c:v>
                </c:pt>
              </c:numCache>
            </c:numRef>
          </c:val>
          <c:extLst>
            <c:ext xmlns:c16="http://schemas.microsoft.com/office/drawing/2014/chart" uri="{C3380CC4-5D6E-409C-BE32-E72D297353CC}">
              <c16:uniqueId val="{00000000-B884-4EFD-A7EA-CCC6124B3FF6}"/>
            </c:ext>
          </c:extLst>
        </c:ser>
        <c:ser>
          <c:idx val="0"/>
          <c:order val="1"/>
          <c:tx>
            <c:strRef>
              <c:f>PROCESSING!$P$9</c:f>
              <c:strCache>
                <c:ptCount val="1"/>
                <c:pt idx="0">
                  <c:v>SolCursor</c:v>
                </c:pt>
              </c:strCache>
            </c:strRef>
          </c:tx>
          <c:spPr>
            <a:gradFill>
              <a:gsLst>
                <a:gs pos="10000">
                  <a:srgbClr val="991CFB">
                    <a:alpha val="85000"/>
                  </a:srgbClr>
                </a:gs>
                <a:gs pos="74000">
                  <a:srgbClr val="E723FF"/>
                </a:gs>
              </a:gsLst>
              <a:lin ang="5400000" scaled="1"/>
            </a:gradFill>
            <a:ln>
              <a:noFill/>
            </a:ln>
            <a:effectLst/>
          </c:spPr>
          <c:invertIfNegative val="0"/>
          <c:dLbls>
            <c:dLbl>
              <c:idx val="0"/>
              <c:tx>
                <c:rich>
                  <a:bodyPr/>
                  <a:lstStyle/>
                  <a:p>
                    <a:fld id="{A2E9F2BB-BADC-4E46-86D1-4DF390CE7282}"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7051-4BF9-96BB-FFFC918A6D1E}"/>
                </c:ext>
              </c:extLst>
            </c:dLbl>
            <c:dLbl>
              <c:idx val="1"/>
              <c:tx>
                <c:rich>
                  <a:bodyPr/>
                  <a:lstStyle/>
                  <a:p>
                    <a:fld id="{0E2E500F-F111-47AC-ABB6-054F1E10470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7051-4BF9-96BB-FFFC918A6D1E}"/>
                </c:ext>
              </c:extLst>
            </c:dLbl>
            <c:dLbl>
              <c:idx val="2"/>
              <c:tx>
                <c:rich>
                  <a:bodyPr/>
                  <a:lstStyle/>
                  <a:p>
                    <a:fld id="{1B943E5E-4CF2-4749-8439-1B085480D56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7051-4BF9-96BB-FFFC918A6D1E}"/>
                </c:ext>
              </c:extLst>
            </c:dLbl>
            <c:dLbl>
              <c:idx val="3"/>
              <c:tx>
                <c:rich>
                  <a:bodyPr/>
                  <a:lstStyle/>
                  <a:p>
                    <a:fld id="{4E92665B-0772-41B8-84C1-0EB3B4D411F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7051-4BF9-96BB-FFFC918A6D1E}"/>
                </c:ext>
              </c:extLst>
            </c:dLbl>
            <c:dLbl>
              <c:idx val="4"/>
              <c:tx>
                <c:rich>
                  <a:bodyPr/>
                  <a:lstStyle/>
                  <a:p>
                    <a:fld id="{F94B9E56-3AF6-452F-8A49-F6A077FE515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7051-4BF9-96BB-FFFC918A6D1E}"/>
                </c:ext>
              </c:extLst>
            </c:dLbl>
            <c:dLbl>
              <c:idx val="5"/>
              <c:tx>
                <c:rich>
                  <a:bodyPr/>
                  <a:lstStyle/>
                  <a:p>
                    <a:fld id="{51A2BD21-58D4-4961-935E-73417547F5E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7051-4BF9-96BB-FFFC918A6D1E}"/>
                </c:ext>
              </c:extLst>
            </c:dLbl>
            <c:dLbl>
              <c:idx val="6"/>
              <c:tx>
                <c:rich>
                  <a:bodyPr/>
                  <a:lstStyle/>
                  <a:p>
                    <a:fld id="{E0F14D7A-0C67-449B-9DC4-631C3F0DA5A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7051-4BF9-96BB-FFFC918A6D1E}"/>
                </c:ext>
              </c:extLst>
            </c:dLbl>
            <c:dLbl>
              <c:idx val="7"/>
              <c:tx>
                <c:rich>
                  <a:bodyPr/>
                  <a:lstStyle/>
                  <a:p>
                    <a:fld id="{675587CD-67FE-4343-8737-F880B741F32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7051-4BF9-96BB-FFFC918A6D1E}"/>
                </c:ext>
              </c:extLst>
            </c:dLbl>
            <c:dLbl>
              <c:idx val="8"/>
              <c:tx>
                <c:rich>
                  <a:bodyPr/>
                  <a:lstStyle/>
                  <a:p>
                    <a:fld id="{F513A04F-EFF8-44A1-8EAA-DC6A566D33F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E-7051-4BF9-96BB-FFFC918A6D1E}"/>
                </c:ext>
              </c:extLst>
            </c:dLbl>
            <c:dLbl>
              <c:idx val="9"/>
              <c:tx>
                <c:rich>
                  <a:bodyPr/>
                  <a:lstStyle/>
                  <a:p>
                    <a:fld id="{44C90E36-D6EE-4AC0-9703-2A1A6182A0E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7051-4BF9-96BB-FFFC918A6D1E}"/>
                </c:ext>
              </c:extLst>
            </c:dLbl>
            <c:dLbl>
              <c:idx val="10"/>
              <c:tx>
                <c:rich>
                  <a:bodyPr/>
                  <a:lstStyle/>
                  <a:p>
                    <a:fld id="{D66CB857-CF11-4414-B252-468C1CD88AA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7051-4BF9-96BB-FFFC918A6D1E}"/>
                </c:ext>
              </c:extLst>
            </c:dLbl>
            <c:dLbl>
              <c:idx val="11"/>
              <c:tx>
                <c:rich>
                  <a:bodyPr/>
                  <a:lstStyle/>
                  <a:p>
                    <a:fld id="{625DA9BE-C930-459E-B63C-BBAA4AB5EAE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7051-4BF9-96BB-FFFC918A6D1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Bahnschrift" panose="020B0502040204020203" pitchFamily="34" charset="0"/>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PROCESSING!$P$10:$P$21</c:f>
              <c:numCache>
                <c:formatCode>General</c:formatCode>
                <c:ptCount val="12"/>
                <c:pt idx="0">
                  <c:v>0</c:v>
                </c:pt>
                <c:pt idx="1">
                  <c:v>78</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PROCESSING!$P$10:$P$21</c15:f>
                <c15:dlblRangeCache>
                  <c:ptCount val="12"/>
                  <c:pt idx="1">
                    <c:v>78</c:v>
                  </c:pt>
                </c15:dlblRangeCache>
              </c15:datalabelsRange>
            </c:ext>
            <c:ext xmlns:c16="http://schemas.microsoft.com/office/drawing/2014/chart" uri="{C3380CC4-5D6E-409C-BE32-E72D297353CC}">
              <c16:uniqueId val="{00000001-B884-4EFD-A7EA-CCC6124B3FF6}"/>
            </c:ext>
          </c:extLst>
        </c:ser>
        <c:dLbls>
          <c:showLegendKey val="0"/>
          <c:showVal val="0"/>
          <c:showCatName val="0"/>
          <c:showSerName val="0"/>
          <c:showPercent val="0"/>
          <c:showBubbleSize val="0"/>
        </c:dLbls>
        <c:gapWidth val="70"/>
        <c:overlap val="100"/>
        <c:axId val="1132153232"/>
        <c:axId val="1176165600"/>
      </c:barChart>
      <c:lineChart>
        <c:grouping val="standard"/>
        <c:varyColors val="0"/>
        <c:ser>
          <c:idx val="2"/>
          <c:order val="2"/>
          <c:tx>
            <c:strRef>
              <c:f>PROCESSING!$T$9</c:f>
              <c:strCache>
                <c:ptCount val="1"/>
                <c:pt idx="0">
                  <c:v>SolCursor1</c:v>
                </c:pt>
              </c:strCache>
            </c:strRef>
          </c:tx>
          <c:spPr>
            <a:ln w="12700" cap="rnd">
              <a:solidFill>
                <a:srgbClr val="FF720B"/>
              </a:solidFill>
              <a:prstDash val="sysDash"/>
              <a:round/>
            </a:ln>
            <a:effectLst/>
          </c:spPr>
          <c:marker>
            <c:symbol val="circle"/>
            <c:size val="6"/>
            <c:spPr>
              <a:noFill/>
              <a:ln w="9525">
                <a:solidFill>
                  <a:srgbClr val="FF720B"/>
                </a:solidFill>
              </a:ln>
              <a:effectLst/>
            </c:spPr>
          </c:marker>
          <c:dLbls>
            <c:dLbl>
              <c:idx val="0"/>
              <c:tx>
                <c:rich>
                  <a:bodyPr/>
                  <a:lstStyle/>
                  <a:p>
                    <a:fld id="{5598A165-B770-4845-A4B8-E9DBD6B36120}" type="CELLRANGE">
                      <a:rPr lang="en-US"/>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884-4EFD-A7EA-CCC6124B3FF6}"/>
                </c:ext>
              </c:extLst>
            </c:dLbl>
            <c:dLbl>
              <c:idx val="1"/>
              <c:tx>
                <c:rich>
                  <a:bodyPr/>
                  <a:lstStyle/>
                  <a:p>
                    <a:fld id="{0242AAFE-8EB4-4BD6-8FE8-2E1FFC3A9984}"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884-4EFD-A7EA-CCC6124B3FF6}"/>
                </c:ext>
              </c:extLst>
            </c:dLbl>
            <c:dLbl>
              <c:idx val="2"/>
              <c:tx>
                <c:rich>
                  <a:bodyPr/>
                  <a:lstStyle/>
                  <a:p>
                    <a:fld id="{C000C7EB-358C-4353-B060-252276906844}"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884-4EFD-A7EA-CCC6124B3FF6}"/>
                </c:ext>
              </c:extLst>
            </c:dLbl>
            <c:dLbl>
              <c:idx val="3"/>
              <c:tx>
                <c:rich>
                  <a:bodyPr/>
                  <a:lstStyle/>
                  <a:p>
                    <a:fld id="{82B9FD1C-96F9-47A1-8CEE-F2964E1BB969}"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884-4EFD-A7EA-CCC6124B3FF6}"/>
                </c:ext>
              </c:extLst>
            </c:dLbl>
            <c:dLbl>
              <c:idx val="4"/>
              <c:tx>
                <c:rich>
                  <a:bodyPr/>
                  <a:lstStyle/>
                  <a:p>
                    <a:fld id="{D06D8EFE-1D3A-4F4C-BB9A-FC101592CA8B}"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884-4EFD-A7EA-CCC6124B3FF6}"/>
                </c:ext>
              </c:extLst>
            </c:dLbl>
            <c:dLbl>
              <c:idx val="5"/>
              <c:tx>
                <c:rich>
                  <a:bodyPr/>
                  <a:lstStyle/>
                  <a:p>
                    <a:fld id="{39298764-B5BF-4D14-A861-E494672A2661}"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884-4EFD-A7EA-CCC6124B3FF6}"/>
                </c:ext>
              </c:extLst>
            </c:dLbl>
            <c:dLbl>
              <c:idx val="6"/>
              <c:tx>
                <c:rich>
                  <a:bodyPr/>
                  <a:lstStyle/>
                  <a:p>
                    <a:fld id="{EDACFEAC-707E-44F1-BD4C-DAAAABE810F7}"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884-4EFD-A7EA-CCC6124B3FF6}"/>
                </c:ext>
              </c:extLst>
            </c:dLbl>
            <c:dLbl>
              <c:idx val="7"/>
              <c:tx>
                <c:rich>
                  <a:bodyPr/>
                  <a:lstStyle/>
                  <a:p>
                    <a:fld id="{CB2DAF0B-0BF5-43E8-96F9-AF9078A5D5A1}"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884-4EFD-A7EA-CCC6124B3FF6}"/>
                </c:ext>
              </c:extLst>
            </c:dLbl>
            <c:dLbl>
              <c:idx val="8"/>
              <c:tx>
                <c:rich>
                  <a:bodyPr/>
                  <a:lstStyle/>
                  <a:p>
                    <a:fld id="{481358D8-C231-4F02-BFB8-6D3D3B724723}"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884-4EFD-A7EA-CCC6124B3FF6}"/>
                </c:ext>
              </c:extLst>
            </c:dLbl>
            <c:dLbl>
              <c:idx val="9"/>
              <c:tx>
                <c:rich>
                  <a:bodyPr/>
                  <a:lstStyle/>
                  <a:p>
                    <a:fld id="{8EB18304-6AFD-4FEB-BF35-1AF6CEB129EA}"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884-4EFD-A7EA-CCC6124B3FF6}"/>
                </c:ext>
              </c:extLst>
            </c:dLbl>
            <c:dLbl>
              <c:idx val="10"/>
              <c:tx>
                <c:rich>
                  <a:bodyPr/>
                  <a:lstStyle/>
                  <a:p>
                    <a:fld id="{BFF6C3D7-ADD7-45D1-B2D1-FE26737ACE4E}"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884-4EFD-A7EA-CCC6124B3FF6}"/>
                </c:ext>
              </c:extLst>
            </c:dLbl>
            <c:dLbl>
              <c:idx val="11"/>
              <c:tx>
                <c:rich>
                  <a:bodyPr/>
                  <a:lstStyle/>
                  <a:p>
                    <a:fld id="{7ED0EC9D-25B1-4B36-A7B2-06A3B0706F36}"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884-4EFD-A7EA-CCC6124B3FF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CF1E3"/>
                    </a:solidFill>
                    <a:latin typeface="Bahnschrift" panose="020B0502040204020203" pitchFamily="34" charset="0"/>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PROCESSING!$T$10:$T$21</c:f>
              <c:numCache>
                <c:formatCode>_(* #,##0_);_(* \(#,##0\);_(* "-"_);_(@_)</c:formatCode>
                <c:ptCount val="12"/>
                <c:pt idx="0">
                  <c:v>100.8</c:v>
                </c:pt>
                <c:pt idx="1">
                  <c:v>112.32</c:v>
                </c:pt>
                <c:pt idx="2">
                  <c:v>135.35999999999999</c:v>
                </c:pt>
                <c:pt idx="3">
                  <c:v>122.39999999999999</c:v>
                </c:pt>
                <c:pt idx="4">
                  <c:v>125.28</c:v>
                </c:pt>
                <c:pt idx="5">
                  <c:v>125.28</c:v>
                </c:pt>
                <c:pt idx="6">
                  <c:v>131.04</c:v>
                </c:pt>
                <c:pt idx="7">
                  <c:v>113.75999999999999</c:v>
                </c:pt>
                <c:pt idx="8">
                  <c:v>151.19999999999999</c:v>
                </c:pt>
                <c:pt idx="9">
                  <c:v>142.56</c:v>
                </c:pt>
                <c:pt idx="10">
                  <c:v>126.72</c:v>
                </c:pt>
                <c:pt idx="11">
                  <c:v>141.12</c:v>
                </c:pt>
              </c:numCache>
            </c:numRef>
          </c:val>
          <c:smooth val="0"/>
          <c:extLst>
            <c:ext xmlns:c15="http://schemas.microsoft.com/office/drawing/2012/chart" uri="{02D57815-91ED-43cb-92C2-25804820EDAC}">
              <c15:datalabelsRange>
                <c15:f>PROCESSING!$X$10:$X$21</c15:f>
                <c15:dlblRangeCache>
                  <c:ptCount val="12"/>
                  <c:pt idx="1">
                    <c:v>+ 5%</c:v>
                  </c:pt>
                  <c:pt idx="2">
                    <c:v>+ 9%</c:v>
                  </c:pt>
                  <c:pt idx="3">
                    <c:v>- 5%</c:v>
                  </c:pt>
                  <c:pt idx="4">
                    <c:v>+ 1%</c:v>
                  </c:pt>
                  <c:pt idx="5">
                    <c:v>+ 0%</c:v>
                  </c:pt>
                  <c:pt idx="6">
                    <c:v>+ 2%</c:v>
                  </c:pt>
                  <c:pt idx="7">
                    <c:v>- 7%</c:v>
                  </c:pt>
                  <c:pt idx="8">
                    <c:v>+ 14%</c:v>
                  </c:pt>
                  <c:pt idx="9">
                    <c:v>- 3%</c:v>
                  </c:pt>
                  <c:pt idx="10">
                    <c:v>- 6%</c:v>
                  </c:pt>
                  <c:pt idx="11">
                    <c:v>+ 5%</c:v>
                  </c:pt>
                </c15:dlblRangeCache>
              </c15:datalabelsRange>
            </c:ext>
            <c:ext xmlns:c16="http://schemas.microsoft.com/office/drawing/2014/chart" uri="{C3380CC4-5D6E-409C-BE32-E72D297353CC}">
              <c16:uniqueId val="{0000000E-B884-4EFD-A7EA-CCC6124B3FF6}"/>
            </c:ext>
          </c:extLst>
        </c:ser>
        <c:dLbls>
          <c:showLegendKey val="0"/>
          <c:showVal val="0"/>
          <c:showCatName val="0"/>
          <c:showSerName val="0"/>
          <c:showPercent val="0"/>
          <c:showBubbleSize val="0"/>
        </c:dLbls>
        <c:marker val="1"/>
        <c:smooth val="0"/>
        <c:axId val="1132153232"/>
        <c:axId val="1176165600"/>
      </c:lineChart>
      <c:catAx>
        <c:axId val="113215323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Abadi" panose="020B0604020104020204" pitchFamily="34" charset="0"/>
                <a:ea typeface="+mn-ea"/>
                <a:cs typeface="+mn-cs"/>
              </a:defRPr>
            </a:pPr>
            <a:endParaRPr lang="en-US"/>
          </a:p>
        </c:txPr>
        <c:crossAx val="1176165600"/>
        <c:crosses val="autoZero"/>
        <c:auto val="1"/>
        <c:lblAlgn val="ctr"/>
        <c:lblOffset val="100"/>
        <c:noMultiLvlLbl val="0"/>
      </c:catAx>
      <c:valAx>
        <c:axId val="1176165600"/>
        <c:scaling>
          <c:orientation val="minMax"/>
        </c:scaling>
        <c:delete val="1"/>
        <c:axPos val="l"/>
        <c:numFmt formatCode="General" sourceLinked="1"/>
        <c:majorTickMark val="none"/>
        <c:minorTickMark val="none"/>
        <c:tickLblPos val="nextTo"/>
        <c:crossAx val="1132153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95383781278408E-2"/>
          <c:y val="7.6097893538065828E-2"/>
          <c:w val="0.78643286125860179"/>
          <c:h val="0.89692726396842537"/>
        </c:manualLayout>
      </c:layout>
      <c:barChart>
        <c:barDir val="bar"/>
        <c:grouping val="clustered"/>
        <c:varyColors val="0"/>
        <c:ser>
          <c:idx val="0"/>
          <c:order val="0"/>
          <c:tx>
            <c:strRef>
              <c:f>PROCESSING!$O$23</c:f>
              <c:strCache>
                <c:ptCount val="1"/>
                <c:pt idx="0">
                  <c:v>Value Play</c:v>
                </c:pt>
              </c:strCache>
            </c:strRef>
          </c:tx>
          <c:spPr>
            <a:solidFill>
              <a:srgbClr val="FFF2E7"/>
            </a:solidFill>
            <a:ln>
              <a:solidFill>
                <a:srgbClr val="FF720B"/>
              </a:solidFill>
              <a:prstDash val="sysDash"/>
            </a:ln>
            <a:effectLst/>
          </c:spPr>
          <c:invertIfNegative val="0"/>
          <c:dLbls>
            <c:dLbl>
              <c:idx val="0"/>
              <c:tx>
                <c:rich>
                  <a:bodyPr/>
                  <a:lstStyle/>
                  <a:p>
                    <a:fld id="{937AEECA-B5D9-47E6-BBE8-8D5FEAE3641E}" type="CELLRANGE">
                      <a:rPr lang="en-US"/>
                      <a:pPr/>
                      <a:t>[CELLRANGE]</a:t>
                    </a:fld>
                    <a:endParaRPr lang="en-US" baseline="0"/>
                  </a:p>
                  <a:p>
                    <a:fld id="{1783297B-7983-4777-B523-A670450803A8}"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3A39-4631-A747-FDF4E266D6E0}"/>
                </c:ext>
              </c:extLst>
            </c:dLbl>
            <c:dLbl>
              <c:idx val="1"/>
              <c:tx>
                <c:rich>
                  <a:bodyPr/>
                  <a:lstStyle/>
                  <a:p>
                    <a:fld id="{BFACD4AE-6B2D-4BC2-BB72-3703E78F13D4}" type="CELLRANGE">
                      <a:rPr lang="en-US"/>
                      <a:pPr/>
                      <a:t>[CELLRANGE]</a:t>
                    </a:fld>
                    <a:endParaRPr lang="en-US" baseline="0"/>
                  </a:p>
                  <a:p>
                    <a:fld id="{63EAE53C-C882-408B-837D-317BB52BF27C}"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3A39-4631-A747-FDF4E266D6E0}"/>
                </c:ext>
              </c:extLst>
            </c:dLbl>
            <c:dLbl>
              <c:idx val="2"/>
              <c:tx>
                <c:rich>
                  <a:bodyPr/>
                  <a:lstStyle/>
                  <a:p>
                    <a:fld id="{7F557101-E41A-4B47-AA67-FD9A3F7DE571}" type="CELLRANGE">
                      <a:rPr lang="en-US"/>
                      <a:pPr/>
                      <a:t>[CELLRANGE]</a:t>
                    </a:fld>
                    <a:endParaRPr lang="en-US" baseline="0"/>
                  </a:p>
                  <a:p>
                    <a:fld id="{AE430F7D-6DD9-4B95-A982-35D0EE4DCDC7}"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3A39-4631-A747-FDF4E266D6E0}"/>
                </c:ext>
              </c:extLst>
            </c:dLbl>
            <c:dLbl>
              <c:idx val="3"/>
              <c:tx>
                <c:rich>
                  <a:bodyPr/>
                  <a:lstStyle/>
                  <a:p>
                    <a:fld id="{4DE60B96-05DB-4E6B-9D91-6390028A4335}" type="CELLRANGE">
                      <a:rPr lang="en-US"/>
                      <a:pPr/>
                      <a:t>[CELLRANGE]</a:t>
                    </a:fld>
                    <a:endParaRPr lang="en-US" baseline="0"/>
                  </a:p>
                  <a:p>
                    <a:fld id="{46AFD608-2695-4C48-BB79-1C37D71F7BFE}" type="VALUE">
                      <a:rPr lang="en-US">
                        <a:solidFill>
                          <a:schemeClr val="bg1"/>
                        </a:solidFill>
                      </a:rPr>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3A39-4631-A747-FDF4E266D6E0}"/>
                </c:ext>
              </c:extLst>
            </c:dLbl>
            <c:dLbl>
              <c:idx val="4"/>
              <c:tx>
                <c:rich>
                  <a:bodyPr/>
                  <a:lstStyle/>
                  <a:p>
                    <a:fld id="{41807306-47A2-41D2-8558-CB9E74D3F9BD}" type="CELLRANGE">
                      <a:rPr lang="en-US"/>
                      <a:pPr/>
                      <a:t>[CELLRANGE]</a:t>
                    </a:fld>
                    <a:endParaRPr lang="en-US" baseline="0"/>
                  </a:p>
                  <a:p>
                    <a:fld id="{C5733C41-9F99-4934-83BC-A868C2438923}"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3A39-4631-A747-FDF4E266D6E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CF1E3"/>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PROCESSING!$I$24:$I$28</c:f>
              <c:numCache>
                <c:formatCode>General</c:formatCode>
                <c:ptCount val="5"/>
                <c:pt idx="0">
                  <c:v>1</c:v>
                </c:pt>
                <c:pt idx="1">
                  <c:v>2</c:v>
                </c:pt>
                <c:pt idx="2">
                  <c:v>3</c:v>
                </c:pt>
                <c:pt idx="3">
                  <c:v>4</c:v>
                </c:pt>
                <c:pt idx="4">
                  <c:v>5</c:v>
                </c:pt>
              </c:numCache>
            </c:numRef>
          </c:cat>
          <c:val>
            <c:numRef>
              <c:f>PROCESSING!$O$24:$O$28</c:f>
              <c:numCache>
                <c:formatCode>_(* #,##0_);_(* \(#,##0\);_(* "-"_);_(@_)</c:formatCode>
                <c:ptCount val="5"/>
                <c:pt idx="0">
                  <c:v>42000</c:v>
                </c:pt>
                <c:pt idx="1">
                  <c:v>14985</c:v>
                </c:pt>
                <c:pt idx="2">
                  <c:v>2159.9499999999998</c:v>
                </c:pt>
                <c:pt idx="3">
                  <c:v>1960.14</c:v>
                </c:pt>
                <c:pt idx="4">
                  <c:v>1749.93</c:v>
                </c:pt>
              </c:numCache>
            </c:numRef>
          </c:val>
          <c:extLst>
            <c:ext xmlns:c15="http://schemas.microsoft.com/office/drawing/2012/chart" uri="{02D57815-91ED-43cb-92C2-25804820EDAC}">
              <c15:datalabelsRange>
                <c15:f>PROCESSING!$Q$24:$Q$28</c15:f>
                <c15:dlblRangeCache>
                  <c:ptCount val="5"/>
                  <c:pt idx="0">
                    <c:v>+ 47%</c:v>
                  </c:pt>
                  <c:pt idx="1">
                    <c:v>+ 75%</c:v>
                  </c:pt>
                  <c:pt idx="2">
                    <c:v>+ 5%</c:v>
                  </c:pt>
                  <c:pt idx="3">
                    <c:v>+ 6%</c:v>
                  </c:pt>
                </c15:dlblRangeCache>
              </c15:datalabelsRange>
            </c:ext>
            <c:ext xmlns:c16="http://schemas.microsoft.com/office/drawing/2014/chart" uri="{C3380CC4-5D6E-409C-BE32-E72D297353CC}">
              <c16:uniqueId val="{00000005-3A39-4631-A747-FDF4E266D6E0}"/>
            </c:ext>
          </c:extLst>
        </c:ser>
        <c:dLbls>
          <c:showLegendKey val="0"/>
          <c:showVal val="0"/>
          <c:showCatName val="0"/>
          <c:showSerName val="0"/>
          <c:showPercent val="0"/>
          <c:showBubbleSize val="0"/>
        </c:dLbls>
        <c:gapWidth val="136"/>
        <c:axId val="519881263"/>
        <c:axId val="435497871"/>
      </c:barChart>
      <c:catAx>
        <c:axId val="519881263"/>
        <c:scaling>
          <c:orientation val="minMax"/>
        </c:scaling>
        <c:delete val="0"/>
        <c:axPos val="l"/>
        <c:numFmt formatCode="General" sourceLinked="1"/>
        <c:majorTickMark val="none"/>
        <c:minorTickMark val="none"/>
        <c:tickLblPos val="nextTo"/>
        <c:spPr>
          <a:noFill/>
          <a:ln w="3175" cap="flat" cmpd="sng" algn="ctr">
            <a:noFill/>
            <a:round/>
          </a:ln>
          <a:effectLst/>
        </c:spPr>
        <c:txPr>
          <a:bodyPr rot="-60000000" spcFirstLastPara="1" vertOverflow="ellipsis" vert="horz" wrap="square" anchor="ctr" anchorCtr="1"/>
          <a:lstStyle/>
          <a:p>
            <a:pPr>
              <a:defRPr sz="1200" b="0" i="0" u="none" strike="noStrike" kern="1200" baseline="0">
                <a:solidFill>
                  <a:srgbClr val="0CBFD4"/>
                </a:solidFill>
                <a:latin typeface="Abadi" panose="020B0604020104020204" pitchFamily="34" charset="0"/>
                <a:ea typeface="+mn-ea"/>
                <a:cs typeface="+mn-cs"/>
              </a:defRPr>
            </a:pPr>
            <a:endParaRPr lang="en-US"/>
          </a:p>
        </c:txPr>
        <c:crossAx val="435497871"/>
        <c:crosses val="autoZero"/>
        <c:auto val="1"/>
        <c:lblAlgn val="ctr"/>
        <c:lblOffset val="100"/>
        <c:noMultiLvlLbl val="0"/>
      </c:catAx>
      <c:valAx>
        <c:axId val="435497871"/>
        <c:scaling>
          <c:orientation val="minMax"/>
        </c:scaling>
        <c:delete val="1"/>
        <c:axPos val="b"/>
        <c:numFmt formatCode="_(* #,##0_);_(* \(#,##0\);_(* &quot;-&quot;_);_(@_)" sourceLinked="1"/>
        <c:majorTickMark val="none"/>
        <c:minorTickMark val="none"/>
        <c:tickLblPos val="nextTo"/>
        <c:crossAx val="51988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89251761219742"/>
          <c:y val="4.8190769212178415E-2"/>
          <c:w val="0.88661659860750885"/>
          <c:h val="0.93324498473642259"/>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01-EDAD-4B14-8767-A66A992B8CD4}"/>
              </c:ext>
            </c:extLst>
          </c:dPt>
          <c:dPt>
            <c:idx val="1"/>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03-EDAD-4B14-8767-A66A992B8CD4}"/>
              </c:ext>
            </c:extLst>
          </c:dPt>
          <c:dPt>
            <c:idx val="2"/>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05-EDAD-4B14-8767-A66A992B8CD4}"/>
              </c:ext>
            </c:extLst>
          </c:dPt>
          <c:dPt>
            <c:idx val="3"/>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07-EDAD-4B14-8767-A66A992B8CD4}"/>
              </c:ext>
            </c:extLst>
          </c:dPt>
          <c:dPt>
            <c:idx val="4"/>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09-EDAD-4B14-8767-A66A992B8CD4}"/>
              </c:ext>
            </c:extLst>
          </c:dPt>
          <c:dPt>
            <c:idx val="5"/>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0B-EDAD-4B14-8767-A66A992B8CD4}"/>
              </c:ext>
            </c:extLst>
          </c:dPt>
          <c:dPt>
            <c:idx val="6"/>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19-26E9-4856-BB79-F9FD158D0392}"/>
              </c:ext>
            </c:extLst>
          </c:dPt>
          <c:dPt>
            <c:idx val="7"/>
            <c:invertIfNegative val="0"/>
            <c:bubble3D val="0"/>
            <c:spPr>
              <a:solidFill>
                <a:srgbClr val="FFF2E7"/>
              </a:solidFill>
              <a:ln w="12700">
                <a:solidFill>
                  <a:srgbClr val="FE983C"/>
                </a:solidFill>
                <a:prstDash val="sysDot"/>
              </a:ln>
              <a:effectLst/>
            </c:spPr>
            <c:extLst>
              <c:ext xmlns:c16="http://schemas.microsoft.com/office/drawing/2014/chart" uri="{C3380CC4-5D6E-409C-BE32-E72D297353CC}">
                <c16:uniqueId val="{00000018-26E9-4856-BB79-F9FD158D0392}"/>
              </c:ext>
            </c:extLst>
          </c:dPt>
          <c:dPt>
            <c:idx val="8"/>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1D-26E9-4856-BB79-F9FD158D0392}"/>
              </c:ext>
            </c:extLst>
          </c:dPt>
          <c:dPt>
            <c:idx val="9"/>
            <c:invertIfNegative val="0"/>
            <c:bubble3D val="0"/>
            <c:spPr>
              <a:solidFill>
                <a:srgbClr val="FFF2E7"/>
              </a:solidFill>
              <a:ln w="12700">
                <a:solidFill>
                  <a:srgbClr val="FE983C"/>
                </a:solidFill>
              </a:ln>
              <a:effectLst/>
            </c:spPr>
            <c:extLst>
              <c:ext xmlns:c16="http://schemas.microsoft.com/office/drawing/2014/chart" uri="{C3380CC4-5D6E-409C-BE32-E72D297353CC}">
                <c16:uniqueId val="{0000001A-26E9-4856-BB79-F9FD158D0392}"/>
              </c:ext>
            </c:extLst>
          </c:dPt>
          <c:dPt>
            <c:idx val="10"/>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1B-26E9-4856-BB79-F9FD158D0392}"/>
              </c:ext>
            </c:extLst>
          </c:dPt>
          <c:dPt>
            <c:idx val="11"/>
            <c:invertIfNegative val="0"/>
            <c:bubble3D val="0"/>
            <c:spPr>
              <a:solidFill>
                <a:srgbClr val="FFF2E7"/>
              </a:solidFill>
              <a:ln w="12700">
                <a:solidFill>
                  <a:srgbClr val="FE983C"/>
                </a:solidFill>
                <a:prstDash val="sysDash"/>
              </a:ln>
              <a:effectLst/>
            </c:spPr>
            <c:extLst>
              <c:ext xmlns:c16="http://schemas.microsoft.com/office/drawing/2014/chart" uri="{C3380CC4-5D6E-409C-BE32-E72D297353CC}">
                <c16:uniqueId val="{0000001C-26E9-4856-BB79-F9FD158D0392}"/>
              </c:ext>
            </c:extLst>
          </c:dPt>
          <c:dLbls>
            <c:dLbl>
              <c:idx val="0"/>
              <c:tx>
                <c:rich>
                  <a:bodyPr/>
                  <a:lstStyle/>
                  <a:p>
                    <a:fld id="{445077EE-6AD1-4E44-832B-259A836C5299}" type="CELLRANGE">
                      <a:rPr lang="en-US"/>
                      <a:pPr/>
                      <a:t>[CELLRANGE]</a:t>
                    </a:fld>
                    <a:endParaRPr lang="en-US" baseline="0"/>
                  </a:p>
                  <a:p>
                    <a:fld id="{9D7BA1AF-8808-4ADF-AAF6-538CFC774156}"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EDAD-4B14-8767-A66A992B8CD4}"/>
                </c:ext>
              </c:extLst>
            </c:dLbl>
            <c:dLbl>
              <c:idx val="1"/>
              <c:tx>
                <c:rich>
                  <a:bodyPr/>
                  <a:lstStyle/>
                  <a:p>
                    <a:fld id="{46399CA8-FA48-4404-AEEC-A22D56799866}" type="CELLRANGE">
                      <a:rPr lang="en-US">
                        <a:solidFill>
                          <a:srgbClr val="0CF1E3"/>
                        </a:solidFill>
                      </a:rPr>
                      <a:pPr/>
                      <a:t>[CELLRANGE]</a:t>
                    </a:fld>
                    <a:endParaRPr lang="en-US" baseline="0">
                      <a:solidFill>
                        <a:srgbClr val="0CF1E3"/>
                      </a:solidFill>
                    </a:endParaRPr>
                  </a:p>
                  <a:p>
                    <a:fld id="{04B2D246-DEFC-4AC6-BA44-47F6808A5E08}"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EDAD-4B14-8767-A66A992B8CD4}"/>
                </c:ext>
              </c:extLst>
            </c:dLbl>
            <c:dLbl>
              <c:idx val="2"/>
              <c:tx>
                <c:rich>
                  <a:bodyPr/>
                  <a:lstStyle/>
                  <a:p>
                    <a:fld id="{E915D3DF-F9C0-4876-847D-086E6D1D9E6F}" type="CELLRANGE">
                      <a:rPr lang="en-US">
                        <a:solidFill>
                          <a:srgbClr val="0CF1E3"/>
                        </a:solidFill>
                      </a:rPr>
                      <a:pPr/>
                      <a:t>[CELLRANGE]</a:t>
                    </a:fld>
                    <a:endParaRPr lang="en-US" baseline="0">
                      <a:solidFill>
                        <a:srgbClr val="0CF1E3"/>
                      </a:solidFill>
                    </a:endParaRPr>
                  </a:p>
                  <a:p>
                    <a:fld id="{66313D1A-39E4-4B3E-94B3-6BB8BA169212}"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EDAD-4B14-8767-A66A992B8CD4}"/>
                </c:ext>
              </c:extLst>
            </c:dLbl>
            <c:dLbl>
              <c:idx val="3"/>
              <c:tx>
                <c:rich>
                  <a:bodyPr/>
                  <a:lstStyle/>
                  <a:p>
                    <a:fld id="{A6855AF4-E96F-46E2-91B9-9D9AEDC31D6F}" type="CELLRANGE">
                      <a:rPr lang="en-US">
                        <a:solidFill>
                          <a:srgbClr val="0CF1E3"/>
                        </a:solidFill>
                      </a:rPr>
                      <a:pPr/>
                      <a:t>[CELLRANGE]</a:t>
                    </a:fld>
                    <a:endParaRPr lang="en-US" baseline="0">
                      <a:solidFill>
                        <a:srgbClr val="0CF1E3"/>
                      </a:solidFill>
                    </a:endParaRPr>
                  </a:p>
                  <a:p>
                    <a:fld id="{BB464A31-1C55-4DD9-B31A-5595C09A2A9E}"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EDAD-4B14-8767-A66A992B8CD4}"/>
                </c:ext>
              </c:extLst>
            </c:dLbl>
            <c:dLbl>
              <c:idx val="4"/>
              <c:tx>
                <c:rich>
                  <a:bodyPr/>
                  <a:lstStyle/>
                  <a:p>
                    <a:fld id="{20B89553-6DE3-46B7-BDD8-FD9FEADBF8AC}" type="CELLRANGE">
                      <a:rPr lang="en-US">
                        <a:solidFill>
                          <a:srgbClr val="0CF1E3"/>
                        </a:solidFill>
                      </a:rPr>
                      <a:pPr/>
                      <a:t>[CELLRANGE]</a:t>
                    </a:fld>
                    <a:endParaRPr lang="en-US" baseline="0">
                      <a:solidFill>
                        <a:srgbClr val="0CF1E3"/>
                      </a:solidFill>
                    </a:endParaRPr>
                  </a:p>
                  <a:p>
                    <a:fld id="{F20D03E9-7B40-476D-B489-C97B52D012D6}"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EDAD-4B14-8767-A66A992B8CD4}"/>
                </c:ext>
              </c:extLst>
            </c:dLbl>
            <c:dLbl>
              <c:idx val="5"/>
              <c:tx>
                <c:rich>
                  <a:bodyPr/>
                  <a:lstStyle/>
                  <a:p>
                    <a:fld id="{CBE96D61-B59F-454B-87C3-5FCD0E6FB608}" type="CELLRANGE">
                      <a:rPr lang="en-US">
                        <a:solidFill>
                          <a:srgbClr val="0CF1E3"/>
                        </a:solidFill>
                      </a:rPr>
                      <a:pPr/>
                      <a:t>[CELLRANGE]</a:t>
                    </a:fld>
                    <a:endParaRPr lang="en-US" baseline="0">
                      <a:solidFill>
                        <a:srgbClr val="0CF1E3"/>
                      </a:solidFill>
                    </a:endParaRPr>
                  </a:p>
                  <a:p>
                    <a:fld id="{E2196DE1-8830-43CF-84B1-12EC339D4D2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EDAD-4B14-8767-A66A992B8CD4}"/>
                </c:ext>
              </c:extLst>
            </c:dLbl>
            <c:dLbl>
              <c:idx val="6"/>
              <c:tx>
                <c:rich>
                  <a:bodyPr/>
                  <a:lstStyle/>
                  <a:p>
                    <a:fld id="{5301C0FD-8E12-47B7-9B1B-A55FCB2A50B2}" type="CELLRANGE">
                      <a:rPr lang="en-US">
                        <a:solidFill>
                          <a:srgbClr val="0CF1E3"/>
                        </a:solidFill>
                      </a:rPr>
                      <a:pPr/>
                      <a:t>[CELLRANGE]</a:t>
                    </a:fld>
                    <a:endParaRPr lang="en-US" baseline="0">
                      <a:solidFill>
                        <a:srgbClr val="0CF1E3"/>
                      </a:solidFill>
                    </a:endParaRPr>
                  </a:p>
                  <a:p>
                    <a:fld id="{79A6E969-1C63-48A5-B586-EFE20D0444BF}"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9-26E9-4856-BB79-F9FD158D0392}"/>
                </c:ext>
              </c:extLst>
            </c:dLbl>
            <c:dLbl>
              <c:idx val="7"/>
              <c:tx>
                <c:rich>
                  <a:bodyPr/>
                  <a:lstStyle/>
                  <a:p>
                    <a:fld id="{0812E7CC-07DB-4CCA-B8F9-9C3A062C809F}" type="CELLRANGE">
                      <a:rPr lang="en-US">
                        <a:solidFill>
                          <a:srgbClr val="0CF1E3"/>
                        </a:solidFill>
                      </a:rPr>
                      <a:pPr/>
                      <a:t>[CELLRANGE]</a:t>
                    </a:fld>
                    <a:endParaRPr lang="en-US" baseline="0">
                      <a:solidFill>
                        <a:srgbClr val="0CF1E3"/>
                      </a:solidFill>
                    </a:endParaRPr>
                  </a:p>
                  <a:p>
                    <a:fld id="{8BFB8544-D439-445B-9F77-591735AF75C6}"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8-26E9-4856-BB79-F9FD158D0392}"/>
                </c:ext>
              </c:extLst>
            </c:dLbl>
            <c:dLbl>
              <c:idx val="8"/>
              <c:tx>
                <c:rich>
                  <a:bodyPr/>
                  <a:lstStyle/>
                  <a:p>
                    <a:fld id="{3EC15148-3C03-48EA-9269-3FC6AFD3A0BF}" type="CELLRANGE">
                      <a:rPr lang="en-US">
                        <a:solidFill>
                          <a:srgbClr val="0CF1E3"/>
                        </a:solidFill>
                      </a:rPr>
                      <a:pPr/>
                      <a:t>[CELLRANGE]</a:t>
                    </a:fld>
                    <a:endParaRPr lang="en-US" baseline="0">
                      <a:solidFill>
                        <a:srgbClr val="0CF1E3"/>
                      </a:solidFill>
                    </a:endParaRPr>
                  </a:p>
                  <a:p>
                    <a:fld id="{AFF1C0D7-B334-42FD-8DDC-9DA3F087B385}"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D-26E9-4856-BB79-F9FD158D0392}"/>
                </c:ext>
              </c:extLst>
            </c:dLbl>
            <c:dLbl>
              <c:idx val="9"/>
              <c:tx>
                <c:rich>
                  <a:bodyPr/>
                  <a:lstStyle/>
                  <a:p>
                    <a:fld id="{927C2070-5B4B-409F-9A30-867CB490BFFE}" type="CELLRANGE">
                      <a:rPr lang="en-US">
                        <a:solidFill>
                          <a:srgbClr val="0CF1E3"/>
                        </a:solidFill>
                      </a:rPr>
                      <a:pPr/>
                      <a:t>[CELLRANGE]</a:t>
                    </a:fld>
                    <a:endParaRPr lang="en-US" baseline="0">
                      <a:solidFill>
                        <a:srgbClr val="0CF1E3"/>
                      </a:solidFill>
                    </a:endParaRPr>
                  </a:p>
                  <a:p>
                    <a:fld id="{0EB441C8-697E-4115-8C1C-D85F5117894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A-26E9-4856-BB79-F9FD158D0392}"/>
                </c:ext>
              </c:extLst>
            </c:dLbl>
            <c:dLbl>
              <c:idx val="10"/>
              <c:tx>
                <c:rich>
                  <a:bodyPr/>
                  <a:lstStyle/>
                  <a:p>
                    <a:fld id="{F00F0ED3-F686-4DE0-A18F-B4E26D4BA75C}" type="CELLRANGE">
                      <a:rPr lang="en-US">
                        <a:solidFill>
                          <a:srgbClr val="0CF1E3"/>
                        </a:solidFill>
                      </a:rPr>
                      <a:pPr/>
                      <a:t>[CELLRANGE]</a:t>
                    </a:fld>
                    <a:endParaRPr lang="en-US" baseline="0">
                      <a:solidFill>
                        <a:srgbClr val="0CF1E3"/>
                      </a:solidFill>
                    </a:endParaRPr>
                  </a:p>
                  <a:p>
                    <a:fld id="{3D4C7949-AEA7-4028-8DA0-DB10A5323B98}"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B-26E9-4856-BB79-F9FD158D0392}"/>
                </c:ext>
              </c:extLst>
            </c:dLbl>
            <c:dLbl>
              <c:idx val="11"/>
              <c:tx>
                <c:rich>
                  <a:bodyPr/>
                  <a:lstStyle/>
                  <a:p>
                    <a:fld id="{E2980E6C-818F-48B9-877A-502B4BEBA996}" type="CELLRANGE">
                      <a:rPr lang="en-US">
                        <a:solidFill>
                          <a:srgbClr val="0CF1E3"/>
                        </a:solidFill>
                      </a:rPr>
                      <a:pPr/>
                      <a:t>[CELLRANGE]</a:t>
                    </a:fld>
                    <a:endParaRPr lang="en-US" baseline="0">
                      <a:solidFill>
                        <a:srgbClr val="0CF1E3"/>
                      </a:solidFill>
                    </a:endParaRPr>
                  </a:p>
                  <a:p>
                    <a:fld id="{8DEB6C5C-1962-44A3-BA70-5A0849EE7736}"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C-26E9-4856-BB79-F9FD158D03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Bahnschrift" panose="020B0502040204020203" pitchFamily="34" charset="0"/>
                    <a:ea typeface="+mn-ea"/>
                    <a:cs typeface="+mn-cs"/>
                  </a:defRPr>
                </a:pPr>
                <a:endParaRPr lang="en-US"/>
              </a:p>
            </c:txP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PROCESSING!$M$10:$M$21</c:f>
              <c:numCache>
                <c:formatCode>General</c:formatCode>
                <c:ptCount val="12"/>
                <c:pt idx="0">
                  <c:v>23162.360000000015</c:v>
                </c:pt>
                <c:pt idx="1">
                  <c:v>68631.14</c:v>
                </c:pt>
                <c:pt idx="2">
                  <c:v>30918.71</c:v>
                </c:pt>
                <c:pt idx="3">
                  <c:v>41465.360000000001</c:v>
                </c:pt>
                <c:pt idx="4">
                  <c:v>42670.329999999994</c:v>
                </c:pt>
                <c:pt idx="5">
                  <c:v>28005.560000000005</c:v>
                </c:pt>
                <c:pt idx="6">
                  <c:v>129437.23</c:v>
                </c:pt>
                <c:pt idx="7">
                  <c:v>66208.14</c:v>
                </c:pt>
                <c:pt idx="8">
                  <c:v>15504.109999999995</c:v>
                </c:pt>
                <c:pt idx="9">
                  <c:v>14405.869999999999</c:v>
                </c:pt>
                <c:pt idx="10">
                  <c:v>52742.950000000004</c:v>
                </c:pt>
                <c:pt idx="11">
                  <c:v>39253.930000000008</c:v>
                </c:pt>
              </c:numCache>
            </c:numRef>
          </c:val>
          <c:extLst>
            <c:ext xmlns:c15="http://schemas.microsoft.com/office/drawing/2012/chart" uri="{02D57815-91ED-43cb-92C2-25804820EDAC}">
              <c15:datalabelsRange>
                <c15:f>PROCESSING!$Y$10:$Y$21</c15:f>
                <c15:dlblRangeCache>
                  <c:ptCount val="12"/>
                  <c:pt idx="1">
                    <c:v>+ 50%</c:v>
                  </c:pt>
                  <c:pt idx="2">
                    <c:v>- 38%</c:v>
                  </c:pt>
                  <c:pt idx="3">
                    <c:v>+ 15%</c:v>
                  </c:pt>
                  <c:pt idx="4">
                    <c:v>+ 1%</c:v>
                  </c:pt>
                  <c:pt idx="5">
                    <c:v>- 21%</c:v>
                  </c:pt>
                  <c:pt idx="6">
                    <c:v>+ 64%</c:v>
                  </c:pt>
                  <c:pt idx="7">
                    <c:v>- 32%</c:v>
                  </c:pt>
                  <c:pt idx="8">
                    <c:v>- 62%</c:v>
                  </c:pt>
                  <c:pt idx="9">
                    <c:v>- 4%</c:v>
                  </c:pt>
                  <c:pt idx="10">
                    <c:v>+ 57%</c:v>
                  </c:pt>
                  <c:pt idx="11">
                    <c:v>- 15%</c:v>
                  </c:pt>
                </c15:dlblRangeCache>
              </c15:datalabelsRange>
            </c:ext>
            <c:ext xmlns:c16="http://schemas.microsoft.com/office/drawing/2014/chart" uri="{C3380CC4-5D6E-409C-BE32-E72D297353CC}">
              <c16:uniqueId val="{0000000C-EDAD-4B14-8767-A66A992B8CD4}"/>
            </c:ext>
          </c:extLst>
        </c:ser>
        <c:ser>
          <c:idx val="1"/>
          <c:order val="1"/>
          <c:tx>
            <c:strRef>
              <c:f>PROCESSING!$Q$1</c:f>
              <c:strCache>
                <c:ptCount val="1"/>
                <c:pt idx="0">
                  <c:v>PriCursor</c:v>
                </c:pt>
              </c:strCache>
            </c:strRef>
          </c:tx>
          <c:spPr>
            <a:solidFill>
              <a:srgbClr val="FECA9B"/>
            </a:solidFill>
            <a:ln w="12700">
              <a:solidFill>
                <a:srgbClr val="FE983C"/>
              </a:solidFill>
              <a:prstDash val="sysDash"/>
            </a:ln>
            <a:effectLst/>
          </c:spPr>
          <c:invertIfNegative val="0"/>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PROCESSING!$Q$10:$Q$21</c:f>
              <c:numCache>
                <c:formatCode>_(* #,##0_);_(* \(#,##0\);_(* "-"_);_(@_)</c:formatCode>
                <c:ptCount val="12"/>
                <c:pt idx="0">
                  <c:v>#N/A</c:v>
                </c:pt>
                <c:pt idx="1">
                  <c:v>68631.14</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D-EDAD-4B14-8767-A66A992B8CD4}"/>
            </c:ext>
          </c:extLst>
        </c:ser>
        <c:dLbls>
          <c:showLegendKey val="0"/>
          <c:showVal val="0"/>
          <c:showCatName val="0"/>
          <c:showSerName val="0"/>
          <c:showPercent val="0"/>
          <c:showBubbleSize val="0"/>
        </c:dLbls>
        <c:gapWidth val="85"/>
        <c:overlap val="100"/>
        <c:axId val="882664144"/>
        <c:axId val="883950240"/>
      </c:barChart>
      <c:catAx>
        <c:axId val="882664144"/>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Bahnschrift" panose="020B0502040204020203" pitchFamily="34" charset="0"/>
                <a:ea typeface="+mn-ea"/>
                <a:cs typeface="+mn-cs"/>
              </a:defRPr>
            </a:pPr>
            <a:endParaRPr lang="en-US"/>
          </a:p>
        </c:txPr>
        <c:crossAx val="883950240"/>
        <c:crosses val="autoZero"/>
        <c:auto val="1"/>
        <c:lblAlgn val="ctr"/>
        <c:lblOffset val="100"/>
        <c:noMultiLvlLbl val="0"/>
      </c:catAx>
      <c:valAx>
        <c:axId val="883950240"/>
        <c:scaling>
          <c:orientation val="minMax"/>
        </c:scaling>
        <c:delete val="1"/>
        <c:axPos val="t"/>
        <c:numFmt formatCode="General" sourceLinked="1"/>
        <c:majorTickMark val="none"/>
        <c:minorTickMark val="none"/>
        <c:tickLblPos val="nextTo"/>
        <c:crossAx val="88266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801605550569379"/>
          <c:y val="2.6651623968633607E-2"/>
          <c:w val="0.59857681264899365"/>
          <c:h val="0.88823861733473608"/>
        </c:manualLayout>
      </c:layout>
      <c:radarChart>
        <c:radarStyle val="marker"/>
        <c:varyColors val="0"/>
        <c:ser>
          <c:idx val="0"/>
          <c:order val="0"/>
          <c:tx>
            <c:v>Purchase</c:v>
          </c:tx>
          <c:spPr>
            <a:ln w="28575" cap="rnd">
              <a:solidFill>
                <a:srgbClr val="991CFB"/>
              </a:solidFill>
              <a:round/>
            </a:ln>
            <a:effectLst/>
          </c:spPr>
          <c:marker>
            <c:symbol val="none"/>
          </c:marker>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PROCESSING!$M$10:$M$21</c:f>
              <c:numCache>
                <c:formatCode>General</c:formatCode>
                <c:ptCount val="12"/>
                <c:pt idx="0">
                  <c:v>23162.360000000015</c:v>
                </c:pt>
                <c:pt idx="1">
                  <c:v>68631.14</c:v>
                </c:pt>
                <c:pt idx="2">
                  <c:v>30918.71</c:v>
                </c:pt>
                <c:pt idx="3">
                  <c:v>41465.360000000001</c:v>
                </c:pt>
                <c:pt idx="4">
                  <c:v>42670.329999999994</c:v>
                </c:pt>
                <c:pt idx="5">
                  <c:v>28005.560000000005</c:v>
                </c:pt>
                <c:pt idx="6">
                  <c:v>129437.23</c:v>
                </c:pt>
                <c:pt idx="7">
                  <c:v>66208.14</c:v>
                </c:pt>
                <c:pt idx="8">
                  <c:v>15504.109999999995</c:v>
                </c:pt>
                <c:pt idx="9">
                  <c:v>14405.869999999999</c:v>
                </c:pt>
                <c:pt idx="10">
                  <c:v>52742.950000000004</c:v>
                </c:pt>
                <c:pt idx="11">
                  <c:v>39253.930000000008</c:v>
                </c:pt>
              </c:numCache>
            </c:numRef>
          </c:val>
          <c:extLst>
            <c:ext xmlns:c16="http://schemas.microsoft.com/office/drawing/2014/chart" uri="{C3380CC4-5D6E-409C-BE32-E72D297353CC}">
              <c16:uniqueId val="{00000000-D5C6-4115-B762-D728493B7502}"/>
            </c:ext>
          </c:extLst>
        </c:ser>
        <c:ser>
          <c:idx val="1"/>
          <c:order val="1"/>
          <c:tx>
            <c:v>Sales</c:v>
          </c:tx>
          <c:spPr>
            <a:ln w="28575" cap="rnd">
              <a:solidFill>
                <a:srgbClr val="E723FF"/>
              </a:solidFill>
              <a:round/>
            </a:ln>
            <a:effectLst/>
          </c:spPr>
          <c:marker>
            <c:symbol val="none"/>
          </c:marker>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PROCESSING!$K$10:$K$21</c:f>
              <c:numCache>
                <c:formatCode>General</c:formatCode>
                <c:ptCount val="12"/>
                <c:pt idx="0">
                  <c:v>4469.3599999999997</c:v>
                </c:pt>
                <c:pt idx="1">
                  <c:v>271692.70999999996</c:v>
                </c:pt>
                <c:pt idx="2">
                  <c:v>38468.709999999992</c:v>
                </c:pt>
                <c:pt idx="3">
                  <c:v>39226.83</c:v>
                </c:pt>
                <c:pt idx="4">
                  <c:v>27452.350000000006</c:v>
                </c:pt>
                <c:pt idx="5">
                  <c:v>34958.69000000001</c:v>
                </c:pt>
                <c:pt idx="6">
                  <c:v>253334.07</c:v>
                </c:pt>
                <c:pt idx="7">
                  <c:v>26132.789999999997</c:v>
                </c:pt>
                <c:pt idx="8">
                  <c:v>10170.449999999999</c:v>
                </c:pt>
                <c:pt idx="9">
                  <c:v>31501.089999999997</c:v>
                </c:pt>
                <c:pt idx="10">
                  <c:v>21581.27</c:v>
                </c:pt>
                <c:pt idx="11">
                  <c:v>43416.479999999989</c:v>
                </c:pt>
              </c:numCache>
            </c:numRef>
          </c:val>
          <c:extLst>
            <c:ext xmlns:c16="http://schemas.microsoft.com/office/drawing/2014/chart" uri="{C3380CC4-5D6E-409C-BE32-E72D297353CC}">
              <c16:uniqueId val="{00000000-C134-4DE3-A2B0-25545D500596}"/>
            </c:ext>
          </c:extLst>
        </c:ser>
        <c:dLbls>
          <c:showLegendKey val="0"/>
          <c:showVal val="0"/>
          <c:showCatName val="0"/>
          <c:showSerName val="0"/>
          <c:showPercent val="0"/>
          <c:showBubbleSize val="0"/>
        </c:dLbls>
        <c:axId val="1332348143"/>
        <c:axId val="890195375"/>
      </c:radarChart>
      <c:catAx>
        <c:axId val="1332348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FFF2E7"/>
                </a:solidFill>
                <a:latin typeface="Abadi" panose="020B0604020104020204" pitchFamily="34" charset="0"/>
                <a:ea typeface="+mn-ea"/>
                <a:cs typeface="+mn-cs"/>
              </a:defRPr>
            </a:pPr>
            <a:endParaRPr lang="en-US"/>
          </a:p>
        </c:txPr>
        <c:crossAx val="890195375"/>
        <c:crosses val="autoZero"/>
        <c:auto val="1"/>
        <c:lblAlgn val="ctr"/>
        <c:lblOffset val="100"/>
        <c:noMultiLvlLbl val="0"/>
      </c:catAx>
      <c:valAx>
        <c:axId val="890195375"/>
        <c:scaling>
          <c:orientation val="minMax"/>
        </c:scaling>
        <c:delete val="1"/>
        <c:axPos val="l"/>
        <c:majorGridlines>
          <c:spPr>
            <a:ln w="0" cap="flat" cmpd="sng" algn="ctr">
              <a:solidFill>
                <a:schemeClr val="tx1">
                  <a:lumMod val="15000"/>
                  <a:lumOff val="85000"/>
                </a:schemeClr>
              </a:solidFill>
              <a:round/>
            </a:ln>
            <a:effectLst>
              <a:softEdge rad="0"/>
            </a:effectLst>
          </c:spPr>
        </c:majorGridlines>
        <c:numFmt formatCode="General" sourceLinked="1"/>
        <c:majorTickMark val="none"/>
        <c:minorTickMark val="none"/>
        <c:tickLblPos val="nextTo"/>
        <c:crossAx val="1332348143"/>
        <c:crosses val="autoZero"/>
        <c:crossBetween val="between"/>
      </c:valAx>
      <c:spPr>
        <a:noFill/>
        <a:ln>
          <a:noFill/>
        </a:ln>
        <a:effectLst/>
      </c:spPr>
    </c:plotArea>
    <c:legend>
      <c:legendPos val="r"/>
      <c:layout>
        <c:manualLayout>
          <c:xMode val="edge"/>
          <c:yMode val="edge"/>
          <c:x val="0.81388879079312393"/>
          <c:y val="0.35006647799873425"/>
          <c:w val="0.17338582677165354"/>
          <c:h val="0.151862954854689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74780566035278E-3"/>
          <c:y val="0.17120013072618231"/>
          <c:w val="0.99022519456064095"/>
          <c:h val="0.70796067980915955"/>
        </c:manualLayout>
      </c:layout>
      <c:barChart>
        <c:barDir val="col"/>
        <c:grouping val="clustered"/>
        <c:varyColors val="0"/>
        <c:ser>
          <c:idx val="1"/>
          <c:order val="0"/>
          <c:tx>
            <c:strRef>
              <c:f>PROCESSING!$N$39</c:f>
              <c:strCache>
                <c:ptCount val="1"/>
                <c:pt idx="0">
                  <c:v>PurchaseVS</c:v>
                </c:pt>
              </c:strCache>
            </c:strRef>
          </c:tx>
          <c:spPr>
            <a:solidFill>
              <a:srgbClr val="FECA9B"/>
            </a:solidFill>
            <a:ln w="15875">
              <a:solidFill>
                <a:srgbClr val="FF720B"/>
              </a:solidFill>
              <a:prstDash val="sysDash"/>
            </a:ln>
            <a:effectLst/>
          </c:spPr>
          <c:invertIfNegative val="0"/>
          <c:dLbls>
            <c:dLbl>
              <c:idx val="0"/>
              <c:tx>
                <c:rich>
                  <a:bodyPr/>
                  <a:lstStyle/>
                  <a:p>
                    <a:fld id="{67EE0CCE-65B9-4EDF-85AA-8E902FB970A5}" type="CELLRANGE">
                      <a:rPr lang="en-US">
                        <a:solidFill>
                          <a:srgbClr val="0CF1E3"/>
                        </a:solidFill>
                      </a:rPr>
                      <a:pPr/>
                      <a:t>[CELLRANGE]</a:t>
                    </a:fld>
                    <a:endParaRPr lang="en-US" baseline="0">
                      <a:solidFill>
                        <a:srgbClr val="0CF1E3"/>
                      </a:solidFill>
                    </a:endParaRPr>
                  </a:p>
                  <a:p>
                    <a:fld id="{D0FA9448-0634-4E0B-8E43-A15E00301511}"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8FC2-4707-8E54-ACBB9CC7A95B}"/>
                </c:ext>
              </c:extLst>
            </c:dLbl>
            <c:dLbl>
              <c:idx val="1"/>
              <c:tx>
                <c:rich>
                  <a:bodyPr/>
                  <a:lstStyle/>
                  <a:p>
                    <a:fld id="{8B9860BD-8673-47FE-B4CD-E71679AE6B0A}" type="CELLRANGE">
                      <a:rPr lang="en-US">
                        <a:solidFill>
                          <a:srgbClr val="0CF1E3"/>
                        </a:solidFill>
                      </a:rPr>
                      <a:pPr/>
                      <a:t>[CELLRANGE]</a:t>
                    </a:fld>
                    <a:endParaRPr lang="en-US" baseline="0">
                      <a:solidFill>
                        <a:srgbClr val="0CF1E3"/>
                      </a:solidFill>
                    </a:endParaRPr>
                  </a:p>
                  <a:p>
                    <a:fld id="{202A84E1-10FA-4513-A94F-913610DBE09E}"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8FC2-4707-8E54-ACBB9CC7A95B}"/>
                </c:ext>
              </c:extLst>
            </c:dLbl>
            <c:dLbl>
              <c:idx val="2"/>
              <c:tx>
                <c:rich>
                  <a:bodyPr/>
                  <a:lstStyle/>
                  <a:p>
                    <a:fld id="{2965A3F2-CAD2-491D-A3C9-118B517256AD}" type="CELLRANGE">
                      <a:rPr lang="en-US">
                        <a:solidFill>
                          <a:srgbClr val="0CF1E3"/>
                        </a:solidFill>
                      </a:rPr>
                      <a:pPr/>
                      <a:t>[CELLRANGE]</a:t>
                    </a:fld>
                    <a:endParaRPr lang="en-US" baseline="0">
                      <a:solidFill>
                        <a:srgbClr val="0CF1E3"/>
                      </a:solidFill>
                    </a:endParaRPr>
                  </a:p>
                  <a:p>
                    <a:fld id="{EE3EB6AC-7824-4A58-8C30-BAA35E3E93F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8FC2-4707-8E54-ACBB9CC7A95B}"/>
                </c:ext>
              </c:extLst>
            </c:dLbl>
            <c:dLbl>
              <c:idx val="3"/>
              <c:tx>
                <c:rich>
                  <a:bodyPr/>
                  <a:lstStyle/>
                  <a:p>
                    <a:fld id="{473C9715-6D2A-48AB-A2DA-165E971D9806}" type="CELLRANGE">
                      <a:rPr lang="en-US">
                        <a:solidFill>
                          <a:srgbClr val="0CF1E3"/>
                        </a:solidFill>
                      </a:rPr>
                      <a:pPr/>
                      <a:t>[CELLRANGE]</a:t>
                    </a:fld>
                    <a:endParaRPr lang="en-US" baseline="0">
                      <a:solidFill>
                        <a:srgbClr val="0CF1E3"/>
                      </a:solidFill>
                    </a:endParaRPr>
                  </a:p>
                  <a:p>
                    <a:fld id="{EFE11274-E7C9-404A-9830-8863B1AACF3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8FC2-4707-8E54-ACBB9CC7A95B}"/>
                </c:ext>
              </c:extLst>
            </c:dLbl>
            <c:dLbl>
              <c:idx val="4"/>
              <c:tx>
                <c:rich>
                  <a:bodyPr/>
                  <a:lstStyle/>
                  <a:p>
                    <a:fld id="{42D56871-015C-46A5-8775-3B9DAAE32580}" type="CELLRANGE">
                      <a:rPr lang="en-US">
                        <a:solidFill>
                          <a:srgbClr val="0CF1E3"/>
                        </a:solidFill>
                      </a:rPr>
                      <a:pPr/>
                      <a:t>[CELLRANGE]</a:t>
                    </a:fld>
                    <a:endParaRPr lang="en-US" baseline="0">
                      <a:solidFill>
                        <a:srgbClr val="0CF1E3"/>
                      </a:solidFill>
                    </a:endParaRPr>
                  </a:p>
                  <a:p>
                    <a:fld id="{B6F73423-F363-4310-9B45-E8B7DD398272}"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8FC2-4707-8E54-ACBB9CC7A95B}"/>
                </c:ext>
              </c:extLst>
            </c:dLbl>
            <c:dLbl>
              <c:idx val="5"/>
              <c:tx>
                <c:rich>
                  <a:bodyPr/>
                  <a:lstStyle/>
                  <a:p>
                    <a:fld id="{7058A993-2277-4D34-8D84-A5B9CE6AED0C}" type="CELLRANGE">
                      <a:rPr lang="en-US">
                        <a:solidFill>
                          <a:srgbClr val="0CF1E3"/>
                        </a:solidFill>
                      </a:rPr>
                      <a:pPr/>
                      <a:t>[CELLRANGE]</a:t>
                    </a:fld>
                    <a:endParaRPr lang="en-US" baseline="0">
                      <a:solidFill>
                        <a:srgbClr val="0CF1E3"/>
                      </a:solidFill>
                    </a:endParaRPr>
                  </a:p>
                  <a:p>
                    <a:fld id="{66D27F43-EC37-459F-A15E-F9A5056E0386}"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8FC2-4707-8E54-ACBB9CC7A95B}"/>
                </c:ext>
              </c:extLst>
            </c:dLbl>
            <c:dLbl>
              <c:idx val="6"/>
              <c:tx>
                <c:rich>
                  <a:bodyPr/>
                  <a:lstStyle/>
                  <a:p>
                    <a:fld id="{6C9BD572-0F00-48C6-AA26-378F5D638D9D}" type="CELLRANGE">
                      <a:rPr lang="en-US">
                        <a:solidFill>
                          <a:srgbClr val="0CF1E3"/>
                        </a:solidFill>
                      </a:rPr>
                      <a:pPr/>
                      <a:t>[CELLRANGE]</a:t>
                    </a:fld>
                    <a:endParaRPr lang="en-US" baseline="0">
                      <a:solidFill>
                        <a:srgbClr val="0CF1E3"/>
                      </a:solidFill>
                    </a:endParaRPr>
                  </a:p>
                  <a:p>
                    <a:fld id="{B30BF2A8-52A2-4617-9636-D2ACEB394525}"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8FC2-4707-8E54-ACBB9CC7A95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PROCESSING!$K$31:$K$37</c:f>
              <c:strCache>
                <c:ptCount val="7"/>
                <c:pt idx="0">
                  <c:v>Accounting &amp; Bookkeeping</c:v>
                </c:pt>
                <c:pt idx="1">
                  <c:v>Budgets Software</c:v>
                </c:pt>
                <c:pt idx="2">
                  <c:v>Business Planning</c:v>
                </c:pt>
                <c:pt idx="3">
                  <c:v>Document Automation</c:v>
                </c:pt>
                <c:pt idx="4">
                  <c:v>Financial Analytics</c:v>
                </c:pt>
                <c:pt idx="5">
                  <c:v>Marketing Promotion</c:v>
                </c:pt>
                <c:pt idx="6">
                  <c:v>Project Management</c:v>
                </c:pt>
              </c:strCache>
            </c:strRef>
          </c:cat>
          <c:val>
            <c:numRef>
              <c:f>PROCESSING!$N$40:$N$46</c:f>
              <c:numCache>
                <c:formatCode>_(* #,##0_);_(* \(#,##0\);_(* "-"_);_(@_)</c:formatCode>
                <c:ptCount val="7"/>
                <c:pt idx="0">
                  <c:v>4315.6499999999996</c:v>
                </c:pt>
                <c:pt idx="1">
                  <c:v>493.11</c:v>
                </c:pt>
                <c:pt idx="2">
                  <c:v>1462.98</c:v>
                </c:pt>
                <c:pt idx="3">
                  <c:v>2205.42</c:v>
                </c:pt>
                <c:pt idx="4">
                  <c:v>28280</c:v>
                </c:pt>
                <c:pt idx="5">
                  <c:v>59.99</c:v>
                </c:pt>
                <c:pt idx="6">
                  <c:v>1396</c:v>
                </c:pt>
              </c:numCache>
            </c:numRef>
          </c:val>
          <c:extLst>
            <c:ext xmlns:c15="http://schemas.microsoft.com/office/drawing/2012/chart" uri="{02D57815-91ED-43cb-92C2-25804820EDAC}">
              <c15:datalabelsRange>
                <c15:f>PROCESSING!$O$40:$O$46</c15:f>
                <c15:dlblRangeCache>
                  <c:ptCount val="7"/>
                  <c:pt idx="0">
                    <c:v>11%</c:v>
                  </c:pt>
                  <c:pt idx="1">
                    <c:v>1%</c:v>
                  </c:pt>
                  <c:pt idx="2">
                    <c:v>4%</c:v>
                  </c:pt>
                  <c:pt idx="3">
                    <c:v>6%</c:v>
                  </c:pt>
                  <c:pt idx="4">
                    <c:v>74%</c:v>
                  </c:pt>
                  <c:pt idx="5">
                    <c:v>0%</c:v>
                  </c:pt>
                  <c:pt idx="6">
                    <c:v>4%</c:v>
                  </c:pt>
                </c15:dlblRangeCache>
              </c15:datalabelsRange>
            </c:ext>
            <c:ext xmlns:c16="http://schemas.microsoft.com/office/drawing/2014/chart" uri="{C3380CC4-5D6E-409C-BE32-E72D297353CC}">
              <c16:uniqueId val="{00000007-8FC2-4707-8E54-ACBB9CC7A95B}"/>
            </c:ext>
          </c:extLst>
        </c:ser>
        <c:dLbls>
          <c:showLegendKey val="0"/>
          <c:showVal val="0"/>
          <c:showCatName val="0"/>
          <c:showSerName val="0"/>
          <c:showPercent val="0"/>
          <c:showBubbleSize val="0"/>
        </c:dLbls>
        <c:gapWidth val="140"/>
        <c:overlap val="43"/>
        <c:axId val="945688127"/>
        <c:axId val="945773551"/>
      </c:barChart>
      <c:catAx>
        <c:axId val="9456881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50" b="0" i="0" u="none" strike="noStrike" kern="1200" baseline="0">
                <a:solidFill>
                  <a:schemeClr val="bg1"/>
                </a:solidFill>
                <a:latin typeface="Abadi" panose="020B0604020104020204" pitchFamily="34" charset="0"/>
                <a:ea typeface="+mn-ea"/>
                <a:cs typeface="Arial" panose="020B0604020202020204" pitchFamily="34" charset="0"/>
              </a:defRPr>
            </a:pPr>
            <a:endParaRPr lang="en-US"/>
          </a:p>
        </c:txPr>
        <c:crossAx val="945773551"/>
        <c:crosses val="autoZero"/>
        <c:auto val="1"/>
        <c:lblAlgn val="ctr"/>
        <c:lblOffset val="100"/>
        <c:noMultiLvlLbl val="0"/>
      </c:catAx>
      <c:valAx>
        <c:axId val="945773551"/>
        <c:scaling>
          <c:orientation val="minMax"/>
        </c:scaling>
        <c:delete val="1"/>
        <c:axPos val="l"/>
        <c:numFmt formatCode="_(* #,##0_);_(* \(#,##0\);_(* &quot;-&quot;_);_(@_)" sourceLinked="1"/>
        <c:majorTickMark val="none"/>
        <c:minorTickMark val="none"/>
        <c:tickLblPos val="nextTo"/>
        <c:crossAx val="94568812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8.7850217056034713E-2"/>
          <c:w val="1"/>
          <c:h val="0.8167904266864684"/>
        </c:manualLayout>
      </c:layout>
      <c:areaChart>
        <c:grouping val="stacked"/>
        <c:varyColors val="0"/>
        <c:ser>
          <c:idx val="3"/>
          <c:order val="1"/>
          <c:tx>
            <c:strRef>
              <c:f>PROCESSING!$K$9</c:f>
              <c:strCache>
                <c:ptCount val="1"/>
                <c:pt idx="0">
                  <c:v>CostB</c:v>
                </c:pt>
              </c:strCache>
            </c:strRef>
          </c:tx>
          <c:spPr>
            <a:solidFill>
              <a:srgbClr val="FE983C">
                <a:alpha val="60000"/>
              </a:srgbClr>
            </a:solidFill>
            <a:ln w="12700" cmpd="sng">
              <a:solidFill>
                <a:srgbClr val="FF720B"/>
              </a:solidFill>
              <a:prstDash val="sysDash"/>
            </a:ln>
            <a:effectLst/>
          </c:spPr>
          <c:dPt>
            <c:idx val="0"/>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1-6E76-443A-BCB8-D2BF7BC6B58D}"/>
              </c:ext>
            </c:extLst>
          </c:dPt>
          <c:dPt>
            <c:idx val="1"/>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3-6E76-443A-BCB8-D2BF7BC6B58D}"/>
              </c:ext>
            </c:extLst>
          </c:dPt>
          <c:dPt>
            <c:idx val="2"/>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5-6E76-443A-BCB8-D2BF7BC6B58D}"/>
              </c:ext>
            </c:extLst>
          </c:dPt>
          <c:dPt>
            <c:idx val="3"/>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7-6E76-443A-BCB8-D2BF7BC6B58D}"/>
              </c:ext>
            </c:extLst>
          </c:dPt>
          <c:dPt>
            <c:idx val="4"/>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9-6E76-443A-BCB8-D2BF7BC6B58D}"/>
              </c:ext>
            </c:extLst>
          </c:dPt>
          <c:dPt>
            <c:idx val="5"/>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B-6E76-443A-BCB8-D2BF7BC6B58D}"/>
              </c:ext>
            </c:extLst>
          </c:dPt>
          <c:dPt>
            <c:idx val="6"/>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D-6E76-443A-BCB8-D2BF7BC6B58D}"/>
              </c:ext>
            </c:extLst>
          </c:dPt>
          <c:dPt>
            <c:idx val="7"/>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0F-6E76-443A-BCB8-D2BF7BC6B58D}"/>
              </c:ext>
            </c:extLst>
          </c:dPt>
          <c:dPt>
            <c:idx val="8"/>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11-6E76-443A-BCB8-D2BF7BC6B58D}"/>
              </c:ext>
            </c:extLst>
          </c:dPt>
          <c:dPt>
            <c:idx val="9"/>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13-6E76-443A-BCB8-D2BF7BC6B58D}"/>
              </c:ext>
            </c:extLst>
          </c:dPt>
          <c:dPt>
            <c:idx val="10"/>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15-6E76-443A-BCB8-D2BF7BC6B58D}"/>
              </c:ext>
            </c:extLst>
          </c:dPt>
          <c:dPt>
            <c:idx val="11"/>
            <c:bubble3D val="0"/>
            <c:spPr>
              <a:solidFill>
                <a:srgbClr val="FE983C">
                  <a:alpha val="60000"/>
                </a:srgbClr>
              </a:solidFill>
              <a:ln w="12700" cmpd="sng">
                <a:solidFill>
                  <a:srgbClr val="FF720B"/>
                </a:solidFill>
                <a:prstDash val="sysDash"/>
              </a:ln>
              <a:effectLst/>
            </c:spPr>
            <c:extLst>
              <c:ext xmlns:c16="http://schemas.microsoft.com/office/drawing/2014/chart" uri="{C3380CC4-5D6E-409C-BE32-E72D297353CC}">
                <c16:uniqueId val="{00000017-6E76-443A-BCB8-D2BF7BC6B58D}"/>
              </c:ext>
            </c:extLst>
          </c:dPt>
          <c:dLbls>
            <c:delete val="1"/>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PROCESSING!$K$10:$K$21</c:f>
              <c:numCache>
                <c:formatCode>General</c:formatCode>
                <c:ptCount val="12"/>
                <c:pt idx="0">
                  <c:v>4469.3599999999997</c:v>
                </c:pt>
                <c:pt idx="1">
                  <c:v>271692.70999999996</c:v>
                </c:pt>
                <c:pt idx="2">
                  <c:v>38468.709999999992</c:v>
                </c:pt>
                <c:pt idx="3">
                  <c:v>39226.83</c:v>
                </c:pt>
                <c:pt idx="4">
                  <c:v>27452.350000000006</c:v>
                </c:pt>
                <c:pt idx="5">
                  <c:v>34958.69000000001</c:v>
                </c:pt>
                <c:pt idx="6">
                  <c:v>253334.07</c:v>
                </c:pt>
                <c:pt idx="7">
                  <c:v>26132.789999999997</c:v>
                </c:pt>
                <c:pt idx="8">
                  <c:v>10170.449999999999</c:v>
                </c:pt>
                <c:pt idx="9">
                  <c:v>31501.089999999997</c:v>
                </c:pt>
                <c:pt idx="10">
                  <c:v>21581.27</c:v>
                </c:pt>
                <c:pt idx="11">
                  <c:v>43416.479999999989</c:v>
                </c:pt>
              </c:numCache>
            </c:numRef>
          </c:val>
          <c:extLst>
            <c:ext xmlns:c16="http://schemas.microsoft.com/office/drawing/2014/chart" uri="{C3380CC4-5D6E-409C-BE32-E72D297353CC}">
              <c16:uniqueId val="{00000018-6E76-443A-BCB8-D2BF7BC6B58D}"/>
            </c:ext>
          </c:extLst>
        </c:ser>
        <c:dLbls>
          <c:showLegendKey val="0"/>
          <c:showVal val="1"/>
          <c:showCatName val="0"/>
          <c:showSerName val="0"/>
          <c:showPercent val="0"/>
          <c:showBubbleSize val="0"/>
        </c:dLbls>
        <c:axId val="1904319760"/>
        <c:axId val="1263391808"/>
      </c:areaChart>
      <c:lineChart>
        <c:grouping val="standard"/>
        <c:varyColors val="0"/>
        <c:ser>
          <c:idx val="2"/>
          <c:order val="0"/>
          <c:tx>
            <c:v>Line</c:v>
          </c:tx>
          <c:spPr>
            <a:ln w="12700" cap="rnd">
              <a:solidFill>
                <a:srgbClr val="FF720B"/>
              </a:solidFill>
              <a:prstDash val="sysDash"/>
              <a:round/>
            </a:ln>
            <a:effectLst/>
          </c:spPr>
          <c:marker>
            <c:symbol val="circle"/>
            <c:size val="7"/>
            <c:spPr>
              <a:solidFill>
                <a:srgbClr val="FE983C"/>
              </a:solidFill>
              <a:ln w="9525">
                <a:solidFill>
                  <a:srgbClr val="FF720B"/>
                </a:solidFill>
              </a:ln>
              <a:effectLst/>
            </c:spPr>
          </c:marker>
          <c:dPt>
            <c:idx val="0"/>
            <c:marker>
              <c:symbol val="circle"/>
              <c:size val="7"/>
              <c:spPr>
                <a:solidFill>
                  <a:srgbClr val="FFF2E7"/>
                </a:solidFill>
                <a:ln w="9525">
                  <a:solidFill>
                    <a:srgbClr val="FF720B"/>
                  </a:solidFill>
                </a:ln>
                <a:effectLst/>
              </c:spPr>
            </c:marker>
            <c:bubble3D val="0"/>
            <c:spPr>
              <a:ln w="12700" cap="rnd">
                <a:solidFill>
                  <a:srgbClr val="FE983C"/>
                </a:solidFill>
                <a:prstDash val="sysDash"/>
                <a:round/>
              </a:ln>
              <a:effectLst/>
            </c:spPr>
            <c:extLst>
              <c:ext xmlns:c16="http://schemas.microsoft.com/office/drawing/2014/chart" uri="{C3380CC4-5D6E-409C-BE32-E72D297353CC}">
                <c16:uniqueId val="{00000019-6E76-443A-BCB8-D2BF7BC6B58D}"/>
              </c:ext>
            </c:extLst>
          </c:dPt>
          <c:dPt>
            <c:idx val="1"/>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1A-6E76-443A-BCB8-D2BF7BC6B58D}"/>
              </c:ext>
            </c:extLst>
          </c:dPt>
          <c:dPt>
            <c:idx val="2"/>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1B-6E76-443A-BCB8-D2BF7BC6B58D}"/>
              </c:ext>
            </c:extLst>
          </c:dPt>
          <c:dPt>
            <c:idx val="3"/>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1C-6E76-443A-BCB8-D2BF7BC6B58D}"/>
              </c:ext>
            </c:extLst>
          </c:dPt>
          <c:dPt>
            <c:idx val="4"/>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1D-6E76-443A-BCB8-D2BF7BC6B58D}"/>
              </c:ext>
            </c:extLst>
          </c:dPt>
          <c:dPt>
            <c:idx val="5"/>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1E-6E76-443A-BCB8-D2BF7BC6B58D}"/>
              </c:ext>
            </c:extLst>
          </c:dPt>
          <c:dPt>
            <c:idx val="6"/>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1F-6E76-443A-BCB8-D2BF7BC6B58D}"/>
              </c:ext>
            </c:extLst>
          </c:dPt>
          <c:dPt>
            <c:idx val="7"/>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20-6E76-443A-BCB8-D2BF7BC6B58D}"/>
              </c:ext>
            </c:extLst>
          </c:dPt>
          <c:dPt>
            <c:idx val="8"/>
            <c:marker>
              <c:symbol val="circle"/>
              <c:size val="7"/>
              <c:spPr>
                <a:solidFill>
                  <a:srgbClr val="FFF2E7"/>
                </a:solidFill>
                <a:ln w="9525">
                  <a:solidFill>
                    <a:srgbClr val="FFF2E7"/>
                  </a:solidFill>
                </a:ln>
                <a:effectLst/>
              </c:spPr>
            </c:marker>
            <c:bubble3D val="0"/>
            <c:extLst>
              <c:ext xmlns:c16="http://schemas.microsoft.com/office/drawing/2014/chart" uri="{C3380CC4-5D6E-409C-BE32-E72D297353CC}">
                <c16:uniqueId val="{00000021-6E76-443A-BCB8-D2BF7BC6B58D}"/>
              </c:ext>
            </c:extLst>
          </c:dPt>
          <c:dPt>
            <c:idx val="9"/>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22-6E76-443A-BCB8-D2BF7BC6B58D}"/>
              </c:ext>
            </c:extLst>
          </c:dPt>
          <c:dPt>
            <c:idx val="10"/>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23-6E76-443A-BCB8-D2BF7BC6B58D}"/>
              </c:ext>
            </c:extLst>
          </c:dPt>
          <c:dPt>
            <c:idx val="11"/>
            <c:marker>
              <c:symbol val="circle"/>
              <c:size val="7"/>
              <c:spPr>
                <a:solidFill>
                  <a:srgbClr val="FFF2E7"/>
                </a:solidFill>
                <a:ln w="9525">
                  <a:solidFill>
                    <a:srgbClr val="FF720B"/>
                  </a:solidFill>
                </a:ln>
                <a:effectLst/>
              </c:spPr>
            </c:marker>
            <c:bubble3D val="0"/>
            <c:extLst>
              <c:ext xmlns:c16="http://schemas.microsoft.com/office/drawing/2014/chart" uri="{C3380CC4-5D6E-409C-BE32-E72D297353CC}">
                <c16:uniqueId val="{00000024-6E76-443A-BCB8-D2BF7BC6B58D}"/>
              </c:ext>
            </c:extLst>
          </c:dPt>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PROCESSING!$K$10:$K$21</c:f>
              <c:numCache>
                <c:formatCode>General</c:formatCode>
                <c:ptCount val="12"/>
                <c:pt idx="0">
                  <c:v>4469.3599999999997</c:v>
                </c:pt>
                <c:pt idx="1">
                  <c:v>271692.70999999996</c:v>
                </c:pt>
                <c:pt idx="2">
                  <c:v>38468.709999999992</c:v>
                </c:pt>
                <c:pt idx="3">
                  <c:v>39226.83</c:v>
                </c:pt>
                <c:pt idx="4">
                  <c:v>27452.350000000006</c:v>
                </c:pt>
                <c:pt idx="5">
                  <c:v>34958.69000000001</c:v>
                </c:pt>
                <c:pt idx="6">
                  <c:v>253334.07</c:v>
                </c:pt>
                <c:pt idx="7">
                  <c:v>26132.789999999997</c:v>
                </c:pt>
                <c:pt idx="8">
                  <c:v>10170.449999999999</c:v>
                </c:pt>
                <c:pt idx="9">
                  <c:v>31501.089999999997</c:v>
                </c:pt>
                <c:pt idx="10">
                  <c:v>21581.27</c:v>
                </c:pt>
                <c:pt idx="11">
                  <c:v>43416.479999999989</c:v>
                </c:pt>
              </c:numCache>
            </c:numRef>
          </c:val>
          <c:smooth val="0"/>
          <c:extLst>
            <c:ext xmlns:c16="http://schemas.microsoft.com/office/drawing/2014/chart" uri="{C3380CC4-5D6E-409C-BE32-E72D297353CC}">
              <c16:uniqueId val="{00000025-6E76-443A-BCB8-D2BF7BC6B58D}"/>
            </c:ext>
          </c:extLst>
        </c:ser>
        <c:ser>
          <c:idx val="0"/>
          <c:order val="2"/>
          <c:tx>
            <c:strRef>
              <c:f>PROCESSING!$O$9</c:f>
              <c:strCache>
                <c:ptCount val="1"/>
                <c:pt idx="0">
                  <c:v>CosCursor</c:v>
                </c:pt>
              </c:strCache>
            </c:strRef>
          </c:tx>
          <c:spPr>
            <a:ln w="15875" cap="rnd">
              <a:solidFill>
                <a:srgbClr val="FF720B"/>
              </a:solidFill>
              <a:prstDash val="sysDash"/>
              <a:round/>
            </a:ln>
            <a:effectLst/>
          </c:spPr>
          <c:marker>
            <c:symbol val="circle"/>
            <c:size val="8"/>
            <c:spPr>
              <a:solidFill>
                <a:srgbClr val="FECA9B"/>
              </a:solidFill>
              <a:ln w="12700">
                <a:solidFill>
                  <a:srgbClr val="FF720B"/>
                </a:solidFill>
              </a:ln>
              <a:effectLst/>
            </c:spPr>
          </c:marker>
          <c:dLbls>
            <c:dLbl>
              <c:idx val="0"/>
              <c:tx>
                <c:rich>
                  <a:bodyPr/>
                  <a:lstStyle/>
                  <a:p>
                    <a:fld id="{6F544B3A-AC87-4D74-AC9F-D68D23EDCEDF}" type="CELLRANGE">
                      <a:rPr lang="en-US"/>
                      <a:pPr/>
                      <a:t>[CELLRANGE]</a:t>
                    </a:fld>
                    <a:endParaRPr lang="en-US" baseline="0"/>
                  </a:p>
                  <a:p>
                    <a:fld id="{16A4D314-1573-43B6-B5EF-C0EA1ED4A3B0}"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A-6E76-443A-BCB8-D2BF7BC6B58D}"/>
                </c:ext>
              </c:extLst>
            </c:dLbl>
            <c:dLbl>
              <c:idx val="1"/>
              <c:tx>
                <c:rich>
                  <a:bodyPr/>
                  <a:lstStyle/>
                  <a:p>
                    <a:fld id="{E6C69FA1-7901-482D-AFF0-6A97F03AFA97}" type="CELLRANGE">
                      <a:rPr lang="en-US">
                        <a:solidFill>
                          <a:srgbClr val="0CF1E3"/>
                        </a:solidFill>
                      </a:rPr>
                      <a:pPr/>
                      <a:t>[CELLRANGE]</a:t>
                    </a:fld>
                    <a:endParaRPr lang="en-US" baseline="0">
                      <a:solidFill>
                        <a:srgbClr val="0CF1E3"/>
                      </a:solidFill>
                    </a:endParaRPr>
                  </a:p>
                  <a:p>
                    <a:fld id="{F95D7E2B-191D-45A0-ACFB-24095BEF5BB9}"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7-6E76-443A-BCB8-D2BF7BC6B58D}"/>
                </c:ext>
              </c:extLst>
            </c:dLbl>
            <c:dLbl>
              <c:idx val="2"/>
              <c:tx>
                <c:rich>
                  <a:bodyPr/>
                  <a:lstStyle/>
                  <a:p>
                    <a:fld id="{FB05C459-A753-49B2-AD5B-092FC1E70C28}" type="CELLRANGE">
                      <a:rPr lang="en-US">
                        <a:solidFill>
                          <a:srgbClr val="0CF1E3"/>
                        </a:solidFill>
                      </a:rPr>
                      <a:pPr/>
                      <a:t>[CELLRANGE]</a:t>
                    </a:fld>
                    <a:endParaRPr lang="en-US" baseline="0">
                      <a:solidFill>
                        <a:srgbClr val="0CF1E3"/>
                      </a:solidFill>
                    </a:endParaRPr>
                  </a:p>
                  <a:p>
                    <a:fld id="{213A9373-0ED9-4C3E-816D-88CF490D3548}"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8-6E76-443A-BCB8-D2BF7BC6B58D}"/>
                </c:ext>
              </c:extLst>
            </c:dLbl>
            <c:dLbl>
              <c:idx val="3"/>
              <c:tx>
                <c:rich>
                  <a:bodyPr/>
                  <a:lstStyle/>
                  <a:p>
                    <a:fld id="{21B857C8-5B14-4ACB-AAD8-E4D7BC46A758}" type="CELLRANGE">
                      <a:rPr lang="en-US">
                        <a:solidFill>
                          <a:srgbClr val="0CF1E3"/>
                        </a:solidFill>
                      </a:rPr>
                      <a:pPr/>
                      <a:t>[CELLRANGE]</a:t>
                    </a:fld>
                    <a:endParaRPr lang="en-US" baseline="0">
                      <a:solidFill>
                        <a:srgbClr val="0CF1E3"/>
                      </a:solidFill>
                    </a:endParaRPr>
                  </a:p>
                  <a:p>
                    <a:fld id="{F4FA8D24-0666-4543-A950-F4E45026D703}"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9-6E76-443A-BCB8-D2BF7BC6B58D}"/>
                </c:ext>
              </c:extLst>
            </c:dLbl>
            <c:dLbl>
              <c:idx val="4"/>
              <c:tx>
                <c:rich>
                  <a:bodyPr/>
                  <a:lstStyle/>
                  <a:p>
                    <a:fld id="{E6FE7DA2-CA7B-42F9-ABC2-A2EF22F06BB3}" type="CELLRANGE">
                      <a:rPr lang="en-US">
                        <a:solidFill>
                          <a:srgbClr val="0CF1E3"/>
                        </a:solidFill>
                      </a:rPr>
                      <a:pPr/>
                      <a:t>[CELLRANGE]</a:t>
                    </a:fld>
                    <a:endParaRPr lang="en-US" baseline="0">
                      <a:solidFill>
                        <a:srgbClr val="0CF1E3"/>
                      </a:solidFill>
                    </a:endParaRPr>
                  </a:p>
                  <a:p>
                    <a:fld id="{96B3A38D-3628-4EA6-9BE6-50E1FE078452}"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B-6E76-443A-BCB8-D2BF7BC6B58D}"/>
                </c:ext>
              </c:extLst>
            </c:dLbl>
            <c:dLbl>
              <c:idx val="5"/>
              <c:tx>
                <c:rich>
                  <a:bodyPr/>
                  <a:lstStyle/>
                  <a:p>
                    <a:fld id="{D1FBB5DF-3964-4BEB-945B-B0965B5DB75E}" type="CELLRANGE">
                      <a:rPr lang="en-US">
                        <a:solidFill>
                          <a:srgbClr val="0CF1E3"/>
                        </a:solidFill>
                      </a:rPr>
                      <a:pPr/>
                      <a:t>[CELLRANGE]</a:t>
                    </a:fld>
                    <a:endParaRPr lang="en-US" baseline="0">
                      <a:solidFill>
                        <a:srgbClr val="0CF1E3"/>
                      </a:solidFill>
                    </a:endParaRPr>
                  </a:p>
                  <a:p>
                    <a:fld id="{CCADF77F-7F4A-4C0F-A274-EA24D834A23E}"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C-6E76-443A-BCB8-D2BF7BC6B58D}"/>
                </c:ext>
              </c:extLst>
            </c:dLbl>
            <c:dLbl>
              <c:idx val="6"/>
              <c:tx>
                <c:rich>
                  <a:bodyPr/>
                  <a:lstStyle/>
                  <a:p>
                    <a:fld id="{7C01B363-4731-4A02-B3A2-41E2AFEEBFEC}" type="CELLRANGE">
                      <a:rPr lang="en-US">
                        <a:solidFill>
                          <a:srgbClr val="0CF1E3"/>
                        </a:solidFill>
                      </a:rPr>
                      <a:pPr/>
                      <a:t>[CELLRANGE]</a:t>
                    </a:fld>
                    <a:endParaRPr lang="en-US" baseline="0">
                      <a:solidFill>
                        <a:srgbClr val="0CF1E3"/>
                      </a:solidFill>
                    </a:endParaRPr>
                  </a:p>
                  <a:p>
                    <a:fld id="{0C481B66-6935-4D01-AAAE-053843E2B0EB}"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D-6E76-443A-BCB8-D2BF7BC6B58D}"/>
                </c:ext>
              </c:extLst>
            </c:dLbl>
            <c:dLbl>
              <c:idx val="7"/>
              <c:tx>
                <c:rich>
                  <a:bodyPr/>
                  <a:lstStyle/>
                  <a:p>
                    <a:fld id="{911A6360-C279-4AC5-A0D9-4931FC1F5A1A}" type="CELLRANGE">
                      <a:rPr lang="en-US">
                        <a:solidFill>
                          <a:srgbClr val="0CF1E3"/>
                        </a:solidFill>
                      </a:rPr>
                      <a:pPr/>
                      <a:t>[CELLRANGE]</a:t>
                    </a:fld>
                    <a:endParaRPr lang="en-US" baseline="0">
                      <a:solidFill>
                        <a:srgbClr val="0CF1E3"/>
                      </a:solidFill>
                    </a:endParaRPr>
                  </a:p>
                  <a:p>
                    <a:fld id="{4FC9B0D2-9DF3-4FBF-8C69-8465910AC7D8}"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E-6E76-443A-BCB8-D2BF7BC6B58D}"/>
                </c:ext>
              </c:extLst>
            </c:dLbl>
            <c:dLbl>
              <c:idx val="8"/>
              <c:tx>
                <c:rich>
                  <a:bodyPr/>
                  <a:lstStyle/>
                  <a:p>
                    <a:fld id="{E2D4F3E7-9D00-49A8-A521-16ABCF13098B}" type="CELLRANGE">
                      <a:rPr lang="en-US">
                        <a:solidFill>
                          <a:srgbClr val="0CF1E3"/>
                        </a:solidFill>
                      </a:rPr>
                      <a:pPr/>
                      <a:t>[CELLRANGE]</a:t>
                    </a:fld>
                    <a:endParaRPr lang="en-US" baseline="0">
                      <a:solidFill>
                        <a:srgbClr val="0CF1E3"/>
                      </a:solidFill>
                    </a:endParaRPr>
                  </a:p>
                  <a:p>
                    <a:fld id="{5D90359F-E664-42E8-8227-22E6CB7DAD2C}"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F-6E76-443A-BCB8-D2BF7BC6B58D}"/>
                </c:ext>
              </c:extLst>
            </c:dLbl>
            <c:dLbl>
              <c:idx val="9"/>
              <c:tx>
                <c:rich>
                  <a:bodyPr/>
                  <a:lstStyle/>
                  <a:p>
                    <a:fld id="{71ADFC61-3F7C-4102-8580-871163188ACF}" type="CELLRANGE">
                      <a:rPr lang="en-US">
                        <a:solidFill>
                          <a:srgbClr val="0CF1E3"/>
                        </a:solidFill>
                      </a:rPr>
                      <a:pPr/>
                      <a:t>[CELLRANGE]</a:t>
                    </a:fld>
                    <a:endParaRPr lang="en-US" baseline="0">
                      <a:solidFill>
                        <a:srgbClr val="0CF1E3"/>
                      </a:solidFill>
                    </a:endParaRPr>
                  </a:p>
                  <a:p>
                    <a:fld id="{8A1D83F5-7CE5-4D50-BCA4-8F62A4211A49}"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30-6E76-443A-BCB8-D2BF7BC6B58D}"/>
                </c:ext>
              </c:extLst>
            </c:dLbl>
            <c:dLbl>
              <c:idx val="10"/>
              <c:tx>
                <c:rich>
                  <a:bodyPr/>
                  <a:lstStyle/>
                  <a:p>
                    <a:fld id="{BB6FEB1E-E704-470A-86CF-9DA3F90376C0}" type="CELLRANGE">
                      <a:rPr lang="en-US">
                        <a:solidFill>
                          <a:srgbClr val="0CF1E3"/>
                        </a:solidFill>
                      </a:rPr>
                      <a:pPr/>
                      <a:t>[CELLRANGE]</a:t>
                    </a:fld>
                    <a:endParaRPr lang="en-US" baseline="0">
                      <a:solidFill>
                        <a:srgbClr val="0CF1E3"/>
                      </a:solidFill>
                    </a:endParaRPr>
                  </a:p>
                  <a:p>
                    <a:fld id="{D926DA5F-9B40-473D-BBE4-7E14C77692BE}"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31-6E76-443A-BCB8-D2BF7BC6B58D}"/>
                </c:ext>
              </c:extLst>
            </c:dLbl>
            <c:dLbl>
              <c:idx val="11"/>
              <c:tx>
                <c:rich>
                  <a:bodyPr/>
                  <a:lstStyle/>
                  <a:p>
                    <a:fld id="{36943260-429C-4914-96EF-4BD7CE962019}" type="CELLRANGE">
                      <a:rPr lang="en-US">
                        <a:solidFill>
                          <a:srgbClr val="0CF1E3"/>
                        </a:solidFill>
                      </a:rPr>
                      <a:pPr/>
                      <a:t>[CELLRANGE]</a:t>
                    </a:fld>
                    <a:endParaRPr lang="en-US" baseline="0">
                      <a:solidFill>
                        <a:srgbClr val="0CF1E3"/>
                      </a:solidFill>
                    </a:endParaRPr>
                  </a:p>
                  <a:p>
                    <a:fld id="{6CAB35AB-BCB0-4FDD-AD89-6172FD9808E7}" type="VALUE">
                      <a:rPr lang="en-US"/>
                      <a:pPr/>
                      <a:t>[VALUE]</a:t>
                    </a:fld>
                    <a:endParaRPr lang="en-IN"/>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32-6E76-443A-BCB8-D2BF7BC6B58D}"/>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bg1"/>
                    </a:solidFill>
                    <a:latin typeface="Bahnschrift" panose="020B0502040204020203" pitchFamily="34" charset="0"/>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PROCESSING!$I$10:$I$21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PROCESSING!$O$10:$O$21</c:f>
              <c:numCache>
                <c:formatCode>_(* #,##0_);_(* \(#,##0\);_(* "-"_);_(@_)</c:formatCode>
                <c:ptCount val="12"/>
                <c:pt idx="0">
                  <c:v>#N/A</c:v>
                </c:pt>
                <c:pt idx="1">
                  <c:v>271692.70999999996</c:v>
                </c:pt>
                <c:pt idx="2">
                  <c:v>#N/A</c:v>
                </c:pt>
                <c:pt idx="3">
                  <c:v>#N/A</c:v>
                </c:pt>
                <c:pt idx="4">
                  <c:v>#N/A</c:v>
                </c:pt>
                <c:pt idx="5">
                  <c:v>#N/A</c:v>
                </c:pt>
                <c:pt idx="6">
                  <c:v>#N/A</c:v>
                </c:pt>
                <c:pt idx="7">
                  <c:v>#N/A</c:v>
                </c:pt>
                <c:pt idx="8">
                  <c:v>#N/A</c:v>
                </c:pt>
                <c:pt idx="9">
                  <c:v>#N/A</c:v>
                </c:pt>
                <c:pt idx="10">
                  <c:v>#N/A</c:v>
                </c:pt>
                <c:pt idx="11">
                  <c:v>#N/A</c:v>
                </c:pt>
              </c:numCache>
            </c:numRef>
          </c:val>
          <c:smooth val="0"/>
          <c:extLst>
            <c:ext xmlns:c15="http://schemas.microsoft.com/office/drawing/2012/chart" uri="{02D57815-91ED-43cb-92C2-25804820EDAC}">
              <c15:datalabelsRange>
                <c15:f>PROCESSING!$W$10:$W$21</c15:f>
                <c15:dlblRangeCache>
                  <c:ptCount val="12"/>
                  <c:pt idx="1">
                    <c:v>+ 97%</c:v>
                  </c:pt>
                  <c:pt idx="2">
                    <c:v>- 75%</c:v>
                  </c:pt>
                  <c:pt idx="3">
                    <c:v>+ 1%</c:v>
                  </c:pt>
                  <c:pt idx="4">
                    <c:v>- 18%</c:v>
                  </c:pt>
                  <c:pt idx="5">
                    <c:v>+ 12%</c:v>
                  </c:pt>
                  <c:pt idx="6">
                    <c:v>+ 76%</c:v>
                  </c:pt>
                  <c:pt idx="7">
                    <c:v>- 81%</c:v>
                  </c:pt>
                  <c:pt idx="8">
                    <c:v>- 44%</c:v>
                  </c:pt>
                  <c:pt idx="9">
                    <c:v>+ 51%</c:v>
                  </c:pt>
                  <c:pt idx="10">
                    <c:v>- 19%</c:v>
                  </c:pt>
                  <c:pt idx="11">
                    <c:v>+ 34%</c:v>
                  </c:pt>
                </c15:dlblRangeCache>
              </c15:datalabelsRange>
            </c:ext>
            <c:ext xmlns:c16="http://schemas.microsoft.com/office/drawing/2014/chart" uri="{C3380CC4-5D6E-409C-BE32-E72D297353CC}">
              <c16:uniqueId val="{00000026-6E76-443A-BCB8-D2BF7BC6B58D}"/>
            </c:ext>
          </c:extLst>
        </c:ser>
        <c:dLbls>
          <c:showLegendKey val="0"/>
          <c:showVal val="0"/>
          <c:showCatName val="0"/>
          <c:showSerName val="0"/>
          <c:showPercent val="0"/>
          <c:showBubbleSize val="0"/>
        </c:dLbls>
        <c:marker val="1"/>
        <c:smooth val="0"/>
        <c:axId val="1904319760"/>
        <c:axId val="1263391808"/>
      </c:lineChart>
      <c:catAx>
        <c:axId val="19043197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rgbClr val="FFF2E7"/>
                </a:solidFill>
                <a:latin typeface="Bahnschrift" panose="020B0502040204020203" pitchFamily="34" charset="0"/>
                <a:ea typeface="+mn-ea"/>
                <a:cs typeface="+mn-cs"/>
              </a:defRPr>
            </a:pPr>
            <a:endParaRPr lang="en-US"/>
          </a:p>
        </c:txPr>
        <c:crossAx val="1263391808"/>
        <c:crosses val="autoZero"/>
        <c:auto val="1"/>
        <c:lblAlgn val="ctr"/>
        <c:lblOffset val="100"/>
        <c:noMultiLvlLbl val="0"/>
      </c:catAx>
      <c:valAx>
        <c:axId val="1263391808"/>
        <c:scaling>
          <c:orientation val="minMax"/>
        </c:scaling>
        <c:delete val="1"/>
        <c:axPos val="l"/>
        <c:numFmt formatCode="General" sourceLinked="1"/>
        <c:majorTickMark val="none"/>
        <c:minorTickMark val="none"/>
        <c:tickLblPos val="nextTo"/>
        <c:crossAx val="190431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fmlaLink="PROCESSING!$R$24"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fmlaLink="PROCESSING!$R$30" lockText="1" noThreeD="1"/>
</file>

<file path=xl/ctrlProps/ctrlProp8.xml><?xml version="1.0" encoding="utf-8"?>
<formControlPr xmlns="http://schemas.microsoft.com/office/spreadsheetml/2009/9/main" objectType="Radio" firstButton="1" fmlaLink="PROCESSING!$R$30"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checked="Checked" lockText="1" noThreeD="1"/>
</file>

<file path=xl/ctrlProps/ctrlProp15.xml><?xml version="1.0" encoding="utf-8"?>
<formControlPr xmlns="http://schemas.microsoft.com/office/spreadsheetml/2009/9/main" objectType="GBox" noThreeD="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GBox" noThreeD="1"/>
</file>

<file path=xl/ctrlProps/ctrlProp18.xml><?xml version="1.0" encoding="utf-8"?>
<formControlPr xmlns="http://schemas.microsoft.com/office/spreadsheetml/2009/9/main" objectType="Radio" firstButton="1" fmlaLink="PROCESSING!$R$24" lockText="1" noThreeD="1"/>
</file>

<file path=xl/ctrlProps/ctrlProp19.xml><?xml version="1.0" encoding="utf-8"?>
<formControlPr xmlns="http://schemas.microsoft.com/office/spreadsheetml/2009/9/main" objectType="Radio" checked="Checked" lockText="1" noThreeD="1"/>
</file>

<file path=xl/ctrlProps/ctrlProp20.xml><?xml version="1.0" encoding="utf-8"?>
<formControlPr xmlns="http://schemas.microsoft.com/office/spreadsheetml/2009/9/main" objectType="GBox" noThreeD="1"/>
</file>

<file path=xl/ctrlProps/ctrlProp21.xml><?xml version="1.0" encoding="utf-8"?>
<formControlPr xmlns="http://schemas.microsoft.com/office/spreadsheetml/2009/9/main" objectType="Radio" firstButton="1" fmlaLink="PROCESSING!$P$39"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checked="Checked" lockText="1"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hyperlink" Target="#Sheet2!A1"/></Relationships>
</file>

<file path=xl/drawings/_rels/drawing2.xml.rels><?xml version="1.0" encoding="UTF-8" standalone="yes"?>
<Relationships xmlns="http://schemas.openxmlformats.org/package/2006/relationships"><Relationship Id="rId1" Type="http://schemas.openxmlformats.org/officeDocument/2006/relationships/hyperlink" Target="#Sheet2!A1"/></Relationships>
</file>

<file path=xl/drawings/_rels/drawing3.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hyperlink" Target="#'MONTH''S_DASHBOARD'!A1"/><Relationship Id="rId1" Type="http://schemas.openxmlformats.org/officeDocument/2006/relationships/hyperlink" Target="#'YEAR''S_DASHBOARD'!A1"/><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hyperlink" Target="#'MONTH''S_DASHBOARD'!A1"/><Relationship Id="rId1" Type="http://schemas.openxmlformats.org/officeDocument/2006/relationships/hyperlink" Target="#'YEAR''S_DASHBOARD'!A1"/><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9959</xdr:colOff>
      <xdr:row>1</xdr:row>
      <xdr:rowOff>28291</xdr:rowOff>
    </xdr:from>
    <xdr:to>
      <xdr:col>1</xdr:col>
      <xdr:colOff>135137</xdr:colOff>
      <xdr:row>1</xdr:row>
      <xdr:rowOff>141466</xdr:rowOff>
    </xdr:to>
    <xdr:sp macro="" textlink="">
      <xdr:nvSpPr>
        <xdr:cNvPr id="4" name="Right Triangle 3">
          <a:extLst>
            <a:ext uri="{FF2B5EF4-FFF2-40B4-BE49-F238E27FC236}">
              <a16:creationId xmlns:a16="http://schemas.microsoft.com/office/drawing/2014/main" id="{00000000-0008-0000-0000-000004000000}"/>
            </a:ext>
          </a:extLst>
        </xdr:cNvPr>
        <xdr:cNvSpPr/>
      </xdr:nvSpPr>
      <xdr:spPr>
        <a:xfrm rot="5400000">
          <a:off x="623082" y="208144"/>
          <a:ext cx="113175" cy="125178"/>
        </a:xfrm>
        <a:prstGeom prst="rtTriangle">
          <a:avLst/>
        </a:prstGeom>
        <a:no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15</xdr:col>
      <xdr:colOff>175846</xdr:colOff>
      <xdr:row>2572</xdr:row>
      <xdr:rowOff>48768</xdr:rowOff>
    </xdr:to>
    <xdr:sp macro="" textlink="">
      <xdr:nvSpPr>
        <xdr:cNvPr id="5" name="L-Shape 4">
          <a:extLst>
            <a:ext uri="{FF2B5EF4-FFF2-40B4-BE49-F238E27FC236}">
              <a16:creationId xmlns:a16="http://schemas.microsoft.com/office/drawing/2014/main" id="{00000000-0008-0000-0000-000005000000}"/>
            </a:ext>
          </a:extLst>
        </xdr:cNvPr>
        <xdr:cNvSpPr/>
      </xdr:nvSpPr>
      <xdr:spPr>
        <a:xfrm rot="5400000" flipV="1">
          <a:off x="-228159558" y="228159558"/>
          <a:ext cx="470978424" cy="14659308"/>
        </a:xfrm>
        <a:prstGeom prst="corner">
          <a:avLst>
            <a:gd name="adj1" fmla="val 13609"/>
            <a:gd name="adj2" fmla="val 1324"/>
          </a:avLst>
        </a:prstGeom>
        <a:gradFill>
          <a:gsLst>
            <a:gs pos="60000">
              <a:srgbClr val="A97CCF"/>
            </a:gs>
            <a:gs pos="0">
              <a:srgbClr val="E4CCFE">
                <a:lumMod val="99000"/>
              </a:srgbClr>
            </a:gs>
            <a:gs pos="100000">
              <a:srgbClr val="7030A0">
                <a:alpha val="95000"/>
              </a:srgbClr>
            </a:gs>
            <a:gs pos="28000">
              <a:srgbClr val="7030A0"/>
            </a:gs>
          </a:gsLst>
          <a:lin ang="5400000" scaled="1"/>
        </a:gradFill>
        <a:ln w="127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5099</xdr:colOff>
      <xdr:row>1</xdr:row>
      <xdr:rowOff>19475</xdr:rowOff>
    </xdr:from>
    <xdr:to>
      <xdr:col>11</xdr:col>
      <xdr:colOff>605684</xdr:colOff>
      <xdr:row>1</xdr:row>
      <xdr:rowOff>459676</xdr:rowOff>
    </xdr:to>
    <xdr:sp macro="" textlink="">
      <xdr:nvSpPr>
        <xdr:cNvPr id="3" name="Freeform: Shape 2">
          <a:extLst>
            <a:ext uri="{FF2B5EF4-FFF2-40B4-BE49-F238E27FC236}">
              <a16:creationId xmlns:a16="http://schemas.microsoft.com/office/drawing/2014/main" id="{00000000-0008-0000-0000-000003000000}"/>
            </a:ext>
          </a:extLst>
        </xdr:cNvPr>
        <xdr:cNvSpPr/>
      </xdr:nvSpPr>
      <xdr:spPr>
        <a:xfrm>
          <a:off x="614699" y="199584"/>
          <a:ext cx="12023658" cy="440201"/>
        </a:xfrm>
        <a:custGeom>
          <a:avLst/>
          <a:gdLst>
            <a:gd name="connsiteX0" fmla="*/ 194392 w 5694783"/>
            <a:gd name="connsiteY0" fmla="*/ 0 h 1166326"/>
            <a:gd name="connsiteX1" fmla="*/ 5694783 w 5694783"/>
            <a:gd name="connsiteY1" fmla="*/ 0 h 1166326"/>
            <a:gd name="connsiteX2" fmla="*/ 5694783 w 5694783"/>
            <a:gd name="connsiteY2" fmla="*/ 1166326 h 1166326"/>
            <a:gd name="connsiteX3" fmla="*/ 194392 w 5694783"/>
            <a:gd name="connsiteY3" fmla="*/ 1166326 h 1166326"/>
            <a:gd name="connsiteX4" fmla="*/ 0 w 5694783"/>
            <a:gd name="connsiteY4" fmla="*/ 971934 h 1166326"/>
            <a:gd name="connsiteX5" fmla="*/ 0 w 5694783"/>
            <a:gd name="connsiteY5" fmla="*/ 194392 h 1166326"/>
            <a:gd name="connsiteX6" fmla="*/ 194392 w 5694783"/>
            <a:gd name="connsiteY6" fmla="*/ 0 h 11663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694783" h="1166326">
              <a:moveTo>
                <a:pt x="194392" y="0"/>
              </a:moveTo>
              <a:lnTo>
                <a:pt x="5694783" y="0"/>
              </a:lnTo>
              <a:lnTo>
                <a:pt x="5694783" y="1166326"/>
              </a:lnTo>
              <a:lnTo>
                <a:pt x="194392" y="1166326"/>
              </a:lnTo>
              <a:cubicBezTo>
                <a:pt x="87032" y="1166326"/>
                <a:pt x="0" y="1079294"/>
                <a:pt x="0" y="971934"/>
              </a:cubicBezTo>
              <a:lnTo>
                <a:pt x="0" y="194392"/>
              </a:lnTo>
              <a:cubicBezTo>
                <a:pt x="0" y="87032"/>
                <a:pt x="87032" y="0"/>
                <a:pt x="194392" y="0"/>
              </a:cubicBezTo>
              <a:close/>
            </a:path>
          </a:pathLst>
        </a:custGeom>
        <a:noFill/>
        <a:ln w="2540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150519</xdr:colOff>
      <xdr:row>0</xdr:row>
      <xdr:rowOff>84667</xdr:rowOff>
    </xdr:from>
    <xdr:to>
      <xdr:col>14</xdr:col>
      <xdr:colOff>235185</xdr:colOff>
      <xdr:row>1</xdr:row>
      <xdr:rowOff>310444</xdr:rowOff>
    </xdr:to>
    <xdr:sp macro="" textlink="">
      <xdr:nvSpPr>
        <xdr:cNvPr id="6" name="TextBox 5">
          <a:hlinkClick xmlns:r="http://schemas.openxmlformats.org/officeDocument/2006/relationships" r:id="rId1" tooltip="GO TO DASHBOARD"/>
          <a:extLst>
            <a:ext uri="{FF2B5EF4-FFF2-40B4-BE49-F238E27FC236}">
              <a16:creationId xmlns:a16="http://schemas.microsoft.com/office/drawing/2014/main" id="{00000000-0008-0000-0000-000006000000}"/>
            </a:ext>
          </a:extLst>
        </xdr:cNvPr>
        <xdr:cNvSpPr txBox="1"/>
      </xdr:nvSpPr>
      <xdr:spPr>
        <a:xfrm>
          <a:off x="13414963" y="84667"/>
          <a:ext cx="696148" cy="404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effectLst/>
              <a:latin typeface="+mn-lt"/>
              <a:ea typeface="+mn-ea"/>
              <a:cs typeface="+mn-cs"/>
            </a:rPr>
            <a:t>↗</a:t>
          </a:r>
          <a:endParaRPr lang="en-IN"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9959</xdr:colOff>
      <xdr:row>1</xdr:row>
      <xdr:rowOff>28291</xdr:rowOff>
    </xdr:from>
    <xdr:to>
      <xdr:col>1</xdr:col>
      <xdr:colOff>135137</xdr:colOff>
      <xdr:row>1</xdr:row>
      <xdr:rowOff>141466</xdr:rowOff>
    </xdr:to>
    <xdr:sp macro="" textlink="">
      <xdr:nvSpPr>
        <xdr:cNvPr id="2" name="Right Triangle 1">
          <a:extLst>
            <a:ext uri="{FF2B5EF4-FFF2-40B4-BE49-F238E27FC236}">
              <a16:creationId xmlns:a16="http://schemas.microsoft.com/office/drawing/2014/main" id="{00000000-0008-0000-0100-000002000000}"/>
            </a:ext>
          </a:extLst>
        </xdr:cNvPr>
        <xdr:cNvSpPr/>
      </xdr:nvSpPr>
      <xdr:spPr>
        <a:xfrm rot="5400000">
          <a:off x="625560" y="205170"/>
          <a:ext cx="113175" cy="125178"/>
        </a:xfrm>
        <a:prstGeom prst="rtTriangle">
          <a:avLst/>
        </a:prstGeom>
        <a:no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18955</xdr:colOff>
      <xdr:row>1</xdr:row>
      <xdr:rowOff>19475</xdr:rowOff>
    </xdr:from>
    <xdr:to>
      <xdr:col>11</xdr:col>
      <xdr:colOff>619540</xdr:colOff>
      <xdr:row>1</xdr:row>
      <xdr:rowOff>459676</xdr:rowOff>
    </xdr:to>
    <xdr:sp macro="" textlink="">
      <xdr:nvSpPr>
        <xdr:cNvPr id="3" name="Freeform: Shape 2">
          <a:extLst>
            <a:ext uri="{FF2B5EF4-FFF2-40B4-BE49-F238E27FC236}">
              <a16:creationId xmlns:a16="http://schemas.microsoft.com/office/drawing/2014/main" id="{00000000-0008-0000-0100-000003000000}"/>
            </a:ext>
          </a:extLst>
        </xdr:cNvPr>
        <xdr:cNvSpPr/>
      </xdr:nvSpPr>
      <xdr:spPr>
        <a:xfrm>
          <a:off x="628555" y="202355"/>
          <a:ext cx="12022965" cy="440201"/>
        </a:xfrm>
        <a:custGeom>
          <a:avLst/>
          <a:gdLst>
            <a:gd name="connsiteX0" fmla="*/ 194392 w 5694783"/>
            <a:gd name="connsiteY0" fmla="*/ 0 h 1166326"/>
            <a:gd name="connsiteX1" fmla="*/ 5694783 w 5694783"/>
            <a:gd name="connsiteY1" fmla="*/ 0 h 1166326"/>
            <a:gd name="connsiteX2" fmla="*/ 5694783 w 5694783"/>
            <a:gd name="connsiteY2" fmla="*/ 1166326 h 1166326"/>
            <a:gd name="connsiteX3" fmla="*/ 194392 w 5694783"/>
            <a:gd name="connsiteY3" fmla="*/ 1166326 h 1166326"/>
            <a:gd name="connsiteX4" fmla="*/ 0 w 5694783"/>
            <a:gd name="connsiteY4" fmla="*/ 971934 h 1166326"/>
            <a:gd name="connsiteX5" fmla="*/ 0 w 5694783"/>
            <a:gd name="connsiteY5" fmla="*/ 194392 h 1166326"/>
            <a:gd name="connsiteX6" fmla="*/ 194392 w 5694783"/>
            <a:gd name="connsiteY6" fmla="*/ 0 h 11663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694783" h="1166326">
              <a:moveTo>
                <a:pt x="194392" y="0"/>
              </a:moveTo>
              <a:lnTo>
                <a:pt x="5694783" y="0"/>
              </a:lnTo>
              <a:lnTo>
                <a:pt x="5694783" y="1166326"/>
              </a:lnTo>
              <a:lnTo>
                <a:pt x="194392" y="1166326"/>
              </a:lnTo>
              <a:cubicBezTo>
                <a:pt x="87032" y="1166326"/>
                <a:pt x="0" y="1079294"/>
                <a:pt x="0" y="971934"/>
              </a:cubicBezTo>
              <a:lnTo>
                <a:pt x="0" y="194392"/>
              </a:lnTo>
              <a:cubicBezTo>
                <a:pt x="0" y="87032"/>
                <a:pt x="87032" y="0"/>
                <a:pt x="194392" y="0"/>
              </a:cubicBezTo>
              <a:close/>
            </a:path>
          </a:pathLst>
        </a:custGeom>
        <a:noFill/>
        <a:ln w="2540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150519</xdr:colOff>
      <xdr:row>0</xdr:row>
      <xdr:rowOff>84667</xdr:rowOff>
    </xdr:from>
    <xdr:to>
      <xdr:col>14</xdr:col>
      <xdr:colOff>235185</xdr:colOff>
      <xdr:row>1</xdr:row>
      <xdr:rowOff>310444</xdr:rowOff>
    </xdr:to>
    <xdr:sp macro="" textlink="">
      <xdr:nvSpPr>
        <xdr:cNvPr id="4" name="TextBox 3">
          <a:hlinkClick xmlns:r="http://schemas.openxmlformats.org/officeDocument/2006/relationships" r:id="rId1" tooltip="GO TO DASHBOARD"/>
          <a:extLst>
            <a:ext uri="{FF2B5EF4-FFF2-40B4-BE49-F238E27FC236}">
              <a16:creationId xmlns:a16="http://schemas.microsoft.com/office/drawing/2014/main" id="{00000000-0008-0000-0100-000004000000}"/>
            </a:ext>
          </a:extLst>
        </xdr:cNvPr>
        <xdr:cNvSpPr txBox="1"/>
      </xdr:nvSpPr>
      <xdr:spPr>
        <a:xfrm>
          <a:off x="13416939" y="84667"/>
          <a:ext cx="694266" cy="40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effectLst/>
              <a:latin typeface="+mn-lt"/>
              <a:ea typeface="+mn-ea"/>
              <a:cs typeface="+mn-cs"/>
            </a:rPr>
            <a:t>↗</a:t>
          </a:r>
          <a:endParaRPr lang="en-IN" sz="1100">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71158</xdr:colOff>
      <xdr:row>21</xdr:row>
      <xdr:rowOff>106403</xdr:rowOff>
    </xdr:from>
    <xdr:to>
      <xdr:col>5</xdr:col>
      <xdr:colOff>139055</xdr:colOff>
      <xdr:row>33</xdr:row>
      <xdr:rowOff>111726</xdr:rowOff>
    </xdr:to>
    <mc:AlternateContent xmlns:mc="http://schemas.openxmlformats.org/markup-compatibility/2006" xmlns:a14="http://schemas.microsoft.com/office/drawing/2010/main">
      <mc:Choice Requires="a14">
        <xdr:graphicFrame macro="">
          <xdr:nvGraphicFramePr>
            <xdr:cNvPr id="54" name="Code">
              <a:extLst>
                <a:ext uri="{FF2B5EF4-FFF2-40B4-BE49-F238E27FC236}">
                  <a16:creationId xmlns:a16="http://schemas.microsoft.com/office/drawing/2014/main" id="{00000000-0008-0000-0300-000036000000}"/>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13491" y="3704736"/>
              <a:ext cx="2286164" cy="1563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77173</xdr:colOff>
      <xdr:row>48</xdr:row>
      <xdr:rowOff>70444</xdr:rowOff>
    </xdr:from>
    <xdr:to>
      <xdr:col>5</xdr:col>
      <xdr:colOff>146604</xdr:colOff>
      <xdr:row>52</xdr:row>
      <xdr:rowOff>119841</xdr:rowOff>
    </xdr:to>
    <mc:AlternateContent xmlns:mc="http://schemas.openxmlformats.org/markup-compatibility/2006" xmlns:a14="http://schemas.microsoft.com/office/drawing/2010/main">
      <mc:Choice Requires="a14">
        <xdr:graphicFrame macro="">
          <xdr:nvGraphicFramePr>
            <xdr:cNvPr id="55" name="Product">
              <a:extLst>
                <a:ext uri="{FF2B5EF4-FFF2-40B4-BE49-F238E27FC236}">
                  <a16:creationId xmlns:a16="http://schemas.microsoft.com/office/drawing/2014/main" id="{00000000-0008-0000-0300-000037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9506" y="7072377"/>
              <a:ext cx="2287698" cy="7267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74165</xdr:colOff>
      <xdr:row>42</xdr:row>
      <xdr:rowOff>15607</xdr:rowOff>
    </xdr:from>
    <xdr:to>
      <xdr:col>5</xdr:col>
      <xdr:colOff>142062</xdr:colOff>
      <xdr:row>48</xdr:row>
      <xdr:rowOff>54390</xdr:rowOff>
    </xdr:to>
    <mc:AlternateContent xmlns:mc="http://schemas.openxmlformats.org/markup-compatibility/2006" xmlns:a14="http://schemas.microsoft.com/office/drawing/2010/main">
      <mc:Choice Requires="a14">
        <xdr:graphicFrame macro="">
          <xdr:nvGraphicFramePr>
            <xdr:cNvPr id="56" name="Brand">
              <a:extLst>
                <a:ext uri="{FF2B5EF4-FFF2-40B4-BE49-F238E27FC236}">
                  <a16:creationId xmlns:a16="http://schemas.microsoft.com/office/drawing/2014/main" id="{00000000-0008-0000-0300-00003800000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16498" y="6306340"/>
              <a:ext cx="2286164" cy="7499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72661</xdr:colOff>
      <xdr:row>34</xdr:row>
      <xdr:rowOff>6302</xdr:rowOff>
    </xdr:from>
    <xdr:to>
      <xdr:col>5</xdr:col>
      <xdr:colOff>140558</xdr:colOff>
      <xdr:row>41</xdr:row>
      <xdr:rowOff>109640</xdr:rowOff>
    </xdr:to>
    <mc:AlternateContent xmlns:mc="http://schemas.openxmlformats.org/markup-compatibility/2006" xmlns:a14="http://schemas.microsoft.com/office/drawing/2010/main">
      <mc:Choice Requires="a14">
        <xdr:graphicFrame macro="">
          <xdr:nvGraphicFramePr>
            <xdr:cNvPr id="57" name="Category">
              <a:extLst>
                <a:ext uri="{FF2B5EF4-FFF2-40B4-BE49-F238E27FC236}">
                  <a16:creationId xmlns:a16="http://schemas.microsoft.com/office/drawing/2014/main" id="{00000000-0008-0000-0300-000039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4994" y="5281035"/>
              <a:ext cx="2286164" cy="10008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64371</xdr:colOff>
      <xdr:row>58</xdr:row>
      <xdr:rowOff>164375</xdr:rowOff>
    </xdr:from>
    <xdr:to>
      <xdr:col>5</xdr:col>
      <xdr:colOff>165099</xdr:colOff>
      <xdr:row>74</xdr:row>
      <xdr:rowOff>165110</xdr:rowOff>
    </xdr:to>
    <xdr:grpSp>
      <xdr:nvGrpSpPr>
        <xdr:cNvPr id="2060" name="Group 2059">
          <a:extLst>
            <a:ext uri="{FF2B5EF4-FFF2-40B4-BE49-F238E27FC236}">
              <a16:creationId xmlns:a16="http://schemas.microsoft.com/office/drawing/2014/main" id="{00000000-0008-0000-0300-00000C080000}"/>
            </a:ext>
          </a:extLst>
        </xdr:cNvPr>
        <xdr:cNvGrpSpPr/>
      </xdr:nvGrpSpPr>
      <xdr:grpSpPr>
        <a:xfrm>
          <a:off x="113217" y="8898067"/>
          <a:ext cx="2298805" cy="2970581"/>
          <a:chOff x="150699" y="8820495"/>
          <a:chExt cx="2334679" cy="2475338"/>
        </a:xfrm>
      </xdr:grpSpPr>
      <xdr:sp macro="" textlink="">
        <xdr:nvSpPr>
          <xdr:cNvPr id="61" name="Rectangle 60">
            <a:extLst>
              <a:ext uri="{FF2B5EF4-FFF2-40B4-BE49-F238E27FC236}">
                <a16:creationId xmlns:a16="http://schemas.microsoft.com/office/drawing/2014/main" id="{00000000-0008-0000-0300-00003D000000}"/>
              </a:ext>
            </a:extLst>
          </xdr:cNvPr>
          <xdr:cNvSpPr/>
        </xdr:nvSpPr>
        <xdr:spPr>
          <a:xfrm>
            <a:off x="150699" y="8820495"/>
            <a:ext cx="2327563" cy="2475338"/>
          </a:xfrm>
          <a:prstGeom prst="rect">
            <a:avLst/>
          </a:prstGeom>
          <a:noFill/>
          <a:ln>
            <a:solidFill>
              <a:srgbClr val="FE890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Abadi" panose="020B0604020104020204" pitchFamily="34" charset="0"/>
            </a:endParaRPr>
          </a:p>
        </xdr:txBody>
      </xdr:sp>
      <xdr:grpSp>
        <xdr:nvGrpSpPr>
          <xdr:cNvPr id="2059" name="Group 2058">
            <a:extLst>
              <a:ext uri="{FF2B5EF4-FFF2-40B4-BE49-F238E27FC236}">
                <a16:creationId xmlns:a16="http://schemas.microsoft.com/office/drawing/2014/main" id="{00000000-0008-0000-0300-00000B080000}"/>
              </a:ext>
            </a:extLst>
          </xdr:cNvPr>
          <xdr:cNvGrpSpPr/>
        </xdr:nvGrpSpPr>
        <xdr:grpSpPr>
          <a:xfrm>
            <a:off x="152333" y="8823923"/>
            <a:ext cx="2333045" cy="2466931"/>
            <a:chOff x="36586" y="8823923"/>
            <a:chExt cx="2333045" cy="2466931"/>
          </a:xfrm>
        </xdr:grpSpPr>
        <xdr:grpSp>
          <xdr:nvGrpSpPr>
            <xdr:cNvPr id="43" name="Group 42">
              <a:extLst>
                <a:ext uri="{FF2B5EF4-FFF2-40B4-BE49-F238E27FC236}">
                  <a16:creationId xmlns:a16="http://schemas.microsoft.com/office/drawing/2014/main" id="{00000000-0008-0000-0300-00002B000000}"/>
                </a:ext>
              </a:extLst>
            </xdr:cNvPr>
            <xdr:cNvGrpSpPr/>
          </xdr:nvGrpSpPr>
          <xdr:grpSpPr>
            <a:xfrm>
              <a:off x="36586" y="8823923"/>
              <a:ext cx="2333045" cy="2466931"/>
              <a:chOff x="36582" y="8902906"/>
              <a:chExt cx="2334527" cy="2496125"/>
            </a:xfrm>
          </xdr:grpSpPr>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36582" y="8902906"/>
                <a:ext cx="2319976" cy="244194"/>
              </a:xfrm>
              <a:prstGeom prst="rect">
                <a:avLst/>
              </a:prstGeom>
              <a:no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0CF1E3"/>
                    </a:solidFill>
                    <a:latin typeface="Abadi" panose="020B0604020104020204" pitchFamily="34" charset="0"/>
                  </a:rPr>
                  <a:t>PRODUCT</a:t>
                </a:r>
                <a:r>
                  <a:rPr lang="en-IN" sz="1100" baseline="0">
                    <a:solidFill>
                      <a:srgbClr val="0CF1E3"/>
                    </a:solidFill>
                    <a:latin typeface="Abadi" panose="020B0604020104020204" pitchFamily="34" charset="0"/>
                  </a:rPr>
                  <a:t> SEARCH:</a:t>
                </a:r>
                <a:endParaRPr lang="en-IN" sz="1100">
                  <a:solidFill>
                    <a:srgbClr val="0CF1E3"/>
                  </a:solidFill>
                  <a:latin typeface="Abadi" panose="020B0604020104020204" pitchFamily="34" charset="0"/>
                </a:endParaRPr>
              </a:p>
            </xdr:txBody>
          </xdr:sp>
          <xdr:sp macro="" textlink="$A$36">
            <xdr:nvSpPr>
              <xdr:cNvPr id="62" name="TextBox 61">
                <a:extLst>
                  <a:ext uri="{FF2B5EF4-FFF2-40B4-BE49-F238E27FC236}">
                    <a16:creationId xmlns:a16="http://schemas.microsoft.com/office/drawing/2014/main" id="{00000000-0008-0000-0300-00003E000000}"/>
                  </a:ext>
                </a:extLst>
              </xdr:cNvPr>
              <xdr:cNvSpPr txBox="1"/>
            </xdr:nvSpPr>
            <xdr:spPr>
              <a:xfrm>
                <a:off x="43989" y="9130497"/>
                <a:ext cx="2327120" cy="283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F72EAA-6DB5-428C-B829-0CB686E7208E}" type="TxLink">
                  <a:rPr lang="en-US" sz="1100" b="0" i="0" u="none" strike="noStrike">
                    <a:solidFill>
                      <a:schemeClr val="bg1"/>
                    </a:solidFill>
                    <a:latin typeface="Abadi" panose="020B0604020104020204" pitchFamily="34" charset="0"/>
                    <a:ea typeface="Calibri"/>
                    <a:cs typeface="Arial" panose="020B0604020202020204" pitchFamily="34" charset="0"/>
                  </a:rPr>
                  <a:pPr algn="ctr"/>
                  <a:t>(All)</a:t>
                </a:fld>
                <a:endParaRPr lang="en-IN" sz="1100">
                  <a:solidFill>
                    <a:schemeClr val="bg1"/>
                  </a:solidFill>
                  <a:latin typeface="Abadi" panose="020B0604020104020204" pitchFamily="34" charset="0"/>
                  <a:cs typeface="Arial" panose="020B0604020202020204" pitchFamily="34" charset="0"/>
                </a:endParaRPr>
              </a:p>
            </xdr:txBody>
          </xdr:sp>
          <xdr:sp macro="" textlink="$C$49">
            <xdr:nvSpPr>
              <xdr:cNvPr id="63" name="TextBox 62">
                <a:extLst>
                  <a:ext uri="{FF2B5EF4-FFF2-40B4-BE49-F238E27FC236}">
                    <a16:creationId xmlns:a16="http://schemas.microsoft.com/office/drawing/2014/main" id="{00000000-0008-0000-0300-00003F000000}"/>
                  </a:ext>
                </a:extLst>
              </xdr:cNvPr>
              <xdr:cNvSpPr txBox="1"/>
            </xdr:nvSpPr>
            <xdr:spPr>
              <a:xfrm>
                <a:off x="39724" y="11085599"/>
                <a:ext cx="2314236" cy="313432"/>
              </a:xfrm>
              <a:prstGeom prst="rect">
                <a:avLst/>
              </a:prstGeom>
              <a:no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A0EFE6-C694-42B9-9B99-B45E9F1C3B9A}" type="TxLink">
                  <a:rPr lang="en-US" sz="1200" b="0" i="0" u="none" strike="noStrike">
                    <a:solidFill>
                      <a:schemeClr val="bg1"/>
                    </a:solidFill>
                    <a:latin typeface="Abadi" panose="020B0604020104020204" pitchFamily="34" charset="0"/>
                    <a:ea typeface="Calibri"/>
                    <a:cs typeface="Arial" panose="020B0604020202020204" pitchFamily="34" charset="0"/>
                  </a:rPr>
                  <a:pPr algn="ctr"/>
                  <a:t> </a:t>
                </a:fld>
                <a:endParaRPr lang="en-IN" sz="1200">
                  <a:solidFill>
                    <a:schemeClr val="bg1"/>
                  </a:solidFill>
                  <a:latin typeface="Abadi" panose="020B0604020104020204" pitchFamily="34" charset="0"/>
                  <a:cs typeface="Arial" panose="020B0604020202020204" pitchFamily="34" charset="0"/>
                </a:endParaRPr>
              </a:p>
            </xdr:txBody>
          </xdr:sp>
        </xdr:grpSp>
        <xdr:sp macro="" textlink="$C$42">
          <xdr:nvSpPr>
            <xdr:cNvPr id="2049" name="TextBox 2048">
              <a:extLst>
                <a:ext uri="{FF2B5EF4-FFF2-40B4-BE49-F238E27FC236}">
                  <a16:creationId xmlns:a16="http://schemas.microsoft.com/office/drawing/2014/main" id="{00000000-0008-0000-0300-000001080000}"/>
                </a:ext>
              </a:extLst>
            </xdr:cNvPr>
            <xdr:cNvSpPr txBox="1"/>
          </xdr:nvSpPr>
          <xdr:spPr>
            <a:xfrm>
              <a:off x="36823" y="9326657"/>
              <a:ext cx="2318503" cy="1664994"/>
            </a:xfrm>
            <a:prstGeom prst="rect">
              <a:avLst/>
            </a:prstGeom>
            <a:no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645959-9C44-402E-827E-C50A8F39377F}" type="TxLink">
                <a:rPr lang="en-US" sz="1100" b="0" i="0" u="none" strike="noStrike">
                  <a:solidFill>
                    <a:schemeClr val="bg1"/>
                  </a:solidFill>
                  <a:latin typeface="Abadi" panose="020B0604020104020204" pitchFamily="34" charset="0"/>
                  <a:ea typeface="Calibri"/>
                  <a:cs typeface="Arial" panose="020B0604020202020204" pitchFamily="34" charset="0"/>
                </a:rPr>
                <a:pPr algn="ctr"/>
                <a:t> </a:t>
              </a:fld>
              <a:endParaRPr lang="en-US" sz="1100" b="0" i="0" u="none" strike="noStrike">
                <a:solidFill>
                  <a:schemeClr val="bg1"/>
                </a:solidFill>
                <a:latin typeface="Abadi" panose="020B0604020104020204" pitchFamily="34" charset="0"/>
                <a:ea typeface="Calibri"/>
                <a:cs typeface="Arial" panose="020B0604020202020204" pitchFamily="34" charset="0"/>
              </a:endParaRPr>
            </a:p>
            <a:p>
              <a:pPr algn="ctr"/>
              <a:endParaRPr lang="en-IN" sz="1100">
                <a:solidFill>
                  <a:schemeClr val="bg1"/>
                </a:solidFill>
                <a:latin typeface="Abadi" panose="020B0604020104020204" pitchFamily="34" charset="0"/>
                <a:cs typeface="Arial" panose="020B0604020202020204" pitchFamily="34" charset="0"/>
              </a:endParaRPr>
            </a:p>
          </xdr:txBody>
        </xdr:sp>
      </xdr:grpSp>
    </xdr:grpSp>
    <xdr:clientData/>
  </xdr:twoCellAnchor>
  <xdr:twoCellAnchor>
    <xdr:from>
      <xdr:col>1</xdr:col>
      <xdr:colOff>83735</xdr:colOff>
      <xdr:row>10</xdr:row>
      <xdr:rowOff>66370</xdr:rowOff>
    </xdr:from>
    <xdr:to>
      <xdr:col>5</xdr:col>
      <xdr:colOff>128644</xdr:colOff>
      <xdr:row>21</xdr:row>
      <xdr:rowOff>97404</xdr:rowOff>
    </xdr:to>
    <mc:AlternateContent xmlns:mc="http://schemas.openxmlformats.org/markup-compatibility/2006" xmlns:a14="http://schemas.microsoft.com/office/drawing/2010/main">
      <mc:Choice Requires="a14">
        <xdr:graphicFrame macro="">
          <xdr:nvGraphicFramePr>
            <xdr:cNvPr id="42" name="Month 1">
              <a:extLst>
                <a:ext uri="{FF2B5EF4-FFF2-40B4-BE49-F238E27FC236}">
                  <a16:creationId xmlns:a16="http://schemas.microsoft.com/office/drawing/2014/main" id="{00000000-0008-0000-0300-00002A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6068" y="2089903"/>
              <a:ext cx="2263176" cy="1605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478582</xdr:colOff>
      <xdr:row>0</xdr:row>
      <xdr:rowOff>43091</xdr:rowOff>
    </xdr:from>
    <xdr:to>
      <xdr:col>30</xdr:col>
      <xdr:colOff>284336</xdr:colOff>
      <xdr:row>0</xdr:row>
      <xdr:rowOff>492645</xdr:rowOff>
    </xdr:to>
    <xdr:grpSp>
      <xdr:nvGrpSpPr>
        <xdr:cNvPr id="47" name="Group 46">
          <a:extLst>
            <a:ext uri="{FF2B5EF4-FFF2-40B4-BE49-F238E27FC236}">
              <a16:creationId xmlns:a16="http://schemas.microsoft.com/office/drawing/2014/main" id="{00000000-0008-0000-0300-00002F000000}"/>
            </a:ext>
          </a:extLst>
        </xdr:cNvPr>
        <xdr:cNvGrpSpPr/>
      </xdr:nvGrpSpPr>
      <xdr:grpSpPr>
        <a:xfrm>
          <a:off x="15855351" y="43091"/>
          <a:ext cx="2228523" cy="449554"/>
          <a:chOff x="12736522" y="65624"/>
          <a:chExt cx="2224803" cy="456513"/>
        </a:xfrm>
      </xdr:grpSpPr>
      <xdr:sp macro="" textlink="">
        <xdr:nvSpPr>
          <xdr:cNvPr id="46" name="Rectangle: Rounded Corners 45">
            <a:hlinkClick xmlns:r="http://schemas.openxmlformats.org/officeDocument/2006/relationships" r:id="rId1" tooltip="GO TO YEAR DASHBOARD"/>
            <a:extLst>
              <a:ext uri="{FF2B5EF4-FFF2-40B4-BE49-F238E27FC236}">
                <a16:creationId xmlns:a16="http://schemas.microsoft.com/office/drawing/2014/main" id="{00000000-0008-0000-0300-00002E000000}"/>
              </a:ext>
            </a:extLst>
          </xdr:cNvPr>
          <xdr:cNvSpPr/>
        </xdr:nvSpPr>
        <xdr:spPr>
          <a:xfrm>
            <a:off x="12736522" y="65624"/>
            <a:ext cx="1092770" cy="456513"/>
          </a:xfrm>
          <a:prstGeom prst="roundRect">
            <a:avLst/>
          </a:prstGeom>
          <a:solidFill>
            <a:schemeClr val="tx1"/>
          </a:solidFill>
          <a:ln>
            <a:solidFill>
              <a:srgbClr val="991CF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0">
                <a:solidFill>
                  <a:srgbClr val="991CFB"/>
                </a:solidFill>
                <a:latin typeface="+mn-lt"/>
                <a:cs typeface="Arial" panose="020B0604020202020204" pitchFamily="34" charset="0"/>
              </a:rPr>
              <a:t>YEARS</a:t>
            </a:r>
            <a:endParaRPr lang="en-IN" sz="1100" b="0">
              <a:solidFill>
                <a:srgbClr val="991CFB"/>
              </a:solidFill>
              <a:latin typeface="+mn-lt"/>
              <a:cs typeface="Arial" panose="020B0604020202020204" pitchFamily="34" charset="0"/>
            </a:endParaRPr>
          </a:p>
        </xdr:txBody>
      </xdr:sp>
      <xdr:sp macro="" textlink="">
        <xdr:nvSpPr>
          <xdr:cNvPr id="52" name="Rectangle: Rounded Corners 51">
            <a:hlinkClick xmlns:r="http://schemas.openxmlformats.org/officeDocument/2006/relationships" r:id="rId2" tooltip="GO TO MONTH'S DASHBOARD"/>
            <a:extLst>
              <a:ext uri="{FF2B5EF4-FFF2-40B4-BE49-F238E27FC236}">
                <a16:creationId xmlns:a16="http://schemas.microsoft.com/office/drawing/2014/main" id="{00000000-0008-0000-0300-000034000000}"/>
              </a:ext>
            </a:extLst>
          </xdr:cNvPr>
          <xdr:cNvSpPr/>
        </xdr:nvSpPr>
        <xdr:spPr>
          <a:xfrm>
            <a:off x="13868555" y="65624"/>
            <a:ext cx="1092770" cy="456513"/>
          </a:xfrm>
          <a:prstGeom prst="roundRect">
            <a:avLst/>
          </a:prstGeom>
          <a:solidFill>
            <a:schemeClr val="tx1"/>
          </a:solidFill>
          <a:ln>
            <a:solidFill>
              <a:srgbClr val="991CF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0">
                <a:solidFill>
                  <a:srgbClr val="991CFB"/>
                </a:solidFill>
                <a:latin typeface="+mn-lt"/>
                <a:cs typeface="Arial" panose="020B0604020202020204" pitchFamily="34" charset="0"/>
              </a:rPr>
              <a:t>MONTH</a:t>
            </a:r>
          </a:p>
        </xdr:txBody>
      </xdr:sp>
    </xdr:grpSp>
    <xdr:clientData/>
  </xdr:twoCellAnchor>
  <xdr:twoCellAnchor>
    <xdr:from>
      <xdr:col>5</xdr:col>
      <xdr:colOff>366505</xdr:colOff>
      <xdr:row>58</xdr:row>
      <xdr:rowOff>38908</xdr:rowOff>
    </xdr:from>
    <xdr:to>
      <xdr:col>31</xdr:col>
      <xdr:colOff>63500</xdr:colOff>
      <xdr:row>75</xdr:row>
      <xdr:rowOff>56271</xdr:rowOff>
    </xdr:to>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2627105" y="8835775"/>
          <a:ext cx="15995328" cy="3183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5</xdr:col>
      <xdr:colOff>234304</xdr:colOff>
      <xdr:row>61</xdr:row>
      <xdr:rowOff>9278</xdr:rowOff>
    </xdr:from>
    <xdr:to>
      <xdr:col>31</xdr:col>
      <xdr:colOff>125564</xdr:colOff>
      <xdr:row>75</xdr:row>
      <xdr:rowOff>22049</xdr:rowOff>
    </xdr:to>
    <xdr:graphicFrame macro="">
      <xdr:nvGraphicFramePr>
        <xdr:cNvPr id="53" name="Chart 52">
          <a:extLst>
            <a:ext uri="{FF2B5EF4-FFF2-40B4-BE49-F238E27FC236}">
              <a16:creationId xmlns:a16="http://schemas.microsoft.com/office/drawing/2014/main" id="{00000000-0008-0000-03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108857</xdr:colOff>
      <xdr:row>2</xdr:row>
      <xdr:rowOff>55464</xdr:rowOff>
    </xdr:from>
    <xdr:to>
      <xdr:col>9</xdr:col>
      <xdr:colOff>572328</xdr:colOff>
      <xdr:row>9</xdr:row>
      <xdr:rowOff>185041</xdr:rowOff>
    </xdr:to>
    <xdr:sp macro="" textlink="PROCESSING!I31">
      <xdr:nvSpPr>
        <xdr:cNvPr id="2" name="Rectangle: Rounded Corners 1">
          <a:extLst>
            <a:ext uri="{FF2B5EF4-FFF2-40B4-BE49-F238E27FC236}">
              <a16:creationId xmlns:a16="http://schemas.microsoft.com/office/drawing/2014/main" id="{00000000-0008-0000-0300-000002000000}"/>
            </a:ext>
          </a:extLst>
        </xdr:cNvPr>
        <xdr:cNvSpPr/>
      </xdr:nvSpPr>
      <xdr:spPr>
        <a:xfrm>
          <a:off x="2357686" y="585147"/>
          <a:ext cx="2879569" cy="1430553"/>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60D485A6-D44A-49FD-8A05-83B6D39884F0}" type="TxLink">
            <a:rPr lang="en-US" sz="2400" b="0" i="0" u="none" strike="noStrike">
              <a:solidFill>
                <a:schemeClr val="bg1"/>
              </a:solidFill>
              <a:latin typeface="Bahnschrift" panose="020B0502040204020203" pitchFamily="34" charset="0"/>
              <a:ea typeface="Calibri"/>
              <a:cs typeface="Calibri"/>
            </a:rPr>
            <a:pPr algn="ctr"/>
            <a:t> 128 </a:t>
          </a:fld>
          <a:endParaRPr lang="en-IN" sz="2400">
            <a:solidFill>
              <a:schemeClr val="bg1"/>
            </a:solidFill>
            <a:latin typeface="Bahnschrift" panose="020B0502040204020203" pitchFamily="34" charset="0"/>
          </a:endParaRPr>
        </a:p>
      </xdr:txBody>
    </xdr:sp>
    <xdr:clientData/>
  </xdr:twoCellAnchor>
  <xdr:twoCellAnchor>
    <xdr:from>
      <xdr:col>6</xdr:col>
      <xdr:colOff>125217</xdr:colOff>
      <xdr:row>2</xdr:row>
      <xdr:rowOff>146139</xdr:rowOff>
    </xdr:from>
    <xdr:to>
      <xdr:col>9</xdr:col>
      <xdr:colOff>148188</xdr:colOff>
      <xdr:row>9</xdr:row>
      <xdr:rowOff>152327</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2846646" y="690425"/>
          <a:ext cx="1982399" cy="1276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991CFB"/>
              </a:solidFill>
              <a:latin typeface="Arial" panose="020B0604020202020204" pitchFamily="34" charset="0"/>
              <a:cs typeface="Arial" panose="020B0604020202020204" pitchFamily="34" charset="0"/>
            </a:rPr>
            <a:t> </a:t>
          </a: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purchased</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latin typeface="+mn-lt"/>
            <a:cs typeface="+mn-cs"/>
          </a:endParaRPr>
        </a:p>
        <a:p>
          <a:pPr algn="ctr"/>
          <a:r>
            <a:rPr lang="en-IN" sz="1400" baseline="0">
              <a:solidFill>
                <a:srgbClr val="991CFB"/>
              </a:solidFill>
              <a:latin typeface="Arial" panose="020B0604020202020204" pitchFamily="34" charset="0"/>
              <a:cs typeface="Arial" panose="020B0604020202020204" pitchFamily="34" charset="0"/>
            </a:rPr>
            <a:t>Quantity</a:t>
          </a:r>
          <a:endParaRPr lang="en-IN" sz="1200" baseline="0">
            <a:solidFill>
              <a:srgbClr val="991CFB"/>
            </a:solidFill>
            <a:latin typeface="Arial" panose="020B0604020202020204" pitchFamily="34" charset="0"/>
            <a:cs typeface="Arial" panose="020B0604020202020204" pitchFamily="34" charset="0"/>
          </a:endParaRPr>
        </a:p>
      </xdr:txBody>
    </xdr:sp>
    <xdr:clientData/>
  </xdr:twoCellAnchor>
  <xdr:twoCellAnchor>
    <xdr:from>
      <xdr:col>10</xdr:col>
      <xdr:colOff>321636</xdr:colOff>
      <xdr:row>2</xdr:row>
      <xdr:rowOff>56985</xdr:rowOff>
    </xdr:from>
    <xdr:to>
      <xdr:col>14</xdr:col>
      <xdr:colOff>586057</xdr:colOff>
      <xdr:row>9</xdr:row>
      <xdr:rowOff>183520</xdr:rowOff>
    </xdr:to>
    <xdr:sp macro="" textlink="PROCESSING!I32">
      <xdr:nvSpPr>
        <xdr:cNvPr id="4" name="Rectangle: Rounded Corners 3">
          <a:extLst>
            <a:ext uri="{FF2B5EF4-FFF2-40B4-BE49-F238E27FC236}">
              <a16:creationId xmlns:a16="http://schemas.microsoft.com/office/drawing/2014/main" id="{00000000-0008-0000-0300-000004000000}"/>
            </a:ext>
          </a:extLst>
        </xdr:cNvPr>
        <xdr:cNvSpPr/>
      </xdr:nvSpPr>
      <xdr:spPr>
        <a:xfrm>
          <a:off x="5637051" y="586668"/>
          <a:ext cx="2866372" cy="1427511"/>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612C7274-F8BB-4D47-92E8-A230F0752C9B}" type="TxLink">
            <a:rPr lang="en-US" sz="2400" b="0" i="0" u="none" strike="noStrike">
              <a:solidFill>
                <a:schemeClr val="bg1"/>
              </a:solidFill>
              <a:latin typeface="Bahnschrift" panose="020B0502040204020203" pitchFamily="34" charset="0"/>
              <a:ea typeface="Calibri"/>
              <a:cs typeface="Calibri"/>
            </a:rPr>
            <a:pPr algn="ctr"/>
            <a:t>$271,693 </a:t>
          </a:fld>
          <a:endParaRPr lang="en-IN" sz="2400">
            <a:solidFill>
              <a:schemeClr val="bg1"/>
            </a:solidFill>
            <a:latin typeface="Bahnschrift" panose="020B0502040204020203" pitchFamily="34" charset="0"/>
          </a:endParaRPr>
        </a:p>
      </xdr:txBody>
    </xdr:sp>
    <xdr:clientData/>
  </xdr:twoCellAnchor>
  <xdr:twoCellAnchor>
    <xdr:from>
      <xdr:col>11</xdr:col>
      <xdr:colOff>115472</xdr:colOff>
      <xdr:row>2</xdr:row>
      <xdr:rowOff>126441</xdr:rowOff>
    </xdr:from>
    <xdr:to>
      <xdr:col>14</xdr:col>
      <xdr:colOff>201311</xdr:colOff>
      <xdr:row>9</xdr:row>
      <xdr:rowOff>130271</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6075773" y="658797"/>
          <a:ext cx="2027374" cy="1319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purchase</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r>
            <a:rPr lang="en-IN" sz="1400" baseline="0">
              <a:solidFill>
                <a:srgbClr val="991CFB"/>
              </a:solidFill>
              <a:latin typeface="Arial" panose="020B0604020202020204" pitchFamily="34" charset="0"/>
              <a:cs typeface="Arial" panose="020B0604020202020204" pitchFamily="34" charset="0"/>
            </a:rPr>
            <a:t>Value</a:t>
          </a:r>
          <a:endParaRPr lang="en-IN" sz="1200" baseline="0">
            <a:solidFill>
              <a:srgbClr val="991CFB"/>
            </a:solidFill>
            <a:latin typeface="Arial" panose="020B0604020202020204" pitchFamily="34" charset="0"/>
            <a:cs typeface="Arial" panose="020B0604020202020204" pitchFamily="34" charset="0"/>
          </a:endParaRPr>
        </a:p>
      </xdr:txBody>
    </xdr:sp>
    <xdr:clientData/>
  </xdr:twoCellAnchor>
  <xdr:twoCellAnchor>
    <xdr:from>
      <xdr:col>15</xdr:col>
      <xdr:colOff>335365</xdr:colOff>
      <xdr:row>2</xdr:row>
      <xdr:rowOff>56985</xdr:rowOff>
    </xdr:from>
    <xdr:to>
      <xdr:col>19</xdr:col>
      <xdr:colOff>625251</xdr:colOff>
      <xdr:row>9</xdr:row>
      <xdr:rowOff>183520</xdr:rowOff>
    </xdr:to>
    <xdr:sp macro="" textlink="PROCESSING!I33">
      <xdr:nvSpPr>
        <xdr:cNvPr id="6" name="Rectangle: Rounded Corners 5">
          <a:extLst>
            <a:ext uri="{FF2B5EF4-FFF2-40B4-BE49-F238E27FC236}">
              <a16:creationId xmlns:a16="http://schemas.microsoft.com/office/drawing/2014/main" id="{00000000-0008-0000-0300-000006000000}"/>
            </a:ext>
          </a:extLst>
        </xdr:cNvPr>
        <xdr:cNvSpPr/>
      </xdr:nvSpPr>
      <xdr:spPr>
        <a:xfrm>
          <a:off x="8903219" y="586668"/>
          <a:ext cx="2891837" cy="1427511"/>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0DD18856-DEBA-430D-AB3A-C0CF35156E8E}" type="TxLink">
            <a:rPr lang="en-US" sz="2400" b="0" i="0" u="none" strike="noStrike">
              <a:solidFill>
                <a:schemeClr val="bg1"/>
              </a:solidFill>
              <a:latin typeface="Bahnschrift" panose="020B0502040204020203" pitchFamily="34" charset="0"/>
              <a:ea typeface="Calibri"/>
              <a:cs typeface="Calibri"/>
            </a:rPr>
            <a:pPr algn="ctr"/>
            <a:t> 78 </a:t>
          </a:fld>
          <a:endParaRPr lang="en-IN" sz="2400">
            <a:solidFill>
              <a:schemeClr val="bg1"/>
            </a:solidFill>
            <a:latin typeface="Bahnschrift" panose="020B0502040204020203" pitchFamily="34" charset="0"/>
          </a:endParaRPr>
        </a:p>
      </xdr:txBody>
    </xdr:sp>
    <xdr:clientData/>
  </xdr:twoCellAnchor>
  <xdr:twoCellAnchor>
    <xdr:from>
      <xdr:col>16</xdr:col>
      <xdr:colOff>162631</xdr:colOff>
      <xdr:row>2</xdr:row>
      <xdr:rowOff>84688</xdr:rowOff>
    </xdr:from>
    <xdr:to>
      <xdr:col>19</xdr:col>
      <xdr:colOff>250718</xdr:colOff>
      <xdr:row>9</xdr:row>
      <xdr:rowOff>88518</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9358823" y="617044"/>
          <a:ext cx="2029621" cy="1319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Sold</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r>
            <a:rPr lang="en-IN" sz="1400" baseline="0">
              <a:solidFill>
                <a:srgbClr val="991CFB"/>
              </a:solidFill>
              <a:latin typeface="Arial" panose="020B0604020202020204" pitchFamily="34" charset="0"/>
              <a:cs typeface="Arial" panose="020B0604020202020204" pitchFamily="34" charset="0"/>
            </a:rPr>
            <a:t>Quantity</a:t>
          </a:r>
        </a:p>
      </xdr:txBody>
    </xdr:sp>
    <xdr:clientData/>
  </xdr:twoCellAnchor>
  <xdr:twoCellAnchor>
    <xdr:from>
      <xdr:col>20</xdr:col>
      <xdr:colOff>374559</xdr:colOff>
      <xdr:row>2</xdr:row>
      <xdr:rowOff>57017</xdr:rowOff>
    </xdr:from>
    <xdr:to>
      <xdr:col>25</xdr:col>
      <xdr:colOff>204257</xdr:colOff>
      <xdr:row>9</xdr:row>
      <xdr:rowOff>183487</xdr:rowOff>
    </xdr:to>
    <xdr:sp macro="" textlink="PROCESSING!I34">
      <xdr:nvSpPr>
        <xdr:cNvPr id="8" name="Rectangle: Rounded Corners 7">
          <a:extLst>
            <a:ext uri="{FF2B5EF4-FFF2-40B4-BE49-F238E27FC236}">
              <a16:creationId xmlns:a16="http://schemas.microsoft.com/office/drawing/2014/main" id="{00000000-0008-0000-0300-000008000000}"/>
            </a:ext>
          </a:extLst>
        </xdr:cNvPr>
        <xdr:cNvSpPr/>
      </xdr:nvSpPr>
      <xdr:spPr>
        <a:xfrm>
          <a:off x="12194852" y="586700"/>
          <a:ext cx="2896283" cy="142744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8847E066-BC4F-413E-9C02-20A92208BB33}" type="TxLink">
            <a:rPr lang="en-US" sz="2400" b="0" i="0" u="none" strike="noStrike">
              <a:solidFill>
                <a:schemeClr val="bg1"/>
              </a:solidFill>
              <a:latin typeface="Bahnschrift" panose="020B0502040204020203" pitchFamily="34" charset="0"/>
              <a:ea typeface="Calibri"/>
              <a:cs typeface="Calibri"/>
            </a:rPr>
            <a:pPr algn="ctr"/>
            <a:t> $68,631 </a:t>
          </a:fld>
          <a:endParaRPr lang="en-IN" sz="2400">
            <a:solidFill>
              <a:schemeClr val="bg1"/>
            </a:solidFill>
            <a:latin typeface="Bahnschrift" panose="020B0502040204020203" pitchFamily="34" charset="0"/>
          </a:endParaRPr>
        </a:p>
      </xdr:txBody>
    </xdr:sp>
    <xdr:clientData/>
  </xdr:twoCellAnchor>
  <xdr:twoCellAnchor>
    <xdr:from>
      <xdr:col>21</xdr:col>
      <xdr:colOff>218002</xdr:colOff>
      <xdr:row>2</xdr:row>
      <xdr:rowOff>69434</xdr:rowOff>
    </xdr:from>
    <xdr:to>
      <xdr:col>24</xdr:col>
      <xdr:colOff>454637</xdr:colOff>
      <xdr:row>9</xdr:row>
      <xdr:rowOff>124650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12608331" y="601790"/>
          <a:ext cx="2052909" cy="1370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Sales</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r>
            <a:rPr lang="en-IN" sz="1400" baseline="0">
              <a:solidFill>
                <a:srgbClr val="991CFB"/>
              </a:solidFill>
              <a:latin typeface="Arial" panose="020B0604020202020204" pitchFamily="34" charset="0"/>
              <a:cs typeface="Arial" panose="020B0604020202020204" pitchFamily="34" charset="0"/>
            </a:rPr>
            <a:t>Value</a:t>
          </a:r>
        </a:p>
      </xdr:txBody>
    </xdr:sp>
    <xdr:clientData/>
  </xdr:twoCellAnchor>
  <xdr:twoCellAnchor>
    <xdr:from>
      <xdr:col>25</xdr:col>
      <xdr:colOff>604053</xdr:colOff>
      <xdr:row>2</xdr:row>
      <xdr:rowOff>62673</xdr:rowOff>
    </xdr:from>
    <xdr:to>
      <xdr:col>30</xdr:col>
      <xdr:colOff>475455</xdr:colOff>
      <xdr:row>9</xdr:row>
      <xdr:rowOff>177832</xdr:rowOff>
    </xdr:to>
    <xdr:sp macro="" textlink="PROCESSING!I35">
      <xdr:nvSpPr>
        <xdr:cNvPr id="10" name="Rectangle: Rounded Corners 9">
          <a:extLst>
            <a:ext uri="{FF2B5EF4-FFF2-40B4-BE49-F238E27FC236}">
              <a16:creationId xmlns:a16="http://schemas.microsoft.com/office/drawing/2014/main" id="{00000000-0008-0000-0300-00000A000000}"/>
            </a:ext>
          </a:extLst>
        </xdr:cNvPr>
        <xdr:cNvSpPr/>
      </xdr:nvSpPr>
      <xdr:spPr>
        <a:xfrm>
          <a:off x="15490931" y="592356"/>
          <a:ext cx="2937987" cy="1416135"/>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C602191B-E744-4C87-ABDE-53BE40066918}" type="TxLink">
            <a:rPr lang="en-US" sz="2400" b="0" i="0" u="none" strike="noStrike">
              <a:solidFill>
                <a:schemeClr val="bg1"/>
              </a:solidFill>
              <a:latin typeface="Bahnschrift" panose="020B0502040204020203" pitchFamily="34" charset="0"/>
              <a:ea typeface="Calibri"/>
              <a:cs typeface="Calibri"/>
            </a:rPr>
            <a:pPr algn="ctr"/>
            <a:t>-296%</a:t>
          </a:fld>
          <a:endParaRPr lang="en-IN" sz="2400">
            <a:solidFill>
              <a:schemeClr val="bg1"/>
            </a:solidFill>
            <a:latin typeface="Bahnschrift" panose="020B0502040204020203" pitchFamily="34" charset="0"/>
          </a:endParaRPr>
        </a:p>
      </xdr:txBody>
    </xdr:sp>
    <xdr:clientData/>
  </xdr:twoCellAnchor>
  <xdr:twoCellAnchor>
    <xdr:from>
      <xdr:col>26</xdr:col>
      <xdr:colOff>23306</xdr:colOff>
      <xdr:row>2</xdr:row>
      <xdr:rowOff>129343</xdr:rowOff>
    </xdr:from>
    <xdr:to>
      <xdr:col>27</xdr:col>
      <xdr:colOff>340884</xdr:colOff>
      <xdr:row>4</xdr:row>
      <xdr:rowOff>36483</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5517306" y="673629"/>
          <a:ext cx="922340" cy="26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991CFB"/>
              </a:solidFill>
              <a:latin typeface="Arial" panose="020B0604020202020204" pitchFamily="34" charset="0"/>
              <a:cs typeface="Arial" panose="020B0604020202020204" pitchFamily="34" charset="0"/>
            </a:rPr>
            <a:t>Margin</a:t>
          </a:r>
        </a:p>
      </xdr:txBody>
    </xdr:sp>
    <xdr:clientData/>
  </xdr:twoCellAnchor>
  <xdr:twoCellAnchor>
    <xdr:from>
      <xdr:col>6</xdr:col>
      <xdr:colOff>133535</xdr:colOff>
      <xdr:row>10</xdr:row>
      <xdr:rowOff>125319</xdr:rowOff>
    </xdr:from>
    <xdr:to>
      <xdr:col>13</xdr:col>
      <xdr:colOff>486996</xdr:colOff>
      <xdr:row>34</xdr:row>
      <xdr:rowOff>60348</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2854009" y="2103845"/>
          <a:ext cx="4892040" cy="306324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14</xdr:col>
      <xdr:colOff>326600</xdr:colOff>
      <xdr:row>10</xdr:row>
      <xdr:rowOff>148179</xdr:rowOff>
    </xdr:from>
    <xdr:to>
      <xdr:col>22</xdr:col>
      <xdr:colOff>111903</xdr:colOff>
      <xdr:row>34</xdr:row>
      <xdr:rowOff>37488</xdr:rowOff>
    </xdr:to>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8234021" y="2126705"/>
          <a:ext cx="4892040" cy="301752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6</xdr:col>
      <xdr:colOff>409845</xdr:colOff>
      <xdr:row>10</xdr:row>
      <xdr:rowOff>168498</xdr:rowOff>
    </xdr:from>
    <xdr:to>
      <xdr:col>8</xdr:col>
      <xdr:colOff>143934</xdr:colOff>
      <xdr:row>12</xdr:row>
      <xdr:rowOff>59266</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3136112" y="2192031"/>
          <a:ext cx="1037955" cy="263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Purchase</a:t>
          </a:r>
          <a:r>
            <a:rPr lang="en-IN" sz="1050" baseline="0">
              <a:solidFill>
                <a:schemeClr val="bg1"/>
              </a:solidFill>
              <a:latin typeface="Abadi" panose="020B0604020104020204" pitchFamily="34" charset="0"/>
              <a:cs typeface="Arial" panose="020B0604020202020204" pitchFamily="34" charset="0"/>
            </a:rPr>
            <a:t>d Qty</a:t>
          </a:r>
          <a:endParaRPr lang="en-IN" sz="1050">
            <a:solidFill>
              <a:schemeClr val="bg1"/>
            </a:solidFill>
            <a:latin typeface="Abadi" panose="020B0604020104020204" pitchFamily="34" charset="0"/>
            <a:cs typeface="Arial" panose="020B0604020202020204" pitchFamily="34" charset="0"/>
          </a:endParaRPr>
        </a:p>
      </xdr:txBody>
    </xdr:sp>
    <xdr:clientData/>
  </xdr:twoCellAnchor>
  <xdr:twoCellAnchor>
    <xdr:from>
      <xdr:col>14</xdr:col>
      <xdr:colOff>537416</xdr:colOff>
      <xdr:row>10</xdr:row>
      <xdr:rowOff>170985</xdr:rowOff>
    </xdr:from>
    <xdr:to>
      <xdr:col>16</xdr:col>
      <xdr:colOff>65984</xdr:colOff>
      <xdr:row>12</xdr:row>
      <xdr:rowOff>147970</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8444837" y="2149511"/>
          <a:ext cx="825305" cy="337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Sold</a:t>
          </a:r>
          <a:r>
            <a:rPr lang="en-IN" sz="1050" baseline="0">
              <a:solidFill>
                <a:schemeClr val="bg1"/>
              </a:solidFill>
              <a:latin typeface="Abadi" panose="020B0604020104020204" pitchFamily="34" charset="0"/>
              <a:cs typeface="Arial" panose="020B0604020202020204" pitchFamily="34" charset="0"/>
            </a:rPr>
            <a:t> Qty</a:t>
          </a:r>
          <a:endParaRPr lang="en-IN" sz="1050">
            <a:solidFill>
              <a:schemeClr val="bg1"/>
            </a:solidFill>
            <a:latin typeface="Abadi" panose="020B0604020104020204" pitchFamily="34" charset="0"/>
            <a:cs typeface="Arial" panose="020B0604020202020204" pitchFamily="34" charset="0"/>
          </a:endParaRPr>
        </a:p>
      </xdr:txBody>
    </xdr:sp>
    <xdr:clientData/>
  </xdr:twoCellAnchor>
  <xdr:twoCellAnchor>
    <xdr:from>
      <xdr:col>22</xdr:col>
      <xdr:colOff>599874</xdr:colOff>
      <xdr:row>10</xdr:row>
      <xdr:rowOff>125319</xdr:rowOff>
    </xdr:from>
    <xdr:to>
      <xdr:col>31</xdr:col>
      <xdr:colOff>17546</xdr:colOff>
      <xdr:row>34</xdr:row>
      <xdr:rowOff>60348</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13614032" y="2103845"/>
          <a:ext cx="4892040" cy="306324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23</xdr:col>
      <xdr:colOff>18032</xdr:colOff>
      <xdr:row>9</xdr:row>
      <xdr:rowOff>136726</xdr:rowOff>
    </xdr:from>
    <xdr:to>
      <xdr:col>30</xdr:col>
      <xdr:colOff>472300</xdr:colOff>
      <xdr:row>34</xdr:row>
      <xdr:rowOff>98168</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463686</xdr:colOff>
      <xdr:row>11</xdr:row>
      <xdr:rowOff>161108</xdr:rowOff>
    </xdr:from>
    <xdr:to>
      <xdr:col>31</xdr:col>
      <xdr:colOff>258792</xdr:colOff>
      <xdr:row>33</xdr:row>
      <xdr:rowOff>70944</xdr:rowOff>
    </xdr:to>
    <xdr:grpSp>
      <xdr:nvGrpSpPr>
        <xdr:cNvPr id="20" name="Group 19">
          <a:extLst>
            <a:ext uri="{FF2B5EF4-FFF2-40B4-BE49-F238E27FC236}">
              <a16:creationId xmlns:a16="http://schemas.microsoft.com/office/drawing/2014/main" id="{00000000-0008-0000-0300-000014000000}"/>
            </a:ext>
          </a:extLst>
        </xdr:cNvPr>
        <xdr:cNvGrpSpPr/>
      </xdr:nvGrpSpPr>
      <xdr:grpSpPr>
        <a:xfrm>
          <a:off x="17657532" y="2359185"/>
          <a:ext cx="1006491" cy="2830836"/>
          <a:chOff x="14738773" y="2720849"/>
          <a:chExt cx="790575" cy="2109179"/>
        </a:xfrm>
      </xdr:grpSpPr>
      <xdr:sp macro="" textlink="PROCESSING!N24">
        <xdr:nvSpPr>
          <xdr:cNvPr id="21" name="TextBox 20">
            <a:extLst>
              <a:ext uri="{FF2B5EF4-FFF2-40B4-BE49-F238E27FC236}">
                <a16:creationId xmlns:a16="http://schemas.microsoft.com/office/drawing/2014/main" id="{00000000-0008-0000-0300-000015000000}"/>
              </a:ext>
            </a:extLst>
          </xdr:cNvPr>
          <xdr:cNvSpPr txBox="1"/>
        </xdr:nvSpPr>
        <xdr:spPr>
          <a:xfrm>
            <a:off x="14751629" y="4594263"/>
            <a:ext cx="735020" cy="23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5ADFC2-C1E4-4E11-8DFE-7876CB9AC560}" type="TxLink">
              <a:rPr lang="en-US" sz="1000" b="0" i="0" u="none" strike="noStrike">
                <a:solidFill>
                  <a:schemeClr val="bg1"/>
                </a:solidFill>
                <a:latin typeface="+mn-lt"/>
                <a:ea typeface="Calibri"/>
                <a:cs typeface="Arial" panose="020B0604020202020204" pitchFamily="34" charset="0"/>
              </a:rPr>
              <a:pPr/>
              <a:t>FASS0003</a:t>
            </a:fld>
            <a:endParaRPr lang="en-IN" sz="1000">
              <a:solidFill>
                <a:schemeClr val="bg1"/>
              </a:solidFill>
              <a:latin typeface="+mn-lt"/>
              <a:cs typeface="Arial" panose="020B0604020202020204" pitchFamily="34" charset="0"/>
            </a:endParaRPr>
          </a:p>
        </xdr:txBody>
      </xdr:sp>
      <xdr:sp macro="" textlink="PROCESSING!N25">
        <xdr:nvSpPr>
          <xdr:cNvPr id="26" name="TextBox 25">
            <a:extLst>
              <a:ext uri="{FF2B5EF4-FFF2-40B4-BE49-F238E27FC236}">
                <a16:creationId xmlns:a16="http://schemas.microsoft.com/office/drawing/2014/main" id="{00000000-0008-0000-0300-00001A000000}"/>
              </a:ext>
            </a:extLst>
          </xdr:cNvPr>
          <xdr:cNvSpPr txBox="1"/>
        </xdr:nvSpPr>
        <xdr:spPr>
          <a:xfrm>
            <a:off x="14751629" y="4125421"/>
            <a:ext cx="735020" cy="235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795E11-7506-42F9-92E4-BB42A9E821BE}" type="TxLink">
              <a:rPr lang="en-US" sz="1000" b="0" i="0" u="none" strike="noStrike">
                <a:solidFill>
                  <a:schemeClr val="bg1"/>
                </a:solidFill>
                <a:latin typeface="+mn-lt"/>
                <a:ea typeface="Calibri"/>
                <a:cs typeface="Arial" panose="020B0604020202020204" pitchFamily="34" charset="0"/>
              </a:rPr>
              <a:pPr/>
              <a:t>FAMP0001</a:t>
            </a:fld>
            <a:endParaRPr lang="en-IN" sz="1000">
              <a:solidFill>
                <a:schemeClr val="bg1"/>
              </a:solidFill>
              <a:latin typeface="+mn-lt"/>
              <a:cs typeface="Arial" panose="020B0604020202020204" pitchFamily="34" charset="0"/>
            </a:endParaRPr>
          </a:p>
        </xdr:txBody>
      </xdr:sp>
      <xdr:sp macro="" textlink="PROCESSING!N26">
        <xdr:nvSpPr>
          <xdr:cNvPr id="27" name="TextBox 26">
            <a:extLst>
              <a:ext uri="{FF2B5EF4-FFF2-40B4-BE49-F238E27FC236}">
                <a16:creationId xmlns:a16="http://schemas.microsoft.com/office/drawing/2014/main" id="{00000000-0008-0000-0300-00001B000000}"/>
              </a:ext>
            </a:extLst>
          </xdr:cNvPr>
          <xdr:cNvSpPr txBox="1"/>
        </xdr:nvSpPr>
        <xdr:spPr>
          <a:xfrm>
            <a:off x="14751629" y="3658532"/>
            <a:ext cx="735020" cy="23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F1B11A-D589-4924-9DEF-E3D6A8E062FA}" type="TxLink">
              <a:rPr lang="en-US" sz="1000" b="0" i="0" u="none" strike="noStrike">
                <a:solidFill>
                  <a:schemeClr val="bg1"/>
                </a:solidFill>
                <a:latin typeface="+mn-lt"/>
                <a:ea typeface="Calibri"/>
                <a:cs typeface="Arial" panose="020B0604020202020204" pitchFamily="34" charset="0"/>
              </a:rPr>
              <a:pPr/>
              <a:t>DAMO0001</a:t>
            </a:fld>
            <a:endParaRPr lang="en-IN" sz="1000">
              <a:solidFill>
                <a:schemeClr val="bg1"/>
              </a:solidFill>
              <a:latin typeface="+mn-lt"/>
              <a:cs typeface="Arial" panose="020B0604020202020204" pitchFamily="34" charset="0"/>
            </a:endParaRPr>
          </a:p>
        </xdr:txBody>
      </xdr:sp>
      <xdr:sp macro="" textlink="PROCESSING!N27">
        <xdr:nvSpPr>
          <xdr:cNvPr id="30" name="TextBox 29">
            <a:extLst>
              <a:ext uri="{FF2B5EF4-FFF2-40B4-BE49-F238E27FC236}">
                <a16:creationId xmlns:a16="http://schemas.microsoft.com/office/drawing/2014/main" id="{00000000-0008-0000-0300-00001E000000}"/>
              </a:ext>
            </a:extLst>
          </xdr:cNvPr>
          <xdr:cNvSpPr txBox="1"/>
        </xdr:nvSpPr>
        <xdr:spPr>
          <a:xfrm>
            <a:off x="14751629" y="3189690"/>
            <a:ext cx="777719" cy="167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B76577-A894-4B8B-BE83-48BF9AFDE14B}" type="TxLink">
              <a:rPr lang="en-US" sz="1000" b="0" i="0" u="none" strike="noStrike">
                <a:solidFill>
                  <a:schemeClr val="bg1"/>
                </a:solidFill>
                <a:latin typeface="+mn-lt"/>
                <a:ea typeface="Calibri"/>
                <a:cs typeface="Arial" panose="020B0604020202020204" pitchFamily="34" charset="0"/>
              </a:rPr>
              <a:pPr/>
              <a:t>ABS50004</a:t>
            </a:fld>
            <a:endParaRPr lang="en-IN" sz="1000">
              <a:solidFill>
                <a:schemeClr val="bg1"/>
              </a:solidFill>
              <a:latin typeface="+mn-lt"/>
              <a:cs typeface="Arial" panose="020B0604020202020204" pitchFamily="34" charset="0"/>
            </a:endParaRPr>
          </a:p>
        </xdr:txBody>
      </xdr:sp>
      <xdr:sp macro="" textlink="PROCESSING!N28">
        <xdr:nvSpPr>
          <xdr:cNvPr id="31" name="TextBox 30">
            <a:extLst>
              <a:ext uri="{FF2B5EF4-FFF2-40B4-BE49-F238E27FC236}">
                <a16:creationId xmlns:a16="http://schemas.microsoft.com/office/drawing/2014/main" id="{00000000-0008-0000-0300-00001F000000}"/>
              </a:ext>
            </a:extLst>
          </xdr:cNvPr>
          <xdr:cNvSpPr txBox="1"/>
        </xdr:nvSpPr>
        <xdr:spPr>
          <a:xfrm>
            <a:off x="14738773" y="2720849"/>
            <a:ext cx="735020" cy="23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14FBDD-7393-46C2-9C39-327823802743}" type="TxLink">
              <a:rPr lang="en-US" sz="1000" b="0" i="0" u="none" strike="noStrike">
                <a:solidFill>
                  <a:schemeClr val="bg1"/>
                </a:solidFill>
                <a:latin typeface="+mn-lt"/>
                <a:ea typeface="Calibri"/>
                <a:cs typeface="Arial" panose="020B0604020202020204" pitchFamily="34" charset="0"/>
              </a:rPr>
              <a:pPr/>
              <a:t>BSQD0001</a:t>
            </a:fld>
            <a:endParaRPr lang="en-IN" sz="1000">
              <a:solidFill>
                <a:schemeClr val="bg1"/>
              </a:solidFill>
              <a:latin typeface="+mn-lt"/>
              <a:cs typeface="Arial" panose="020B0604020202020204" pitchFamily="34" charset="0"/>
            </a:endParaRPr>
          </a:p>
        </xdr:txBody>
      </xdr:sp>
    </xdr:grpSp>
    <xdr:clientData/>
  </xdr:twoCellAnchor>
  <xdr:twoCellAnchor>
    <xdr:from>
      <xdr:col>23</xdr:col>
      <xdr:colOff>564902</xdr:colOff>
      <xdr:row>10</xdr:row>
      <xdr:rowOff>159391</xdr:rowOff>
    </xdr:from>
    <xdr:to>
      <xdr:col>26</xdr:col>
      <xdr:colOff>382033</xdr:colOff>
      <xdr:row>11</xdr:row>
      <xdr:rowOff>179026</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14179914" y="2165379"/>
          <a:ext cx="1648685" cy="203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Top 5</a:t>
          </a:r>
          <a:r>
            <a:rPr lang="en-IN" sz="1050" baseline="0">
              <a:solidFill>
                <a:schemeClr val="bg1"/>
              </a:solidFill>
              <a:latin typeface="Arial" panose="020B0604020202020204" pitchFamily="34" charset="0"/>
              <a:cs typeface="Arial" panose="020B0604020202020204" pitchFamily="34" charset="0"/>
            </a:rPr>
            <a:t> </a:t>
          </a:r>
          <a:r>
            <a:rPr lang="en-IN" sz="1050" baseline="0">
              <a:solidFill>
                <a:schemeClr val="bg1"/>
              </a:solidFill>
              <a:latin typeface="Abadi" panose="020B0604020104020204" pitchFamily="34" charset="0"/>
              <a:cs typeface="Arial" panose="020B0604020202020204" pitchFamily="34" charset="0"/>
            </a:rPr>
            <a:t>BestSeller</a:t>
          </a:r>
          <a:r>
            <a:rPr lang="en-IN" sz="1050" baseline="0">
              <a:solidFill>
                <a:schemeClr val="bg1"/>
              </a:solidFill>
              <a:latin typeface="Arial" panose="020B0604020202020204" pitchFamily="34" charset="0"/>
              <a:cs typeface="Arial" panose="020B0604020202020204" pitchFamily="34" charset="0"/>
            </a:rPr>
            <a:t> by :</a:t>
          </a:r>
          <a:endParaRPr lang="en-IN" sz="1050">
            <a:solidFill>
              <a:schemeClr val="bg1"/>
            </a:solidFill>
            <a:latin typeface="Arial" panose="020B0604020202020204" pitchFamily="34" charset="0"/>
            <a:cs typeface="Arial" panose="020B0604020202020204" pitchFamily="34" charset="0"/>
          </a:endParaRPr>
        </a:p>
      </xdr:txBody>
    </xdr:sp>
    <xdr:clientData/>
  </xdr:twoCellAnchor>
  <xdr:twoCellAnchor>
    <xdr:from>
      <xdr:col>27</xdr:col>
      <xdr:colOff>84281</xdr:colOff>
      <xdr:row>10</xdr:row>
      <xdr:rowOff>172403</xdr:rowOff>
    </xdr:from>
    <xdr:to>
      <xdr:col>27</xdr:col>
      <xdr:colOff>585745</xdr:colOff>
      <xdr:row>12</xdr:row>
      <xdr:rowOff>45974</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6197793" y="2188915"/>
          <a:ext cx="501464" cy="245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rial" panose="020B0604020202020204" pitchFamily="34" charset="0"/>
              <a:cs typeface="Arial" panose="020B0604020202020204" pitchFamily="34" charset="0"/>
            </a:rPr>
            <a:t>Qty</a:t>
          </a:r>
        </a:p>
      </xdr:txBody>
    </xdr:sp>
    <xdr:clientData/>
  </xdr:twoCellAnchor>
  <xdr:twoCellAnchor>
    <xdr:from>
      <xdr:col>28</xdr:col>
      <xdr:colOff>520340</xdr:colOff>
      <xdr:row>10</xdr:row>
      <xdr:rowOff>177844</xdr:rowOff>
    </xdr:from>
    <xdr:to>
      <xdr:col>29</xdr:col>
      <xdr:colOff>577036</xdr:colOff>
      <xdr:row>12</xdr:row>
      <xdr:rowOff>51415</xdr:rowOff>
    </xdr:to>
    <xdr:sp macro="" textlink="">
      <xdr:nvSpPr>
        <xdr:cNvPr id="19" name="TextBox 18">
          <a:extLst>
            <a:ext uri="{FF2B5EF4-FFF2-40B4-BE49-F238E27FC236}">
              <a16:creationId xmlns:a16="http://schemas.microsoft.com/office/drawing/2014/main" id="{00000000-0008-0000-0300-000013000000}"/>
            </a:ext>
          </a:extLst>
        </xdr:cNvPr>
        <xdr:cNvSpPr txBox="1"/>
      </xdr:nvSpPr>
      <xdr:spPr>
        <a:xfrm>
          <a:off x="17247169" y="2194356"/>
          <a:ext cx="670013" cy="245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rial" panose="020B0604020202020204" pitchFamily="34" charset="0"/>
              <a:cs typeface="Arial" panose="020B0604020202020204" pitchFamily="34" charset="0"/>
            </a:rPr>
            <a:t>Value</a:t>
          </a:r>
        </a:p>
      </xdr:txBody>
    </xdr:sp>
    <xdr:clientData/>
  </xdr:twoCellAnchor>
  <xdr:twoCellAnchor>
    <xdr:from>
      <xdr:col>6</xdr:col>
      <xdr:colOff>89125</xdr:colOff>
      <xdr:row>35</xdr:row>
      <xdr:rowOff>173684</xdr:rowOff>
    </xdr:from>
    <xdr:to>
      <xdr:col>13</xdr:col>
      <xdr:colOff>425040</xdr:colOff>
      <xdr:row>57</xdr:row>
      <xdr:rowOff>140093</xdr:rowOff>
    </xdr:to>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2811688" y="5372747"/>
          <a:ext cx="4892040" cy="30540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5</xdr:col>
      <xdr:colOff>349249</xdr:colOff>
      <xdr:row>38</xdr:row>
      <xdr:rowOff>42333</xdr:rowOff>
    </xdr:from>
    <xdr:to>
      <xdr:col>13</xdr:col>
      <xdr:colOff>611187</xdr:colOff>
      <xdr:row>57</xdr:row>
      <xdr:rowOff>98491</xdr:rowOff>
    </xdr:to>
    <xdr:graphicFrame macro="">
      <xdr:nvGraphicFramePr>
        <xdr:cNvPr id="35" name="Chart 34">
          <a:extLst>
            <a:ext uri="{FF2B5EF4-FFF2-40B4-BE49-F238E27FC236}">
              <a16:creationId xmlns:a16="http://schemas.microsoft.com/office/drawing/2014/main" id="{00000000-0008-0000-03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514033</xdr:colOff>
      <xdr:row>36</xdr:row>
      <xdr:rowOff>42016</xdr:rowOff>
    </xdr:from>
    <xdr:to>
      <xdr:col>8</xdr:col>
      <xdr:colOff>608979</xdr:colOff>
      <xdr:row>38</xdr:row>
      <xdr:rowOff>46190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3240300" y="5621549"/>
          <a:ext cx="1398812" cy="241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Purchase</a:t>
          </a:r>
          <a:r>
            <a:rPr lang="en-IN" sz="1050" baseline="0">
              <a:solidFill>
                <a:schemeClr val="bg1"/>
              </a:solidFill>
              <a:latin typeface="Abadi" panose="020B0604020104020204" pitchFamily="34" charset="0"/>
              <a:cs typeface="Arial" panose="020B0604020202020204" pitchFamily="34" charset="0"/>
            </a:rPr>
            <a:t>d Value</a:t>
          </a:r>
          <a:endParaRPr lang="en-IN" sz="1050">
            <a:solidFill>
              <a:schemeClr val="bg1"/>
            </a:solidFill>
            <a:latin typeface="Abadi" panose="020B0604020104020204" pitchFamily="34" charset="0"/>
            <a:cs typeface="Arial" panose="020B0604020202020204" pitchFamily="34" charset="0"/>
          </a:endParaRPr>
        </a:p>
      </xdr:txBody>
    </xdr:sp>
    <xdr:clientData/>
  </xdr:twoCellAnchor>
  <xdr:twoCellAnchor>
    <xdr:from>
      <xdr:col>22</xdr:col>
      <xdr:colOff>576946</xdr:colOff>
      <xdr:row>35</xdr:row>
      <xdr:rowOff>173684</xdr:rowOff>
    </xdr:from>
    <xdr:to>
      <xdr:col>30</xdr:col>
      <xdr:colOff>579486</xdr:colOff>
      <xdr:row>57</xdr:row>
      <xdr:rowOff>140093</xdr:rowOff>
    </xdr:to>
    <xdr:sp macro="" textlink="">
      <xdr:nvSpPr>
        <xdr:cNvPr id="37" name="Rectangle: Rounded Corners 36">
          <a:extLst>
            <a:ext uri="{FF2B5EF4-FFF2-40B4-BE49-F238E27FC236}">
              <a16:creationId xmlns:a16="http://schemas.microsoft.com/office/drawing/2014/main" id="{00000000-0008-0000-0300-000025000000}"/>
            </a:ext>
          </a:extLst>
        </xdr:cNvPr>
        <xdr:cNvSpPr/>
      </xdr:nvSpPr>
      <xdr:spPr>
        <a:xfrm>
          <a:off x="13634134" y="5372747"/>
          <a:ext cx="4892040" cy="30540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22</xdr:col>
      <xdr:colOff>608411</xdr:colOff>
      <xdr:row>36</xdr:row>
      <xdr:rowOff>49931</xdr:rowOff>
    </xdr:from>
    <xdr:to>
      <xdr:col>30</xdr:col>
      <xdr:colOff>582149</xdr:colOff>
      <xdr:row>57</xdr:row>
      <xdr:rowOff>53463</xdr:rowOff>
    </xdr:to>
    <xdr:graphicFrame macro="">
      <xdr:nvGraphicFramePr>
        <xdr:cNvPr id="38" name="Chart 37">
          <a:extLst>
            <a:ext uri="{FF2B5EF4-FFF2-40B4-BE49-F238E27FC236}">
              <a16:creationId xmlns:a16="http://schemas.microsoft.com/office/drawing/2014/main" id="{00000000-0008-0000-03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228149</xdr:colOff>
      <xdr:row>36</xdr:row>
      <xdr:rowOff>78524</xdr:rowOff>
    </xdr:from>
    <xdr:to>
      <xdr:col>25</xdr:col>
      <xdr:colOff>103054</xdr:colOff>
      <xdr:row>38</xdr:row>
      <xdr:rowOff>84874</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13910282" y="5658057"/>
          <a:ext cx="1094105" cy="243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Purchase/Sales</a:t>
          </a:r>
          <a:r>
            <a:rPr lang="en-IN" sz="1050" baseline="0">
              <a:solidFill>
                <a:schemeClr val="bg1"/>
              </a:solidFill>
              <a:latin typeface="Abadi" panose="020B0604020104020204" pitchFamily="34" charset="0"/>
              <a:cs typeface="Arial" panose="020B0604020202020204" pitchFamily="34" charset="0"/>
            </a:rPr>
            <a:t> </a:t>
          </a:r>
          <a:endParaRPr lang="en-IN" sz="1050">
            <a:solidFill>
              <a:schemeClr val="bg1"/>
            </a:solidFill>
            <a:latin typeface="Abadi" panose="020B0604020104020204" pitchFamily="34" charset="0"/>
            <a:cs typeface="Arial" panose="020B0604020202020204" pitchFamily="34" charset="0"/>
          </a:endParaRPr>
        </a:p>
      </xdr:txBody>
    </xdr:sp>
    <xdr:clientData/>
  </xdr:twoCellAnchor>
  <xdr:twoCellAnchor>
    <xdr:from>
      <xdr:col>14</xdr:col>
      <xdr:colOff>293348</xdr:colOff>
      <xdr:row>35</xdr:row>
      <xdr:rowOff>173684</xdr:rowOff>
    </xdr:from>
    <xdr:to>
      <xdr:col>22</xdr:col>
      <xdr:colOff>57763</xdr:colOff>
      <xdr:row>57</xdr:row>
      <xdr:rowOff>140093</xdr:rowOff>
    </xdr:to>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8222911" y="5372747"/>
          <a:ext cx="4892040" cy="30540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clientData/>
  </xdr:twoCellAnchor>
  <xdr:twoCellAnchor>
    <xdr:from>
      <xdr:col>14</xdr:col>
      <xdr:colOff>254001</xdr:colOff>
      <xdr:row>37</xdr:row>
      <xdr:rowOff>93978</xdr:rowOff>
    </xdr:from>
    <xdr:to>
      <xdr:col>21</xdr:col>
      <xdr:colOff>592667</xdr:colOff>
      <xdr:row>57</xdr:row>
      <xdr:rowOff>30395</xdr:rowOff>
    </xdr:to>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594663</xdr:colOff>
      <xdr:row>36</xdr:row>
      <xdr:rowOff>53124</xdr:rowOff>
    </xdr:from>
    <xdr:to>
      <xdr:col>16</xdr:col>
      <xdr:colOff>390193</xdr:colOff>
      <xdr:row>38</xdr:row>
      <xdr:rowOff>59474</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8536396" y="5632657"/>
          <a:ext cx="1099397" cy="243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Sales</a:t>
          </a:r>
          <a:r>
            <a:rPr lang="en-IN" sz="1050" baseline="0">
              <a:solidFill>
                <a:schemeClr val="bg1"/>
              </a:solidFill>
              <a:latin typeface="Abadi" panose="020B0604020104020204" pitchFamily="34" charset="0"/>
              <a:cs typeface="Arial" panose="020B0604020202020204" pitchFamily="34" charset="0"/>
            </a:rPr>
            <a:t> Value</a:t>
          </a:r>
          <a:endParaRPr lang="en-IN" sz="1050">
            <a:solidFill>
              <a:schemeClr val="bg1"/>
            </a:solidFill>
            <a:latin typeface="Abadi" panose="020B0604020104020204" pitchFamily="34" charset="0"/>
            <a:cs typeface="Arial" panose="020B0604020202020204" pitchFamily="34" charset="0"/>
          </a:endParaRPr>
        </a:p>
      </xdr:txBody>
    </xdr:sp>
    <xdr:clientData/>
  </xdr:twoCellAnchor>
  <xdr:twoCellAnchor>
    <xdr:from>
      <xdr:col>26</xdr:col>
      <xdr:colOff>292351</xdr:colOff>
      <xdr:row>2</xdr:row>
      <xdr:rowOff>16815</xdr:rowOff>
    </xdr:from>
    <xdr:to>
      <xdr:col>29</xdr:col>
      <xdr:colOff>607668</xdr:colOff>
      <xdr:row>9</xdr:row>
      <xdr:rowOff>111180</xdr:rowOff>
    </xdr:to>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119020</xdr:colOff>
      <xdr:row>11</xdr:row>
      <xdr:rowOff>56964</xdr:rowOff>
    </xdr:from>
    <xdr:to>
      <xdr:col>13</xdr:col>
      <xdr:colOff>491958</xdr:colOff>
      <xdr:row>34</xdr:row>
      <xdr:rowOff>63735</xdr:rowOff>
    </xdr:to>
    <xdr:graphicFrame macro="">
      <xdr:nvGraphicFramePr>
        <xdr:cNvPr id="2050" name="Chart 2049">
          <a:extLst>
            <a:ext uri="{FF2B5EF4-FFF2-40B4-BE49-F238E27FC236}">
              <a16:creationId xmlns:a16="http://schemas.microsoft.com/office/drawing/2014/main" id="{00000000-0008-0000-0300-000002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334212</xdr:colOff>
      <xdr:row>11</xdr:row>
      <xdr:rowOff>14298</xdr:rowOff>
    </xdr:from>
    <xdr:to>
      <xdr:col>22</xdr:col>
      <xdr:colOff>133685</xdr:colOff>
      <xdr:row>33</xdr:row>
      <xdr:rowOff>69803</xdr:rowOff>
    </xdr:to>
    <xdr:graphicFrame macro="">
      <xdr:nvGraphicFramePr>
        <xdr:cNvPr id="48" name="Chart 47">
          <a:extLst>
            <a:ext uri="{FF2B5EF4-FFF2-40B4-BE49-F238E27FC236}">
              <a16:creationId xmlns:a16="http://schemas.microsoft.com/office/drawing/2014/main" id="{00000000-0008-0000-03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23</xdr:col>
      <xdr:colOff>530246</xdr:colOff>
      <xdr:row>59</xdr:row>
      <xdr:rowOff>29687</xdr:rowOff>
    </xdr:from>
    <xdr:to>
      <xdr:col>30</xdr:col>
      <xdr:colOff>291223</xdr:colOff>
      <xdr:row>61</xdr:row>
      <xdr:rowOff>108984</xdr:rowOff>
    </xdr:to>
    <mc:AlternateContent xmlns:mc="http://schemas.openxmlformats.org/markup-compatibility/2006" xmlns:a14="http://schemas.microsoft.com/office/drawing/2010/main">
      <mc:Choice Requires="a14">
        <xdr:graphicFrame macro="">
          <xdr:nvGraphicFramePr>
            <xdr:cNvPr id="44" name="Year 2">
              <a:extLst>
                <a:ext uri="{FF2B5EF4-FFF2-40B4-BE49-F238E27FC236}">
                  <a16:creationId xmlns:a16="http://schemas.microsoft.com/office/drawing/2014/main" id="{00000000-0008-0000-0300-00002C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4131424" y="8933605"/>
              <a:ext cx="3998950" cy="4550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73038</xdr:colOff>
      <xdr:row>58</xdr:row>
      <xdr:rowOff>151584</xdr:rowOff>
    </xdr:from>
    <xdr:to>
      <xdr:col>10</xdr:col>
      <xdr:colOff>194733</xdr:colOff>
      <xdr:row>60</xdr:row>
      <xdr:rowOff>51483</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2799305" y="8948451"/>
          <a:ext cx="2729428" cy="272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0CF1E3"/>
              </a:solidFill>
              <a:latin typeface="Abadi" panose="020B0604020104020204" pitchFamily="34" charset="0"/>
            </a:rPr>
            <a:t>CONTRIBUTION BY CATEGORY:</a:t>
          </a:r>
          <a:endParaRPr lang="en-IN" sz="1400">
            <a:solidFill>
              <a:srgbClr val="0CF1E3"/>
            </a:solidFill>
            <a:latin typeface="Abadi" panose="020B0604020104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26</xdr:col>
          <xdr:colOff>350520</xdr:colOff>
          <xdr:row>11</xdr:row>
          <xdr:rowOff>0</xdr:rowOff>
        </xdr:from>
        <xdr:to>
          <xdr:col>29</xdr:col>
          <xdr:colOff>472440</xdr:colOff>
          <xdr:row>12</xdr:row>
          <xdr:rowOff>68580</xdr:rowOff>
        </xdr:to>
        <xdr:sp macro="" textlink="">
          <xdr:nvSpPr>
            <xdr:cNvPr id="2061" name="Group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571500</xdr:colOff>
          <xdr:row>10</xdr:row>
          <xdr:rowOff>160020</xdr:rowOff>
        </xdr:from>
        <xdr:to>
          <xdr:col>27</xdr:col>
          <xdr:colOff>213360</xdr:colOff>
          <xdr:row>12</xdr:row>
          <xdr:rowOff>53340</xdr:rowOff>
        </xdr:to>
        <xdr:sp macro="" textlink="">
          <xdr:nvSpPr>
            <xdr:cNvPr id="2064" name="Option Button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373380</xdr:colOff>
          <xdr:row>10</xdr:row>
          <xdr:rowOff>160020</xdr:rowOff>
        </xdr:from>
        <xdr:to>
          <xdr:col>29</xdr:col>
          <xdr:colOff>0</xdr:colOff>
          <xdr:row>12</xdr:row>
          <xdr:rowOff>53340</xdr:rowOff>
        </xdr:to>
        <xdr:sp macro="" textlink="">
          <xdr:nvSpPr>
            <xdr:cNvPr id="2065" name="Option Button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388620</xdr:colOff>
          <xdr:row>58</xdr:row>
          <xdr:rowOff>144780</xdr:rowOff>
        </xdr:from>
        <xdr:to>
          <xdr:col>17</xdr:col>
          <xdr:colOff>114300</xdr:colOff>
          <xdr:row>61</xdr:row>
          <xdr:rowOff>7620</xdr:rowOff>
        </xdr:to>
        <xdr:sp macro="" textlink="">
          <xdr:nvSpPr>
            <xdr:cNvPr id="2068" name="Group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45720</xdr:colOff>
          <xdr:row>58</xdr:row>
          <xdr:rowOff>53340</xdr:rowOff>
        </xdr:from>
        <xdr:to>
          <xdr:col>16</xdr:col>
          <xdr:colOff>381000</xdr:colOff>
          <xdr:row>60</xdr:row>
          <xdr:rowOff>106680</xdr:rowOff>
        </xdr:to>
        <xdr:sp macro="" textlink="">
          <xdr:nvSpPr>
            <xdr:cNvPr id="2071" name="Group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259080</xdr:colOff>
          <xdr:row>58</xdr:row>
          <xdr:rowOff>53340</xdr:rowOff>
        </xdr:from>
        <xdr:to>
          <xdr:col>16</xdr:col>
          <xdr:colOff>350520</xdr:colOff>
          <xdr:row>60</xdr:row>
          <xdr:rowOff>160020</xdr:rowOff>
        </xdr:to>
        <xdr:sp macro="" textlink="">
          <xdr:nvSpPr>
            <xdr:cNvPr id="2079" name="Group Box 31" hidden="1">
              <a:extLst>
                <a:ext uri="{63B3BB69-23CF-44E3-9099-C40C66FF867C}">
                  <a14:compatExt spid="_x0000_s2079"/>
                </a:ext>
                <a:ext uri="{FF2B5EF4-FFF2-40B4-BE49-F238E27FC236}">
                  <a16:creationId xmlns:a16="http://schemas.microsoft.com/office/drawing/2014/main" id="{00000000-0008-0000-0300-00001F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350520</xdr:colOff>
          <xdr:row>58</xdr:row>
          <xdr:rowOff>152400</xdr:rowOff>
        </xdr:from>
        <xdr:to>
          <xdr:col>10</xdr:col>
          <xdr:colOff>609600</xdr:colOff>
          <xdr:row>60</xdr:row>
          <xdr:rowOff>30480</xdr:rowOff>
        </xdr:to>
        <xdr:sp macro="" textlink="">
          <xdr:nvSpPr>
            <xdr:cNvPr id="2080" name="Option Button 32" hidden="1">
              <a:extLst>
                <a:ext uri="{63B3BB69-23CF-44E3-9099-C40C66FF867C}">
                  <a14:compatExt spid="_x0000_s2080"/>
                </a:ext>
                <a:ext uri="{FF2B5EF4-FFF2-40B4-BE49-F238E27FC236}">
                  <a16:creationId xmlns:a16="http://schemas.microsoft.com/office/drawing/2014/main" id="{00000000-0008-0000-03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563880</xdr:colOff>
          <xdr:row>58</xdr:row>
          <xdr:rowOff>160020</xdr:rowOff>
        </xdr:from>
        <xdr:to>
          <xdr:col>12</xdr:col>
          <xdr:colOff>167640</xdr:colOff>
          <xdr:row>60</xdr:row>
          <xdr:rowOff>45720</xdr:rowOff>
        </xdr:to>
        <xdr:sp macro="" textlink="">
          <xdr:nvSpPr>
            <xdr:cNvPr id="2081" name="Option Button 33" hidden="1">
              <a:extLst>
                <a:ext uri="{63B3BB69-23CF-44E3-9099-C40C66FF867C}">
                  <a14:compatExt spid="_x0000_s2081"/>
                </a:ext>
                <a:ext uri="{FF2B5EF4-FFF2-40B4-BE49-F238E27FC236}">
                  <a16:creationId xmlns:a16="http://schemas.microsoft.com/office/drawing/2014/main" id="{00000000-0008-0000-03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381000</xdr:colOff>
          <xdr:row>58</xdr:row>
          <xdr:rowOff>167640</xdr:rowOff>
        </xdr:from>
        <xdr:to>
          <xdr:col>13</xdr:col>
          <xdr:colOff>632460</xdr:colOff>
          <xdr:row>60</xdr:row>
          <xdr:rowOff>53340</xdr:rowOff>
        </xdr:to>
        <xdr:sp macro="" textlink="">
          <xdr:nvSpPr>
            <xdr:cNvPr id="2085" name="Option Button 37" hidden="1">
              <a:extLst>
                <a:ext uri="{63B3BB69-23CF-44E3-9099-C40C66FF867C}">
                  <a14:compatExt spid="_x0000_s2085"/>
                </a:ext>
                <a:ext uri="{FF2B5EF4-FFF2-40B4-BE49-F238E27FC236}">
                  <a16:creationId xmlns:a16="http://schemas.microsoft.com/office/drawing/2014/main" id="{00000000-0008-0000-03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373380</xdr:colOff>
          <xdr:row>58</xdr:row>
          <xdr:rowOff>167640</xdr:rowOff>
        </xdr:from>
        <xdr:to>
          <xdr:col>13</xdr:col>
          <xdr:colOff>624840</xdr:colOff>
          <xdr:row>60</xdr:row>
          <xdr:rowOff>45720</xdr:rowOff>
        </xdr:to>
        <xdr:sp macro="" textlink="">
          <xdr:nvSpPr>
            <xdr:cNvPr id="2086" name="Option Button 38" hidden="1">
              <a:extLst>
                <a:ext uri="{63B3BB69-23CF-44E3-9099-C40C66FF867C}">
                  <a14:compatExt spid="_x0000_s2086"/>
                </a:ext>
                <a:ext uri="{FF2B5EF4-FFF2-40B4-BE49-F238E27FC236}">
                  <a16:creationId xmlns:a16="http://schemas.microsoft.com/office/drawing/2014/main" id="{00000000-0008-0000-03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358589</xdr:colOff>
      <xdr:row>58</xdr:row>
      <xdr:rowOff>165209</xdr:rowOff>
    </xdr:from>
    <xdr:to>
      <xdr:col>15</xdr:col>
      <xdr:colOff>448445</xdr:colOff>
      <xdr:row>60</xdr:row>
      <xdr:rowOff>68594</xdr:rowOff>
    </xdr:to>
    <xdr:grpSp>
      <xdr:nvGrpSpPr>
        <xdr:cNvPr id="16" name="Group 15">
          <a:extLst>
            <a:ext uri="{FF2B5EF4-FFF2-40B4-BE49-F238E27FC236}">
              <a16:creationId xmlns:a16="http://schemas.microsoft.com/office/drawing/2014/main" id="{00000000-0008-0000-0300-000010000000}"/>
            </a:ext>
          </a:extLst>
        </xdr:cNvPr>
        <xdr:cNvGrpSpPr/>
      </xdr:nvGrpSpPr>
      <xdr:grpSpPr>
        <a:xfrm>
          <a:off x="5653512" y="8898901"/>
          <a:ext cx="3313702" cy="274616"/>
          <a:chOff x="5666964" y="8848173"/>
          <a:chExt cx="3323599" cy="274715"/>
        </a:xfrm>
      </xdr:grpSpPr>
      <mc:AlternateContent xmlns:mc="http://schemas.openxmlformats.org/markup-compatibility/2006">
        <mc:Choice xmlns:a14="http://schemas.microsoft.com/office/drawing/2010/main" Requires="a14">
          <xdr:sp macro="" textlink="">
            <xdr:nvSpPr>
              <xdr:cNvPr id="2082" name="Option Button 34" hidden="1">
                <a:extLst>
                  <a:ext uri="{63B3BB69-23CF-44E3-9099-C40C66FF867C}">
                    <a14:compatExt spid="_x0000_s2082"/>
                  </a:ext>
                  <a:ext uri="{FF2B5EF4-FFF2-40B4-BE49-F238E27FC236}">
                    <a16:creationId xmlns:a16="http://schemas.microsoft.com/office/drawing/2014/main" id="{00000000-0008-0000-0300-000022080000}"/>
                  </a:ext>
                </a:extLst>
              </xdr:cNvPr>
              <xdr:cNvSpPr/>
            </xdr:nvSpPr>
            <xdr:spPr bwMode="auto">
              <a:xfrm>
                <a:off x="5666964" y="8848173"/>
                <a:ext cx="172890" cy="22539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1100" b="0" i="0" u="none" strike="noStrike" baseline="0">
                    <a:solidFill>
                      <a:srgbClr val="000000"/>
                    </a:solidFill>
                    <a:latin typeface="Calibri"/>
                    <a:ea typeface="Calibri"/>
                    <a:cs typeface="Calibri"/>
                  </a:rPr>
                  <a:t>f</a:t>
                </a:r>
              </a:p>
            </xdr:txBody>
          </xdr:sp>
        </mc:Choice>
        <mc:Fallback/>
      </mc:AlternateContent>
      <mc:AlternateContent xmlns:mc="http://schemas.openxmlformats.org/markup-compatibility/2006">
        <mc:Choice xmlns:a14="http://schemas.microsoft.com/office/drawing/2010/main" Requires="a14">
          <xdr:sp macro="" textlink="">
            <xdr:nvSpPr>
              <xdr:cNvPr id="2084" name="Option Button 36" hidden="1">
                <a:extLst>
                  <a:ext uri="{63B3BB69-23CF-44E3-9099-C40C66FF867C}">
                    <a14:compatExt spid="_x0000_s2084"/>
                  </a:ext>
                  <a:ext uri="{FF2B5EF4-FFF2-40B4-BE49-F238E27FC236}">
                    <a16:creationId xmlns:a16="http://schemas.microsoft.com/office/drawing/2014/main" id="{00000000-0008-0000-0300-000024080000}"/>
                  </a:ext>
                </a:extLst>
              </xdr:cNvPr>
              <xdr:cNvSpPr/>
            </xdr:nvSpPr>
            <xdr:spPr bwMode="auto">
              <a:xfrm>
                <a:off x="5668511" y="8848174"/>
                <a:ext cx="172121" cy="22600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2087" name="Option Button 39" hidden="1">
                <a:extLst>
                  <a:ext uri="{63B3BB69-23CF-44E3-9099-C40C66FF867C}">
                    <a14:compatExt spid="_x0000_s2087"/>
                  </a:ext>
                  <a:ext uri="{FF2B5EF4-FFF2-40B4-BE49-F238E27FC236}">
                    <a16:creationId xmlns:a16="http://schemas.microsoft.com/office/drawing/2014/main" id="{00000000-0008-0000-0300-000027080000}"/>
                  </a:ext>
                </a:extLst>
              </xdr:cNvPr>
              <xdr:cNvSpPr/>
            </xdr:nvSpPr>
            <xdr:spPr bwMode="auto">
              <a:xfrm>
                <a:off x="7628388" y="8850598"/>
                <a:ext cx="259080" cy="2570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2088" name="Option Button 40" hidden="1">
                <a:extLst>
                  <a:ext uri="{63B3BB69-23CF-44E3-9099-C40C66FF867C}">
                    <a14:compatExt spid="_x0000_s2088"/>
                  </a:ext>
                  <a:ext uri="{FF2B5EF4-FFF2-40B4-BE49-F238E27FC236}">
                    <a16:creationId xmlns:a16="http://schemas.microsoft.com/office/drawing/2014/main" id="{00000000-0008-0000-0300-000028080000}"/>
                  </a:ext>
                </a:extLst>
              </xdr:cNvPr>
              <xdr:cNvSpPr/>
            </xdr:nvSpPr>
            <xdr:spPr bwMode="auto">
              <a:xfrm>
                <a:off x="8245865" y="8868611"/>
                <a:ext cx="251460" cy="25427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5814254" y="8856541"/>
            <a:ext cx="761794" cy="205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Sales Qty</a:t>
            </a:r>
          </a:p>
        </xdr:txBody>
      </xdr:sp>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6659497" y="8858003"/>
            <a:ext cx="1001423" cy="200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Purchase Qty</a:t>
            </a:r>
          </a:p>
        </xdr:txBody>
      </xdr:sp>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7824907" y="8856266"/>
            <a:ext cx="518673" cy="243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Cost</a:t>
            </a:r>
          </a:p>
        </xdr:txBody>
      </xdr:sp>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8433472" y="8868195"/>
            <a:ext cx="557091" cy="23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Price</a:t>
            </a:r>
          </a:p>
        </xdr:txBody>
      </xdr:sp>
    </xdr:grpSp>
    <xdr:clientData/>
  </xdr:twoCellAnchor>
  <mc:AlternateContent xmlns:mc="http://schemas.openxmlformats.org/markup-compatibility/2006">
    <mc:Choice xmlns:a14="http://schemas.microsoft.com/office/drawing/2010/main" Requires="a14">
      <xdr:twoCellAnchor editAs="oneCell">
        <xdr:from>
          <xdr:col>10</xdr:col>
          <xdr:colOff>327660</xdr:colOff>
          <xdr:row>58</xdr:row>
          <xdr:rowOff>76200</xdr:rowOff>
        </xdr:from>
        <xdr:to>
          <xdr:col>15</xdr:col>
          <xdr:colOff>388620</xdr:colOff>
          <xdr:row>60</xdr:row>
          <xdr:rowOff>129540</xdr:rowOff>
        </xdr:to>
        <xdr:sp macro="" textlink="">
          <xdr:nvSpPr>
            <xdr:cNvPr id="2089" name="Group Box 41" hidden="1">
              <a:extLst>
                <a:ext uri="{63B3BB69-23CF-44E3-9099-C40C66FF867C}">
                  <a14:compatExt spid="_x0000_s2089"/>
                </a:ext>
                <a:ext uri="{FF2B5EF4-FFF2-40B4-BE49-F238E27FC236}">
                  <a16:creationId xmlns:a16="http://schemas.microsoft.com/office/drawing/2014/main" id="{00000000-0008-0000-0300-00002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304800</xdr:colOff>
          <xdr:row>58</xdr:row>
          <xdr:rowOff>45720</xdr:rowOff>
        </xdr:from>
        <xdr:to>
          <xdr:col>15</xdr:col>
          <xdr:colOff>365760</xdr:colOff>
          <xdr:row>60</xdr:row>
          <xdr:rowOff>76200</xdr:rowOff>
        </xdr:to>
        <xdr:sp macro="" textlink="">
          <xdr:nvSpPr>
            <xdr:cNvPr id="2091" name="Group Box 43" hidden="1">
              <a:extLst>
                <a:ext uri="{63B3BB69-23CF-44E3-9099-C40C66FF867C}">
                  <a14:compatExt spid="_x0000_s2091"/>
                </a:ext>
                <a:ext uri="{FF2B5EF4-FFF2-40B4-BE49-F238E27FC236}">
                  <a16:creationId xmlns:a16="http://schemas.microsoft.com/office/drawing/2014/main" id="{00000000-0008-0000-0300-00002B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IN" sz="800" b="0" i="0" u="none" strike="noStrike" baseline="0">
                  <a:solidFill>
                    <a:srgbClr val="000000"/>
                  </a:solidFill>
                  <a:latin typeface="Segoe UI"/>
                  <a:cs typeface="Segoe UI"/>
                </a:rPr>
                <a:t>Group Box 43</a:t>
              </a:r>
            </a:p>
          </xdr:txBody>
        </xdr:sp>
        <xdr:clientData/>
      </xdr:twoCellAnchor>
    </mc:Choice>
    <mc:Fallback/>
  </mc:AlternateContent>
  <xdr:twoCellAnchor editAs="oneCell">
    <xdr:from>
      <xdr:col>1</xdr:col>
      <xdr:colOff>77932</xdr:colOff>
      <xdr:row>52</xdr:row>
      <xdr:rowOff>138545</xdr:rowOff>
    </xdr:from>
    <xdr:to>
      <xdr:col>5</xdr:col>
      <xdr:colOff>155863</xdr:colOff>
      <xdr:row>58</xdr:row>
      <xdr:rowOff>17318</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9121" y="7634977"/>
              <a:ext cx="2291850" cy="990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135029</xdr:colOff>
      <xdr:row>10</xdr:row>
      <xdr:rowOff>97101</xdr:rowOff>
    </xdr:from>
    <xdr:to>
      <xdr:col>4</xdr:col>
      <xdr:colOff>295480</xdr:colOff>
      <xdr:row>15</xdr:row>
      <xdr:rowOff>111644</xdr:rowOff>
    </xdr:to>
    <mc:AlternateContent xmlns:mc="http://schemas.openxmlformats.org/markup-compatibility/2006" xmlns:a14="http://schemas.microsoft.com/office/drawing/2010/main">
      <mc:Choice Requires="a14">
        <xdr:graphicFrame macro="">
          <xdr:nvGraphicFramePr>
            <xdr:cNvPr id="9" name="Year 1">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5029" y="1998472"/>
              <a:ext cx="2330337" cy="9216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154458</xdr:colOff>
      <xdr:row>15</xdr:row>
      <xdr:rowOff>130943</xdr:rowOff>
    </xdr:from>
    <xdr:to>
      <xdr:col>4</xdr:col>
      <xdr:colOff>312505</xdr:colOff>
      <xdr:row>23</xdr:row>
      <xdr:rowOff>149029</xdr:rowOff>
    </xdr:to>
    <mc:AlternateContent xmlns:mc="http://schemas.openxmlformats.org/markup-compatibility/2006" xmlns:a14="http://schemas.microsoft.com/office/drawing/2010/main">
      <mc:Choice Requires="a14">
        <xdr:graphicFrame macro="">
          <xdr:nvGraphicFramePr>
            <xdr:cNvPr id="14" name="Month 2">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54458" y="2939457"/>
              <a:ext cx="2327933" cy="14695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146521</xdr:colOff>
      <xdr:row>39</xdr:row>
      <xdr:rowOff>62438</xdr:rowOff>
    </xdr:from>
    <xdr:to>
      <xdr:col>4</xdr:col>
      <xdr:colOff>300812</xdr:colOff>
      <xdr:row>43</xdr:row>
      <xdr:rowOff>75130</xdr:rowOff>
    </xdr:to>
    <mc:AlternateContent xmlns:mc="http://schemas.openxmlformats.org/markup-compatibility/2006" xmlns:a14="http://schemas.microsoft.com/office/drawing/2010/main">
      <mc:Choice Requires="a14">
        <xdr:graphicFrame macro="">
          <xdr:nvGraphicFramePr>
            <xdr:cNvPr id="54" name="Brand 1">
              <a:extLst>
                <a:ext uri="{FF2B5EF4-FFF2-40B4-BE49-F238E27FC236}">
                  <a16:creationId xmlns:a16="http://schemas.microsoft.com/office/drawing/2014/main" id="{00000000-0008-0000-0400-000036000000}"/>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146521" y="7087352"/>
              <a:ext cx="2324177" cy="7384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168485</xdr:colOff>
      <xdr:row>23</xdr:row>
      <xdr:rowOff>159212</xdr:rowOff>
    </xdr:from>
    <xdr:to>
      <xdr:col>4</xdr:col>
      <xdr:colOff>313014</xdr:colOff>
      <xdr:row>33</xdr:row>
      <xdr:rowOff>166667</xdr:rowOff>
    </xdr:to>
    <mc:AlternateContent xmlns:mc="http://schemas.openxmlformats.org/markup-compatibility/2006" xmlns:a14="http://schemas.microsoft.com/office/drawing/2010/main">
      <mc:Choice Requires="a14">
        <xdr:graphicFrame macro="">
          <xdr:nvGraphicFramePr>
            <xdr:cNvPr id="55" name="Code 1">
              <a:extLst>
                <a:ext uri="{FF2B5EF4-FFF2-40B4-BE49-F238E27FC236}">
                  <a16:creationId xmlns:a16="http://schemas.microsoft.com/office/drawing/2014/main" id="{00000000-0008-0000-0400-000037000000}"/>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68485" y="4419155"/>
              <a:ext cx="2314415" cy="1683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161163</xdr:colOff>
      <xdr:row>33</xdr:row>
      <xdr:rowOff>180630</xdr:rowOff>
    </xdr:from>
    <xdr:to>
      <xdr:col>4</xdr:col>
      <xdr:colOff>305692</xdr:colOff>
      <xdr:row>39</xdr:row>
      <xdr:rowOff>48472</xdr:rowOff>
    </xdr:to>
    <mc:AlternateContent xmlns:mc="http://schemas.openxmlformats.org/markup-compatibility/2006" xmlns:a14="http://schemas.microsoft.com/office/drawing/2010/main">
      <mc:Choice Requires="a14">
        <xdr:graphicFrame macro="">
          <xdr:nvGraphicFramePr>
            <xdr:cNvPr id="56" name="Category 1">
              <a:extLst>
                <a:ext uri="{FF2B5EF4-FFF2-40B4-BE49-F238E27FC236}">
                  <a16:creationId xmlns:a16="http://schemas.microsoft.com/office/drawing/2014/main" id="{00000000-0008-0000-0400-000038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61163" y="6116973"/>
              <a:ext cx="2314415" cy="956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131880</xdr:colOff>
      <xdr:row>43</xdr:row>
      <xdr:rowOff>83702</xdr:rowOff>
    </xdr:from>
    <xdr:to>
      <xdr:col>4</xdr:col>
      <xdr:colOff>277963</xdr:colOff>
      <xdr:row>47</xdr:row>
      <xdr:rowOff>44208</xdr:rowOff>
    </xdr:to>
    <mc:AlternateContent xmlns:mc="http://schemas.openxmlformats.org/markup-compatibility/2006" xmlns:a14="http://schemas.microsoft.com/office/drawing/2010/main">
      <mc:Choice Requires="a14">
        <xdr:graphicFrame macro="">
          <xdr:nvGraphicFramePr>
            <xdr:cNvPr id="57" name="Product 1">
              <a:extLst>
                <a:ext uri="{FF2B5EF4-FFF2-40B4-BE49-F238E27FC236}">
                  <a16:creationId xmlns:a16="http://schemas.microsoft.com/office/drawing/2014/main" id="{00000000-0008-0000-0400-00003900000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31880" y="7834331"/>
              <a:ext cx="2315969" cy="686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553218</xdr:colOff>
      <xdr:row>0</xdr:row>
      <xdr:rowOff>20934</xdr:rowOff>
    </xdr:from>
    <xdr:to>
      <xdr:col>27</xdr:col>
      <xdr:colOff>358976</xdr:colOff>
      <xdr:row>1</xdr:row>
      <xdr:rowOff>0</xdr:rowOff>
    </xdr:to>
    <xdr:grpSp>
      <xdr:nvGrpSpPr>
        <xdr:cNvPr id="5141" name="Group 5140">
          <a:extLst>
            <a:ext uri="{FF2B5EF4-FFF2-40B4-BE49-F238E27FC236}">
              <a16:creationId xmlns:a16="http://schemas.microsoft.com/office/drawing/2014/main" id="{00000000-0008-0000-0400-000015140000}"/>
            </a:ext>
          </a:extLst>
        </xdr:cNvPr>
        <xdr:cNvGrpSpPr/>
      </xdr:nvGrpSpPr>
      <xdr:grpSpPr>
        <a:xfrm>
          <a:off x="14396218" y="20934"/>
          <a:ext cx="2261091" cy="370649"/>
          <a:chOff x="15589457" y="1492642"/>
          <a:chExt cx="2244158" cy="447277"/>
        </a:xfrm>
      </xdr:grpSpPr>
      <xdr:sp macro="" textlink="">
        <xdr:nvSpPr>
          <xdr:cNvPr id="5142" name="Rectangle: Rounded Corners 5141">
            <a:hlinkClick xmlns:r="http://schemas.openxmlformats.org/officeDocument/2006/relationships" r:id="rId1" tooltip="GO TO YEAR DASHBOARD"/>
            <a:extLst>
              <a:ext uri="{FF2B5EF4-FFF2-40B4-BE49-F238E27FC236}">
                <a16:creationId xmlns:a16="http://schemas.microsoft.com/office/drawing/2014/main" id="{00000000-0008-0000-0400-000016140000}"/>
              </a:ext>
            </a:extLst>
          </xdr:cNvPr>
          <xdr:cNvSpPr/>
        </xdr:nvSpPr>
        <xdr:spPr>
          <a:xfrm>
            <a:off x="15589457" y="1492642"/>
            <a:ext cx="1102446" cy="447277"/>
          </a:xfrm>
          <a:prstGeom prst="roundRect">
            <a:avLst/>
          </a:prstGeom>
          <a:solidFill>
            <a:schemeClr val="tx1"/>
          </a:solidFill>
          <a:ln>
            <a:solidFill>
              <a:srgbClr val="991CF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0">
                <a:solidFill>
                  <a:srgbClr val="991CFB"/>
                </a:solidFill>
                <a:latin typeface="+mn-lt"/>
                <a:cs typeface="Arial" panose="020B0604020202020204" pitchFamily="34" charset="0"/>
              </a:rPr>
              <a:t>YEARS</a:t>
            </a:r>
            <a:endParaRPr lang="en-IN" sz="1100" b="0">
              <a:solidFill>
                <a:srgbClr val="991CFB"/>
              </a:solidFill>
              <a:latin typeface="+mn-lt"/>
              <a:cs typeface="Arial" panose="020B0604020202020204" pitchFamily="34" charset="0"/>
            </a:endParaRPr>
          </a:p>
        </xdr:txBody>
      </xdr:sp>
      <xdr:sp macro="" textlink="">
        <xdr:nvSpPr>
          <xdr:cNvPr id="5143" name="Rectangle: Rounded Corners 5142">
            <a:hlinkClick xmlns:r="http://schemas.openxmlformats.org/officeDocument/2006/relationships" r:id="rId2" tooltip="GO TO MONTH'S DASHBOARD"/>
            <a:extLst>
              <a:ext uri="{FF2B5EF4-FFF2-40B4-BE49-F238E27FC236}">
                <a16:creationId xmlns:a16="http://schemas.microsoft.com/office/drawing/2014/main" id="{00000000-0008-0000-0400-000017140000}"/>
              </a:ext>
            </a:extLst>
          </xdr:cNvPr>
          <xdr:cNvSpPr/>
        </xdr:nvSpPr>
        <xdr:spPr>
          <a:xfrm>
            <a:off x="16731169" y="1492642"/>
            <a:ext cx="1102446" cy="447277"/>
          </a:xfrm>
          <a:prstGeom prst="roundRect">
            <a:avLst/>
          </a:prstGeom>
          <a:solidFill>
            <a:schemeClr val="tx1"/>
          </a:solidFill>
          <a:ln>
            <a:solidFill>
              <a:srgbClr val="991CF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0">
                <a:solidFill>
                  <a:srgbClr val="991CFB"/>
                </a:solidFill>
                <a:latin typeface="+mn-lt"/>
                <a:cs typeface="Arial" panose="020B0604020202020204" pitchFamily="34" charset="0"/>
              </a:rPr>
              <a:t>MONTH</a:t>
            </a:r>
          </a:p>
        </xdr:txBody>
      </xdr:sp>
    </xdr:grpSp>
    <xdr:clientData/>
  </xdr:twoCellAnchor>
  <xdr:twoCellAnchor>
    <xdr:from>
      <xdr:col>4</xdr:col>
      <xdr:colOff>367701</xdr:colOff>
      <xdr:row>2</xdr:row>
      <xdr:rowOff>57866</xdr:rowOff>
    </xdr:from>
    <xdr:to>
      <xdr:col>29</xdr:col>
      <xdr:colOff>132264</xdr:colOff>
      <xdr:row>63</xdr:row>
      <xdr:rowOff>66676</xdr:rowOff>
    </xdr:to>
    <xdr:grpSp>
      <xdr:nvGrpSpPr>
        <xdr:cNvPr id="59" name="Group 58">
          <a:extLst>
            <a:ext uri="{FF2B5EF4-FFF2-40B4-BE49-F238E27FC236}">
              <a16:creationId xmlns:a16="http://schemas.microsoft.com/office/drawing/2014/main" id="{00000000-0008-0000-0400-00003B000000}"/>
            </a:ext>
          </a:extLst>
        </xdr:cNvPr>
        <xdr:cNvGrpSpPr/>
      </xdr:nvGrpSpPr>
      <xdr:grpSpPr>
        <a:xfrm>
          <a:off x="2547868" y="512949"/>
          <a:ext cx="15110396" cy="10846144"/>
          <a:chOff x="2537587" y="507809"/>
          <a:chExt cx="15004563" cy="10938067"/>
        </a:xfrm>
      </xdr:grpSpPr>
      <xdr:sp macro="" textlink="PROCESSING!I34">
        <xdr:nvSpPr>
          <xdr:cNvPr id="5" name="Rectangle: Rounded Corners 4">
            <a:extLst>
              <a:ext uri="{FF2B5EF4-FFF2-40B4-BE49-F238E27FC236}">
                <a16:creationId xmlns:a16="http://schemas.microsoft.com/office/drawing/2014/main" id="{00000000-0008-0000-0400-000005000000}"/>
              </a:ext>
            </a:extLst>
          </xdr:cNvPr>
          <xdr:cNvSpPr/>
        </xdr:nvSpPr>
        <xdr:spPr>
          <a:xfrm>
            <a:off x="11822208" y="508671"/>
            <a:ext cx="2489042" cy="1389661"/>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7D162D5C-6D00-4DA8-9B4B-46BE3E809FDC}" type="TxLink">
              <a:rPr lang="en-US" sz="2400" b="0" i="0" u="none" strike="noStrike">
                <a:solidFill>
                  <a:schemeClr val="bg1"/>
                </a:solidFill>
                <a:latin typeface="Bahnschrift" panose="020B0502040204020203" pitchFamily="34" charset="0"/>
                <a:ea typeface="Calibri"/>
                <a:cs typeface="Calibri"/>
              </a:rPr>
              <a:pPr algn="ctr"/>
              <a:t> $68,631 </a:t>
            </a:fld>
            <a:endParaRPr lang="en-IN" sz="2400">
              <a:solidFill>
                <a:schemeClr val="bg1"/>
              </a:solidFill>
              <a:latin typeface="Bahnschrift" panose="020B0502040204020203" pitchFamily="34" charset="0"/>
            </a:endParaRPr>
          </a:p>
        </xdr:txBody>
      </xdr:sp>
      <xdr:sp macro="" textlink="PROCESSING!I35">
        <xdr:nvSpPr>
          <xdr:cNvPr id="6" name="Rectangle: Rounded Corners 5">
            <a:extLst>
              <a:ext uri="{FF2B5EF4-FFF2-40B4-BE49-F238E27FC236}">
                <a16:creationId xmlns:a16="http://schemas.microsoft.com/office/drawing/2014/main" id="{00000000-0008-0000-0400-000006000000}"/>
              </a:ext>
            </a:extLst>
          </xdr:cNvPr>
          <xdr:cNvSpPr/>
        </xdr:nvSpPr>
        <xdr:spPr>
          <a:xfrm>
            <a:off x="14933511" y="508671"/>
            <a:ext cx="2464399" cy="1389661"/>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01F3FF93-D825-4C0E-B0F8-9C2C6A40C23D}" type="TxLink">
              <a:rPr lang="en-US" sz="2400" b="0" i="0" u="none" strike="noStrike">
                <a:solidFill>
                  <a:schemeClr val="bg1"/>
                </a:solidFill>
                <a:latin typeface="Bahnschrift" panose="020B0502040204020203" pitchFamily="34" charset="0"/>
                <a:ea typeface="Calibri"/>
                <a:cs typeface="Calibri"/>
              </a:rPr>
              <a:pPr algn="ctr"/>
              <a:t>-296%</a:t>
            </a:fld>
            <a:endParaRPr lang="en-IN" sz="2400">
              <a:solidFill>
                <a:schemeClr val="bg1"/>
              </a:solidFill>
              <a:latin typeface="Bahnschrift" panose="020B0502040204020203" pitchFamily="34" charset="0"/>
            </a:endParaRPr>
          </a:p>
        </xdr:txBody>
      </xdr:sp>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15482978" y="638857"/>
          <a:ext cx="1375375" cy="1177623"/>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25" name="Group 24">
            <a:extLst>
              <a:ext uri="{FF2B5EF4-FFF2-40B4-BE49-F238E27FC236}">
                <a16:creationId xmlns:a16="http://schemas.microsoft.com/office/drawing/2014/main" id="{00000000-0008-0000-0400-000019000000}"/>
              </a:ext>
            </a:extLst>
          </xdr:cNvPr>
          <xdr:cNvGrpSpPr/>
        </xdr:nvGrpSpPr>
        <xdr:grpSpPr>
          <a:xfrm>
            <a:off x="2537587" y="507809"/>
            <a:ext cx="2464398" cy="1396045"/>
            <a:chOff x="2359503" y="536281"/>
            <a:chExt cx="2471514" cy="1413113"/>
          </a:xfrm>
        </xdr:grpSpPr>
        <xdr:sp macro="" textlink="PROCESSING!I31">
          <xdr:nvSpPr>
            <xdr:cNvPr id="2" name="Rectangle: Rounded Corners 1">
              <a:extLst>
                <a:ext uri="{FF2B5EF4-FFF2-40B4-BE49-F238E27FC236}">
                  <a16:creationId xmlns:a16="http://schemas.microsoft.com/office/drawing/2014/main" id="{00000000-0008-0000-0400-000002000000}"/>
                </a:ext>
              </a:extLst>
            </xdr:cNvPr>
            <xdr:cNvSpPr/>
          </xdr:nvSpPr>
          <xdr:spPr>
            <a:xfrm>
              <a:off x="2359503" y="536281"/>
              <a:ext cx="2471514" cy="1413113"/>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60D485A6-D44A-49FD-8A05-83B6D39884F0}" type="TxLink">
                <a:rPr lang="en-US" sz="2400" b="0" i="0" u="none" strike="noStrike">
                  <a:solidFill>
                    <a:schemeClr val="bg1"/>
                  </a:solidFill>
                  <a:latin typeface="Bahnschrift" panose="020B0502040204020203" pitchFamily="34" charset="0"/>
                  <a:ea typeface="Calibri"/>
                  <a:cs typeface="Calibri"/>
                </a:rPr>
                <a:pPr algn="ctr"/>
                <a:t> 128 </a:t>
              </a:fld>
              <a:endParaRPr lang="en-IN" sz="2400">
                <a:solidFill>
                  <a:schemeClr val="bg1"/>
                </a:solidFill>
                <a:latin typeface="Bahnschrift" panose="020B0502040204020203" pitchFamily="34" charset="0"/>
              </a:endParaRPr>
            </a:p>
          </xdr:txBody>
        </xdr:sp>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2767320" y="598497"/>
              <a:ext cx="1702834" cy="1307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991CFB"/>
                  </a:solidFill>
                  <a:latin typeface="Arial" panose="020B0604020202020204" pitchFamily="34" charset="0"/>
                  <a:cs typeface="Arial" panose="020B0604020202020204" pitchFamily="34" charset="0"/>
                </a:rPr>
                <a:t> </a:t>
              </a: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purchased</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latin typeface="+mn-lt"/>
                <a:cs typeface="+mn-cs"/>
              </a:endParaRPr>
            </a:p>
            <a:p>
              <a:pPr algn="ctr"/>
              <a:r>
                <a:rPr lang="en-IN" sz="1400" baseline="0">
                  <a:solidFill>
                    <a:srgbClr val="991CFB"/>
                  </a:solidFill>
                  <a:latin typeface="Arial" panose="020B0604020202020204" pitchFamily="34" charset="0"/>
                  <a:cs typeface="Arial" panose="020B0604020202020204" pitchFamily="34" charset="0"/>
                </a:rPr>
                <a:t>Quantity</a:t>
              </a:r>
              <a:endParaRPr lang="en-IN" sz="1200" baseline="0">
                <a:solidFill>
                  <a:srgbClr val="991CFB"/>
                </a:solidFill>
                <a:latin typeface="Arial" panose="020B0604020202020204" pitchFamily="34" charset="0"/>
                <a:cs typeface="Arial" panose="020B0604020202020204" pitchFamily="34" charset="0"/>
              </a:endParaRPr>
            </a:p>
          </xdr:txBody>
        </xdr:sp>
      </xdr:grpSp>
      <xdr:grpSp>
        <xdr:nvGrpSpPr>
          <xdr:cNvPr id="23" name="Group 22">
            <a:extLst>
              <a:ext uri="{FF2B5EF4-FFF2-40B4-BE49-F238E27FC236}">
                <a16:creationId xmlns:a16="http://schemas.microsoft.com/office/drawing/2014/main" id="{00000000-0008-0000-0400-000017000000}"/>
              </a:ext>
            </a:extLst>
          </xdr:cNvPr>
          <xdr:cNvGrpSpPr/>
        </xdr:nvGrpSpPr>
        <xdr:grpSpPr>
          <a:xfrm>
            <a:off x="5636567" y="509261"/>
            <a:ext cx="2464399" cy="1394592"/>
            <a:chOff x="5124251" y="529768"/>
            <a:chExt cx="2471515" cy="1413114"/>
          </a:xfrm>
        </xdr:grpSpPr>
        <xdr:sp macro="" textlink="PROCESSING!I32">
          <xdr:nvSpPr>
            <xdr:cNvPr id="3" name="Rectangle: Rounded Corners 2">
              <a:extLst>
                <a:ext uri="{FF2B5EF4-FFF2-40B4-BE49-F238E27FC236}">
                  <a16:creationId xmlns:a16="http://schemas.microsoft.com/office/drawing/2014/main" id="{00000000-0008-0000-0400-000003000000}"/>
                </a:ext>
              </a:extLst>
            </xdr:cNvPr>
            <xdr:cNvSpPr/>
          </xdr:nvSpPr>
          <xdr:spPr>
            <a:xfrm>
              <a:off x="5124251" y="529768"/>
              <a:ext cx="2471515" cy="141311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84A2A281-3E0E-4D77-961E-F47DB7934F02}" type="TxLink">
                <a:rPr lang="en-US" sz="2400" b="0" i="0" u="none" strike="noStrike">
                  <a:solidFill>
                    <a:schemeClr val="bg1"/>
                  </a:solidFill>
                  <a:latin typeface="Bahnschrift" panose="020B0502040204020203" pitchFamily="34" charset="0"/>
                  <a:ea typeface="Calibri"/>
                  <a:cs typeface="Calibri"/>
                </a:rPr>
                <a:pPr algn="ctr"/>
                <a:t>$271,693 </a:t>
              </a:fld>
              <a:endParaRPr lang="en-IN" sz="2400">
                <a:solidFill>
                  <a:schemeClr val="bg1"/>
                </a:solidFill>
                <a:latin typeface="Bahnschrift" panose="020B0502040204020203" pitchFamily="34" charset="0"/>
              </a:endParaRPr>
            </a:p>
          </xdr:txBody>
        </xdr:sp>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5536949" y="588796"/>
              <a:ext cx="1702834" cy="1312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991CFB"/>
                  </a:solidFill>
                  <a:latin typeface="Arial" panose="020B0604020202020204" pitchFamily="34" charset="0"/>
                  <a:cs typeface="Arial" panose="020B0604020202020204" pitchFamily="34" charset="0"/>
                </a:rPr>
                <a:t> </a:t>
              </a: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Purchase</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latin typeface="+mn-lt"/>
                <a:cs typeface="+mn-cs"/>
              </a:endParaRPr>
            </a:p>
            <a:p>
              <a:pPr algn="ctr"/>
              <a:r>
                <a:rPr lang="en-IN" sz="1400" baseline="0">
                  <a:solidFill>
                    <a:srgbClr val="991CFB"/>
                  </a:solidFill>
                  <a:latin typeface="Arial" panose="020B0604020202020204" pitchFamily="34" charset="0"/>
                  <a:cs typeface="Arial" panose="020B0604020202020204" pitchFamily="34" charset="0"/>
                </a:rPr>
                <a:t>Value</a:t>
              </a:r>
              <a:endParaRPr lang="en-IN" sz="1200" baseline="0">
                <a:solidFill>
                  <a:srgbClr val="991CFB"/>
                </a:solidFill>
                <a:latin typeface="Arial" panose="020B0604020202020204" pitchFamily="34" charset="0"/>
                <a:cs typeface="Arial" panose="020B0604020202020204" pitchFamily="34" charset="0"/>
              </a:endParaRPr>
            </a:p>
          </xdr:txBody>
        </xdr:sp>
      </xdr:grpSp>
      <xdr:grpSp>
        <xdr:nvGrpSpPr>
          <xdr:cNvPr id="22" name="Group 21">
            <a:extLst>
              <a:ext uri="{FF2B5EF4-FFF2-40B4-BE49-F238E27FC236}">
                <a16:creationId xmlns:a16="http://schemas.microsoft.com/office/drawing/2014/main" id="{00000000-0008-0000-0400-000016000000}"/>
              </a:ext>
            </a:extLst>
          </xdr:cNvPr>
          <xdr:cNvGrpSpPr/>
        </xdr:nvGrpSpPr>
        <xdr:grpSpPr>
          <a:xfrm>
            <a:off x="8710782" y="508964"/>
            <a:ext cx="2513933" cy="1394889"/>
            <a:chOff x="8019537" y="510228"/>
            <a:chExt cx="2521192" cy="1413114"/>
          </a:xfrm>
        </xdr:grpSpPr>
        <xdr:sp macro="" textlink="PROCESSING!I33">
          <xdr:nvSpPr>
            <xdr:cNvPr id="4" name="Rectangle: Rounded Corners 3">
              <a:extLst>
                <a:ext uri="{FF2B5EF4-FFF2-40B4-BE49-F238E27FC236}">
                  <a16:creationId xmlns:a16="http://schemas.microsoft.com/office/drawing/2014/main" id="{00000000-0008-0000-0400-000004000000}"/>
                </a:ext>
              </a:extLst>
            </xdr:cNvPr>
            <xdr:cNvSpPr/>
          </xdr:nvSpPr>
          <xdr:spPr>
            <a:xfrm>
              <a:off x="8019537" y="510228"/>
              <a:ext cx="2521192" cy="141311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035D9618-B705-4D4E-A6B2-AF7311B9D83A}" type="TxLink">
                <a:rPr lang="en-US" sz="2400" b="0" i="0" u="none" strike="noStrike">
                  <a:solidFill>
                    <a:schemeClr val="bg1"/>
                  </a:solidFill>
                  <a:latin typeface="Bahnschrift" panose="020B0502040204020203" pitchFamily="34" charset="0"/>
                  <a:ea typeface="Calibri"/>
                  <a:cs typeface="Calibri"/>
                </a:rPr>
                <a:pPr algn="ctr"/>
                <a:t> 78 </a:t>
              </a:fld>
              <a:endParaRPr lang="en-IN" sz="2400">
                <a:solidFill>
                  <a:schemeClr val="bg1"/>
                </a:solidFill>
                <a:latin typeface="Bahnschrift" panose="020B0502040204020203" pitchFamily="34" charset="0"/>
              </a:endParaRPr>
            </a:p>
          </xdr:txBody>
        </xdr:sp>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8461953" y="569405"/>
              <a:ext cx="1702834" cy="1312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991CFB"/>
                  </a:solidFill>
                  <a:latin typeface="Arial" panose="020B0604020202020204" pitchFamily="34" charset="0"/>
                  <a:cs typeface="Arial" panose="020B0604020202020204" pitchFamily="34" charset="0"/>
                </a:rPr>
                <a:t> </a:t>
              </a: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Sold</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latin typeface="+mn-lt"/>
                <a:cs typeface="+mn-cs"/>
              </a:endParaRPr>
            </a:p>
            <a:p>
              <a:pPr algn="ctr"/>
              <a:r>
                <a:rPr lang="en-IN" sz="1400" baseline="0">
                  <a:solidFill>
                    <a:srgbClr val="991CFB"/>
                  </a:solidFill>
                  <a:latin typeface="Arial" panose="020B0604020202020204" pitchFamily="34" charset="0"/>
                  <a:cs typeface="Arial" panose="020B0604020202020204" pitchFamily="34" charset="0"/>
                </a:rPr>
                <a:t>Quantity</a:t>
              </a:r>
              <a:endParaRPr lang="en-IN" sz="1200" baseline="0">
                <a:solidFill>
                  <a:srgbClr val="991CFB"/>
                </a:solidFill>
                <a:latin typeface="Arial" panose="020B0604020202020204" pitchFamily="34" charset="0"/>
                <a:cs typeface="Arial" panose="020B0604020202020204" pitchFamily="34" charset="0"/>
              </a:endParaRPr>
            </a:p>
          </xdr:txBody>
        </xdr:sp>
      </xdr:grpSp>
      <xdr:sp macro="" textlink="">
        <xdr:nvSpPr>
          <xdr:cNvPr id="12" name="TextBox 11">
            <a:extLst>
              <a:ext uri="{FF2B5EF4-FFF2-40B4-BE49-F238E27FC236}">
                <a16:creationId xmlns:a16="http://schemas.microsoft.com/office/drawing/2014/main" id="{00000000-0008-0000-0400-00000C000000}"/>
              </a:ext>
            </a:extLst>
          </xdr:cNvPr>
          <xdr:cNvSpPr txBox="1"/>
        </xdr:nvSpPr>
        <xdr:spPr>
          <a:xfrm>
            <a:off x="12255770" y="569170"/>
            <a:ext cx="1698478" cy="1292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991CFB"/>
                </a:solidFill>
                <a:latin typeface="Arial" panose="020B0604020202020204" pitchFamily="34" charset="0"/>
                <a:cs typeface="Arial" panose="020B0604020202020204" pitchFamily="34" charset="0"/>
              </a:rPr>
              <a:t> </a:t>
            </a:r>
            <a:r>
              <a:rPr lang="en-IN" sz="1600">
                <a:solidFill>
                  <a:srgbClr val="991CFB"/>
                </a:solidFill>
                <a:latin typeface="Arial" panose="020B0604020202020204" pitchFamily="34" charset="0"/>
                <a:cs typeface="Arial" panose="020B0604020202020204" pitchFamily="34" charset="0"/>
              </a:rPr>
              <a:t>Total</a:t>
            </a:r>
            <a:r>
              <a:rPr lang="en-IN" sz="1600" baseline="0">
                <a:solidFill>
                  <a:srgbClr val="991CFB"/>
                </a:solidFill>
                <a:latin typeface="Arial" panose="020B0604020202020204" pitchFamily="34" charset="0"/>
                <a:cs typeface="Arial" panose="020B0604020202020204" pitchFamily="34" charset="0"/>
              </a:rPr>
              <a:t> Sales</a:t>
            </a: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endParaRPr>
          </a:p>
          <a:p>
            <a:pPr algn="ctr"/>
            <a:endParaRPr lang="en-IN" sz="1200" baseline="0">
              <a:solidFill>
                <a:schemeClr val="bg1"/>
              </a:solidFill>
              <a:latin typeface="+mn-lt"/>
              <a:cs typeface="+mn-cs"/>
            </a:endParaRPr>
          </a:p>
          <a:p>
            <a:pPr algn="ctr"/>
            <a:r>
              <a:rPr lang="en-IN" sz="1400" baseline="0">
                <a:solidFill>
                  <a:srgbClr val="991CFB"/>
                </a:solidFill>
                <a:latin typeface="Arial" panose="020B0604020202020204" pitchFamily="34" charset="0"/>
                <a:cs typeface="Arial" panose="020B0604020202020204" pitchFamily="34" charset="0"/>
              </a:rPr>
              <a:t>Value</a:t>
            </a:r>
            <a:endParaRPr lang="en-IN" sz="1200" baseline="0">
              <a:solidFill>
                <a:srgbClr val="991CFB"/>
              </a:solidFill>
              <a:latin typeface="Arial" panose="020B0604020202020204" pitchFamily="34" charset="0"/>
              <a:cs typeface="Arial" panose="020B0604020202020204" pitchFamily="34" charset="0"/>
            </a:endParaRPr>
          </a:p>
        </xdr:txBody>
      </xdr:sp>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14993775" y="598107"/>
            <a:ext cx="734407" cy="22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991CFB"/>
                </a:solidFill>
                <a:latin typeface="Arial" panose="020B0604020202020204" pitchFamily="34" charset="0"/>
                <a:cs typeface="Arial" panose="020B0604020202020204" pitchFamily="34" charset="0"/>
              </a:rPr>
              <a:t>Margin</a:t>
            </a:r>
            <a:endParaRPr lang="en-IN" sz="1200" baseline="0">
              <a:solidFill>
                <a:schemeClr val="bg1"/>
              </a:solidFill>
            </a:endParaRPr>
          </a:p>
        </xdr:txBody>
      </xdr:sp>
      <xdr:sp macro="" textlink="">
        <xdr:nvSpPr>
          <xdr:cNvPr id="15" name="Rectangle: Rounded Corners 14">
            <a:extLst>
              <a:ext uri="{FF2B5EF4-FFF2-40B4-BE49-F238E27FC236}">
                <a16:creationId xmlns:a16="http://schemas.microsoft.com/office/drawing/2014/main" id="{00000000-0008-0000-0400-00000F000000}"/>
              </a:ext>
            </a:extLst>
          </xdr:cNvPr>
          <xdr:cNvSpPr/>
        </xdr:nvSpPr>
        <xdr:spPr>
          <a:xfrm>
            <a:off x="2768126" y="2011514"/>
            <a:ext cx="4771490" cy="2970758"/>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graphicFrame macro="">
        <xdr:nvGraphicFramePr>
          <xdr:cNvPr id="16" name="Chart 15">
            <a:extLst>
              <a:ext uri="{FF2B5EF4-FFF2-40B4-BE49-F238E27FC236}">
                <a16:creationId xmlns:a16="http://schemas.microsoft.com/office/drawing/2014/main" id="{00000000-0008-0000-0400-000010000000}"/>
              </a:ext>
            </a:extLst>
          </xdr:cNvPr>
          <xdr:cNvGraphicFramePr>
            <a:graphicFrameLocks/>
          </xdr:cNvGraphicFramePr>
        </xdr:nvGraphicFramePr>
        <xdr:xfrm>
          <a:off x="2780403" y="2147247"/>
          <a:ext cx="4736549" cy="2712752"/>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8" name="Rectangle: Rounded Corners 17">
            <a:extLst>
              <a:ext uri="{FF2B5EF4-FFF2-40B4-BE49-F238E27FC236}">
                <a16:creationId xmlns:a16="http://schemas.microsoft.com/office/drawing/2014/main" id="{00000000-0008-0000-0400-000012000000}"/>
              </a:ext>
            </a:extLst>
          </xdr:cNvPr>
          <xdr:cNvSpPr/>
        </xdr:nvSpPr>
        <xdr:spPr>
          <a:xfrm>
            <a:off x="7638684" y="2002804"/>
            <a:ext cx="4874390" cy="299283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graphicFrame macro="">
        <xdr:nvGraphicFramePr>
          <xdr:cNvPr id="19" name="Chart 18">
            <a:extLst>
              <a:ext uri="{FF2B5EF4-FFF2-40B4-BE49-F238E27FC236}">
                <a16:creationId xmlns:a16="http://schemas.microsoft.com/office/drawing/2014/main" id="{00000000-0008-0000-0400-000013000000}"/>
              </a:ext>
            </a:extLst>
          </xdr:cNvPr>
          <xdr:cNvGraphicFramePr>
            <a:graphicFrameLocks/>
          </xdr:cNvGraphicFramePr>
        </xdr:nvGraphicFramePr>
        <xdr:xfrm>
          <a:off x="7635023" y="2214351"/>
          <a:ext cx="4869034" cy="2629716"/>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0" name="Rectangle: Rounded Corners 19">
            <a:extLst>
              <a:ext uri="{FF2B5EF4-FFF2-40B4-BE49-F238E27FC236}">
                <a16:creationId xmlns:a16="http://schemas.microsoft.com/office/drawing/2014/main" id="{00000000-0008-0000-0400-000014000000}"/>
              </a:ext>
            </a:extLst>
          </xdr:cNvPr>
          <xdr:cNvSpPr/>
        </xdr:nvSpPr>
        <xdr:spPr>
          <a:xfrm>
            <a:off x="12617505" y="2002804"/>
            <a:ext cx="4865305" cy="299283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graphicFrame macro="">
        <xdr:nvGraphicFramePr>
          <xdr:cNvPr id="21" name="Chart 20">
            <a:extLst>
              <a:ext uri="{FF2B5EF4-FFF2-40B4-BE49-F238E27FC236}">
                <a16:creationId xmlns:a16="http://schemas.microsoft.com/office/drawing/2014/main" id="{00000000-0008-0000-0400-000015000000}"/>
              </a:ext>
            </a:extLst>
          </xdr:cNvPr>
          <xdr:cNvGraphicFramePr>
            <a:graphicFrameLocks/>
          </xdr:cNvGraphicFramePr>
        </xdr:nvGraphicFramePr>
        <xdr:xfrm>
          <a:off x="12677851" y="1873909"/>
          <a:ext cx="4674408" cy="3144268"/>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26" name="Group 25">
            <a:extLst>
              <a:ext uri="{FF2B5EF4-FFF2-40B4-BE49-F238E27FC236}">
                <a16:creationId xmlns:a16="http://schemas.microsoft.com/office/drawing/2014/main" id="{00000000-0008-0000-0400-00001A000000}"/>
              </a:ext>
            </a:extLst>
          </xdr:cNvPr>
          <xdr:cNvGrpSpPr/>
        </xdr:nvGrpSpPr>
        <xdr:grpSpPr>
          <a:xfrm>
            <a:off x="16657474" y="2209678"/>
            <a:ext cx="884676" cy="2708354"/>
            <a:chOff x="14738773" y="2720849"/>
            <a:chExt cx="790575" cy="2109179"/>
          </a:xfrm>
        </xdr:grpSpPr>
        <xdr:sp macro="" textlink="PROCESSING!N24">
          <xdr:nvSpPr>
            <xdr:cNvPr id="27" name="TextBox 26">
              <a:extLst>
                <a:ext uri="{FF2B5EF4-FFF2-40B4-BE49-F238E27FC236}">
                  <a16:creationId xmlns:a16="http://schemas.microsoft.com/office/drawing/2014/main" id="{00000000-0008-0000-0400-00001B000000}"/>
                </a:ext>
              </a:extLst>
            </xdr:cNvPr>
            <xdr:cNvSpPr txBox="1"/>
          </xdr:nvSpPr>
          <xdr:spPr>
            <a:xfrm>
              <a:off x="14751629" y="4594263"/>
              <a:ext cx="735020" cy="23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5ADFC2-C1E4-4E11-8DFE-7876CB9AC560}" type="TxLink">
                <a:rPr lang="en-US" sz="900" b="0" i="0" u="none" strike="noStrike">
                  <a:solidFill>
                    <a:schemeClr val="bg1"/>
                  </a:solidFill>
                  <a:latin typeface="Arial" panose="020B0604020202020204" pitchFamily="34" charset="0"/>
                  <a:ea typeface="Calibri"/>
                  <a:cs typeface="Arial" panose="020B0604020202020204" pitchFamily="34" charset="0"/>
                </a:rPr>
                <a:pPr/>
                <a:t>FASS0003</a:t>
              </a:fld>
              <a:endParaRPr lang="en-IN" sz="900">
                <a:solidFill>
                  <a:schemeClr val="bg1"/>
                </a:solidFill>
                <a:latin typeface="Arial" panose="020B0604020202020204" pitchFamily="34" charset="0"/>
                <a:cs typeface="Arial" panose="020B0604020202020204" pitchFamily="34" charset="0"/>
              </a:endParaRPr>
            </a:p>
          </xdr:txBody>
        </xdr:sp>
        <xdr:sp macro="" textlink="PROCESSING!N25">
          <xdr:nvSpPr>
            <xdr:cNvPr id="28" name="TextBox 27">
              <a:extLst>
                <a:ext uri="{FF2B5EF4-FFF2-40B4-BE49-F238E27FC236}">
                  <a16:creationId xmlns:a16="http://schemas.microsoft.com/office/drawing/2014/main" id="{00000000-0008-0000-0400-00001C000000}"/>
                </a:ext>
              </a:extLst>
            </xdr:cNvPr>
            <xdr:cNvSpPr txBox="1"/>
          </xdr:nvSpPr>
          <xdr:spPr>
            <a:xfrm>
              <a:off x="14751629" y="4125421"/>
              <a:ext cx="735020" cy="235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795E11-7506-42F9-92E4-BB42A9E821BE}" type="TxLink">
                <a:rPr lang="en-US" sz="900" b="0" i="0" u="none" strike="noStrike">
                  <a:solidFill>
                    <a:schemeClr val="bg1"/>
                  </a:solidFill>
                  <a:latin typeface="Arial" panose="020B0604020202020204" pitchFamily="34" charset="0"/>
                  <a:ea typeface="Calibri"/>
                  <a:cs typeface="Arial" panose="020B0604020202020204" pitchFamily="34" charset="0"/>
                </a:rPr>
                <a:pPr/>
                <a:t>FAMP0001</a:t>
              </a:fld>
              <a:endParaRPr lang="en-IN" sz="900">
                <a:solidFill>
                  <a:schemeClr val="bg1"/>
                </a:solidFill>
                <a:latin typeface="Arial" panose="020B0604020202020204" pitchFamily="34" charset="0"/>
                <a:cs typeface="Arial" panose="020B0604020202020204" pitchFamily="34" charset="0"/>
              </a:endParaRPr>
            </a:p>
          </xdr:txBody>
        </xdr:sp>
        <xdr:sp macro="" textlink="PROCESSING!N26">
          <xdr:nvSpPr>
            <xdr:cNvPr id="29" name="TextBox 28">
              <a:extLst>
                <a:ext uri="{FF2B5EF4-FFF2-40B4-BE49-F238E27FC236}">
                  <a16:creationId xmlns:a16="http://schemas.microsoft.com/office/drawing/2014/main" id="{00000000-0008-0000-0400-00001D000000}"/>
                </a:ext>
              </a:extLst>
            </xdr:cNvPr>
            <xdr:cNvSpPr txBox="1"/>
          </xdr:nvSpPr>
          <xdr:spPr>
            <a:xfrm>
              <a:off x="14751629" y="3658532"/>
              <a:ext cx="735020" cy="233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F1B11A-D589-4924-9DEF-E3D6A8E062FA}" type="TxLink">
                <a:rPr lang="en-US" sz="900" b="0" i="0" u="none" strike="noStrike">
                  <a:solidFill>
                    <a:schemeClr val="bg1"/>
                  </a:solidFill>
                  <a:latin typeface="Arial" panose="020B0604020202020204" pitchFamily="34" charset="0"/>
                  <a:ea typeface="Calibri"/>
                  <a:cs typeface="Arial" panose="020B0604020202020204" pitchFamily="34" charset="0"/>
                </a:rPr>
                <a:pPr/>
                <a:t>DAMO0001</a:t>
              </a:fld>
              <a:endParaRPr lang="en-IN" sz="900">
                <a:solidFill>
                  <a:schemeClr val="bg1"/>
                </a:solidFill>
                <a:latin typeface="Arial" panose="020B0604020202020204" pitchFamily="34" charset="0"/>
                <a:cs typeface="Arial" panose="020B0604020202020204" pitchFamily="34" charset="0"/>
              </a:endParaRPr>
            </a:p>
          </xdr:txBody>
        </xdr:sp>
        <xdr:sp macro="" textlink="PROCESSING!N27">
          <xdr:nvSpPr>
            <xdr:cNvPr id="30" name="TextBox 29">
              <a:extLst>
                <a:ext uri="{FF2B5EF4-FFF2-40B4-BE49-F238E27FC236}">
                  <a16:creationId xmlns:a16="http://schemas.microsoft.com/office/drawing/2014/main" id="{00000000-0008-0000-0400-00001E000000}"/>
                </a:ext>
              </a:extLst>
            </xdr:cNvPr>
            <xdr:cNvSpPr txBox="1"/>
          </xdr:nvSpPr>
          <xdr:spPr>
            <a:xfrm>
              <a:off x="14751629" y="3189690"/>
              <a:ext cx="777719" cy="167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B76577-A894-4B8B-BE83-48BF9AFDE14B}" type="TxLink">
                <a:rPr lang="en-US" sz="900" b="0" i="0" u="none" strike="noStrike">
                  <a:solidFill>
                    <a:schemeClr val="bg1"/>
                  </a:solidFill>
                  <a:latin typeface="Arial" panose="020B0604020202020204" pitchFamily="34" charset="0"/>
                  <a:ea typeface="Calibri"/>
                  <a:cs typeface="Arial" panose="020B0604020202020204" pitchFamily="34" charset="0"/>
                </a:rPr>
                <a:pPr/>
                <a:t>ABS50004</a:t>
              </a:fld>
              <a:endParaRPr lang="en-IN" sz="900">
                <a:solidFill>
                  <a:schemeClr val="bg1"/>
                </a:solidFill>
                <a:latin typeface="Arial" panose="020B0604020202020204" pitchFamily="34" charset="0"/>
                <a:cs typeface="Arial" panose="020B0604020202020204" pitchFamily="34" charset="0"/>
              </a:endParaRPr>
            </a:p>
          </xdr:txBody>
        </xdr:sp>
        <xdr:sp macro="" textlink="PROCESSING!N28">
          <xdr:nvSpPr>
            <xdr:cNvPr id="31" name="TextBox 30">
              <a:extLst>
                <a:ext uri="{FF2B5EF4-FFF2-40B4-BE49-F238E27FC236}">
                  <a16:creationId xmlns:a16="http://schemas.microsoft.com/office/drawing/2014/main" id="{00000000-0008-0000-0400-00001F000000}"/>
                </a:ext>
              </a:extLst>
            </xdr:cNvPr>
            <xdr:cNvSpPr txBox="1"/>
          </xdr:nvSpPr>
          <xdr:spPr>
            <a:xfrm>
              <a:off x="14738773" y="2720849"/>
              <a:ext cx="735020" cy="23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14FBDD-7393-46C2-9C39-327823802743}" type="TxLink">
                <a:rPr lang="en-US" sz="900" b="0" i="0" u="none" strike="noStrike">
                  <a:solidFill>
                    <a:schemeClr val="bg1"/>
                  </a:solidFill>
                  <a:latin typeface="Arial" panose="020B0604020202020204" pitchFamily="34" charset="0"/>
                  <a:ea typeface="Calibri"/>
                  <a:cs typeface="Arial" panose="020B0604020202020204" pitchFamily="34" charset="0"/>
                </a:rPr>
                <a:pPr/>
                <a:t>BSQD0001</a:t>
              </a:fld>
              <a:endParaRPr lang="en-IN" sz="900">
                <a:solidFill>
                  <a:schemeClr val="bg1"/>
                </a:solidFill>
                <a:latin typeface="Arial" panose="020B0604020202020204" pitchFamily="34" charset="0"/>
                <a:cs typeface="Arial" panose="020B0604020202020204" pitchFamily="34" charset="0"/>
              </a:endParaRPr>
            </a:p>
          </xdr:txBody>
        </xdr:sp>
      </xdr:grpSp>
      <mc:AlternateContent xmlns:mc="http://schemas.openxmlformats.org/markup-compatibility/2006">
        <mc:Choice xmlns:a14="http://schemas.microsoft.com/office/drawing/2010/main" Requires="a14">
          <xdr:sp macro="" textlink="">
            <xdr:nvSpPr>
              <xdr:cNvPr id="5121" name="Group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14953905" y="2149586"/>
                <a:ext cx="1654497" cy="245226"/>
              </a:xfrm>
              <a:prstGeom prst="rect">
                <a:avLst/>
              </a:prstGeom>
              <a:noFill/>
              <a:ln w="9525">
                <a:miter lim="800000"/>
                <a:headEnd/>
                <a:tailEnd/>
              </a:ln>
              <a:extLst>
                <a:ext uri="{909E8E84-426E-40DD-AFC4-6F175D3DCCD1}">
                  <a14:hiddenFill>
                    <a:noFill/>
                  </a14:hiddenFill>
                </a:ext>
              </a:extLst>
            </xdr:spPr>
          </xdr:sp>
        </mc:Choice>
        <mc:Fallback/>
      </mc:AlternateContent>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12985743" y="2018183"/>
            <a:ext cx="1381749" cy="256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Top 5</a:t>
            </a:r>
            <a:r>
              <a:rPr lang="en-IN" sz="1050" baseline="0">
                <a:solidFill>
                  <a:schemeClr val="bg1"/>
                </a:solidFill>
                <a:latin typeface="Arial" panose="020B0604020202020204" pitchFamily="34" charset="0"/>
                <a:cs typeface="Arial" panose="020B0604020202020204" pitchFamily="34" charset="0"/>
              </a:rPr>
              <a:t> </a:t>
            </a:r>
            <a:r>
              <a:rPr lang="en-IN" sz="1050" baseline="0">
                <a:solidFill>
                  <a:schemeClr val="bg1"/>
                </a:solidFill>
                <a:latin typeface="Abadi" panose="020B0604020104020204" pitchFamily="34" charset="0"/>
                <a:cs typeface="Arial" panose="020B0604020202020204" pitchFamily="34" charset="0"/>
              </a:rPr>
              <a:t>BestSeller</a:t>
            </a:r>
            <a:r>
              <a:rPr lang="en-IN" sz="1050" baseline="0">
                <a:solidFill>
                  <a:schemeClr val="bg1"/>
                </a:solidFill>
                <a:latin typeface="Arial" panose="020B0604020202020204" pitchFamily="34" charset="0"/>
                <a:cs typeface="Arial" panose="020B0604020202020204" pitchFamily="34" charset="0"/>
              </a:rPr>
              <a:t> by :</a:t>
            </a:r>
            <a:endParaRPr lang="en-IN" sz="1050">
              <a:solidFill>
                <a:schemeClr val="bg1"/>
              </a:solidFill>
              <a:latin typeface="Arial" panose="020B0604020202020204" pitchFamily="34" charset="0"/>
              <a:cs typeface="Arial" panose="020B0604020202020204" pitchFamily="34" charset="0"/>
            </a:endParaRPr>
          </a:p>
        </xdr:txBody>
      </xdr:sp>
      <xdr:grpSp>
        <xdr:nvGrpSpPr>
          <xdr:cNvPr id="36" name="Group 35">
            <a:extLst>
              <a:ext uri="{FF2B5EF4-FFF2-40B4-BE49-F238E27FC236}">
                <a16:creationId xmlns:a16="http://schemas.microsoft.com/office/drawing/2014/main" id="{00000000-0008-0000-0400-000024000000}"/>
              </a:ext>
            </a:extLst>
          </xdr:cNvPr>
          <xdr:cNvGrpSpPr/>
        </xdr:nvGrpSpPr>
        <xdr:grpSpPr>
          <a:xfrm>
            <a:off x="14413239" y="1968993"/>
            <a:ext cx="1566805" cy="287501"/>
            <a:chOff x="15118191" y="2129147"/>
            <a:chExt cx="1527276" cy="265862"/>
          </a:xfrm>
        </xdr:grpSpPr>
        <mc:AlternateContent xmlns:mc="http://schemas.openxmlformats.org/markup-compatibility/2006">
          <mc:Choice xmlns:a14="http://schemas.microsoft.com/office/drawing/2010/main" Requires="a14">
            <xdr:sp macro="" textlink="">
              <xdr:nvSpPr>
                <xdr:cNvPr id="5122" name="Option Button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15118191" y="2131809"/>
                  <a:ext cx="213360" cy="26042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3" name="Option Button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15833163" y="2129147"/>
                  <a:ext cx="213360" cy="26586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34" name="TextBox 33">
              <a:extLst>
                <a:ext uri="{FF2B5EF4-FFF2-40B4-BE49-F238E27FC236}">
                  <a16:creationId xmlns:a16="http://schemas.microsoft.com/office/drawing/2014/main" id="{00000000-0008-0000-0400-000022000000}"/>
                </a:ext>
              </a:extLst>
            </xdr:cNvPr>
            <xdr:cNvSpPr txBox="1"/>
          </xdr:nvSpPr>
          <xdr:spPr>
            <a:xfrm>
              <a:off x="16086667" y="2160421"/>
              <a:ext cx="558800" cy="203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rial" panose="020B0604020202020204" pitchFamily="34" charset="0"/>
                  <a:cs typeface="Arial" panose="020B0604020202020204" pitchFamily="34" charset="0"/>
                </a:rPr>
                <a:t>Value</a:t>
              </a:r>
            </a:p>
            <a:p>
              <a:endParaRPr lang="en-IN" sz="1100">
                <a:solidFill>
                  <a:schemeClr val="bg1"/>
                </a:solidFill>
                <a:latin typeface="Arial" panose="020B0604020202020204" pitchFamily="34" charset="0"/>
                <a:cs typeface="Arial" panose="020B0604020202020204" pitchFamily="34" charset="0"/>
              </a:endParaRPr>
            </a:p>
          </xdr:txBody>
        </xdr: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15371703" y="2152983"/>
              <a:ext cx="421317" cy="218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rial" panose="020B0604020202020204" pitchFamily="34" charset="0"/>
                  <a:cs typeface="Arial" panose="020B0604020202020204" pitchFamily="34" charset="0"/>
                </a:rPr>
                <a:t>Qty</a:t>
              </a:r>
            </a:p>
          </xdr:txBody>
        </xdr:sp>
      </xdr:grpSp>
      <xdr:sp macro="" textlink="">
        <xdr:nvSpPr>
          <xdr:cNvPr id="38" name="Rectangle: Rounded Corners 37">
            <a:extLst>
              <a:ext uri="{FF2B5EF4-FFF2-40B4-BE49-F238E27FC236}">
                <a16:creationId xmlns:a16="http://schemas.microsoft.com/office/drawing/2014/main" id="{00000000-0008-0000-0400-000026000000}"/>
              </a:ext>
            </a:extLst>
          </xdr:cNvPr>
          <xdr:cNvSpPr/>
        </xdr:nvSpPr>
        <xdr:spPr>
          <a:xfrm>
            <a:off x="2716675" y="5049124"/>
            <a:ext cx="4874391" cy="2987507"/>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sp macro="" textlink="">
        <xdr:nvSpPr>
          <xdr:cNvPr id="41" name="Rectangle: Rounded Corners 40">
            <a:extLst>
              <a:ext uri="{FF2B5EF4-FFF2-40B4-BE49-F238E27FC236}">
                <a16:creationId xmlns:a16="http://schemas.microsoft.com/office/drawing/2014/main" id="{00000000-0008-0000-0400-000029000000}"/>
              </a:ext>
            </a:extLst>
          </xdr:cNvPr>
          <xdr:cNvSpPr/>
        </xdr:nvSpPr>
        <xdr:spPr>
          <a:xfrm>
            <a:off x="7665941" y="5049124"/>
            <a:ext cx="4874391" cy="2987507"/>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graphicFrame macro="">
        <xdr:nvGraphicFramePr>
          <xdr:cNvPr id="42" name="Chart 41">
            <a:extLst>
              <a:ext uri="{FF2B5EF4-FFF2-40B4-BE49-F238E27FC236}">
                <a16:creationId xmlns:a16="http://schemas.microsoft.com/office/drawing/2014/main" id="{00000000-0008-0000-0400-00002A000000}"/>
              </a:ext>
            </a:extLst>
          </xdr:cNvPr>
          <xdr:cNvGraphicFramePr>
            <a:graphicFrameLocks/>
          </xdr:cNvGraphicFramePr>
        </xdr:nvGraphicFramePr>
        <xdr:xfrm>
          <a:off x="7631497" y="5140071"/>
          <a:ext cx="4894331" cy="2880191"/>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12612963" y="5049124"/>
            <a:ext cx="4874390" cy="2987507"/>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graphicFrame macro="">
        <xdr:nvGraphicFramePr>
          <xdr:cNvPr id="46" name="Chart 45">
            <a:extLst>
              <a:ext uri="{FF2B5EF4-FFF2-40B4-BE49-F238E27FC236}">
                <a16:creationId xmlns:a16="http://schemas.microsoft.com/office/drawing/2014/main" id="{00000000-0008-0000-0400-00002E000000}"/>
              </a:ext>
            </a:extLst>
          </xdr:cNvPr>
          <xdr:cNvGraphicFramePr>
            <a:graphicFrameLocks/>
          </xdr:cNvGraphicFramePr>
        </xdr:nvGraphicFramePr>
        <xdr:xfrm>
          <a:off x="12626471" y="5074930"/>
          <a:ext cx="4876800" cy="2930415"/>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2617992" y="8256893"/>
            <a:ext cx="14903893" cy="318590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endParaRPr lang="en-IN" sz="2000" b="0" i="0" u="none" strike="noStrike">
              <a:solidFill>
                <a:schemeClr val="bg1"/>
              </a:solidFill>
              <a:latin typeface="Bahnschrift" panose="020B0502040204020203" pitchFamily="34" charset="0"/>
              <a:ea typeface="Calibri"/>
              <a:cs typeface="Calibri"/>
            </a:endParaRPr>
          </a:p>
          <a:p>
            <a:pPr algn="ctr"/>
            <a:endParaRPr lang="en-IN" sz="2000" b="0" i="0" u="none" strike="noStrike">
              <a:solidFill>
                <a:schemeClr val="bg1"/>
              </a:solidFill>
              <a:latin typeface="Bahnschrift" panose="020B0502040204020203" pitchFamily="34" charset="0"/>
              <a:ea typeface="Calibri"/>
              <a:cs typeface="Calibri"/>
            </a:endParaRPr>
          </a:p>
        </xdr:txBody>
      </xdr:sp>
      <xdr:graphicFrame macro="">
        <xdr:nvGraphicFramePr>
          <xdr:cNvPr id="24" name="Chart 23">
            <a:extLst>
              <a:ext uri="{FF2B5EF4-FFF2-40B4-BE49-F238E27FC236}">
                <a16:creationId xmlns:a16="http://schemas.microsoft.com/office/drawing/2014/main" id="{00000000-0008-0000-0400-000018000000}"/>
              </a:ext>
            </a:extLst>
          </xdr:cNvPr>
          <xdr:cNvGraphicFramePr>
            <a:graphicFrameLocks/>
          </xdr:cNvGraphicFramePr>
        </xdr:nvGraphicFramePr>
        <xdr:xfrm>
          <a:off x="2699221" y="8730026"/>
          <a:ext cx="13582295" cy="2633202"/>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2" name="TextBox 31">
            <a:extLst>
              <a:ext uri="{FF2B5EF4-FFF2-40B4-BE49-F238E27FC236}">
                <a16:creationId xmlns:a16="http://schemas.microsoft.com/office/drawing/2014/main" id="{00000000-0008-0000-0400-000020000000}"/>
              </a:ext>
            </a:extLst>
          </xdr:cNvPr>
          <xdr:cNvSpPr txBox="1"/>
        </xdr:nvSpPr>
        <xdr:spPr>
          <a:xfrm>
            <a:off x="2958446" y="8368540"/>
            <a:ext cx="2747468" cy="279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0CF1E3"/>
                </a:solidFill>
                <a:latin typeface="Abadi" panose="020B0604020104020204" pitchFamily="34" charset="0"/>
              </a:rPr>
              <a:t>CONTRIBUTION BY CATEGORY:</a:t>
            </a:r>
            <a:endParaRPr lang="en-IN" sz="1400">
              <a:solidFill>
                <a:srgbClr val="0CF1E3"/>
              </a:solidFill>
              <a:latin typeface="Abadi" panose="020B0604020104020204" pitchFamily="34" charset="0"/>
            </a:endParaRPr>
          </a:p>
        </xdr:txBody>
      </xdr:sp>
      <mc:AlternateContent xmlns:mc="http://schemas.openxmlformats.org/markup-compatibility/2006">
        <mc:Choice xmlns:a14="http://schemas.microsoft.com/office/drawing/2010/main" Requires="a14">
          <xdr:sp macro="" textlink="">
            <xdr:nvSpPr>
              <xdr:cNvPr id="5128" name="Group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5996421" y="8271824"/>
                <a:ext cx="3725366" cy="431426"/>
              </a:xfrm>
              <a:prstGeom prst="rect">
                <a:avLst/>
              </a:prstGeom>
              <a:noFill/>
              <a:ln w="9525">
                <a:miter lim="800000"/>
                <a:headEnd/>
                <a:tailEnd/>
              </a:ln>
              <a:extLst>
                <a:ext uri="{909E8E84-426E-40DD-AFC4-6F175D3DCCD1}">
                  <a14:hiddenFill>
                    <a:noFill/>
                  </a14:hiddenFill>
                </a:ext>
              </a:extLst>
            </xdr:spPr>
          </xdr:sp>
        </mc:Choice>
        <mc:Fallback/>
      </mc:AlternateContent>
      <mc:AlternateContent xmlns:mc="http://schemas.openxmlformats.org/markup-compatibility/2006" xmlns:a14="http://schemas.microsoft.com/office/drawing/2010/main">
        <mc:Choice Requires="a14">
          <xdr:graphicFrame macro="">
            <xdr:nvGraphicFramePr>
              <xdr:cNvPr id="49" name="Month 3">
                <a:extLst>
                  <a:ext uri="{FF2B5EF4-FFF2-40B4-BE49-F238E27FC236}">
                    <a16:creationId xmlns:a16="http://schemas.microsoft.com/office/drawing/2014/main" id="{00000000-0008-0000-0400-000031000000}"/>
                  </a:ext>
                </a:extLst>
              </xdr:cNvPr>
              <xdr:cNvGraphicFramePr/>
            </xdr:nvGraphicFramePr>
            <xdr:xfrm>
              <a:off x="16203386" y="8257674"/>
              <a:ext cx="1313707" cy="3188202"/>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16203386" y="8257674"/>
                <a:ext cx="1313707" cy="31882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8" name="Group 47">
            <a:extLst>
              <a:ext uri="{FF2B5EF4-FFF2-40B4-BE49-F238E27FC236}">
                <a16:creationId xmlns:a16="http://schemas.microsoft.com/office/drawing/2014/main" id="{00000000-0008-0000-0400-000030000000}"/>
              </a:ext>
            </a:extLst>
          </xdr:cNvPr>
          <xdr:cNvGrpSpPr/>
        </xdr:nvGrpSpPr>
        <xdr:grpSpPr>
          <a:xfrm>
            <a:off x="6369595" y="8338167"/>
            <a:ext cx="3731431" cy="363343"/>
            <a:chOff x="5468310" y="8544644"/>
            <a:chExt cx="3652044" cy="365074"/>
          </a:xfrm>
        </xdr:grpSpPr>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5635431" y="8618158"/>
              <a:ext cx="1058365" cy="227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Purchase Qty</a:t>
              </a:r>
            </a:p>
          </xdr:txBody>
        </xdr:sp>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6787338" y="8625681"/>
              <a:ext cx="718645" cy="243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Sold Qty</a:t>
              </a:r>
            </a:p>
          </xdr:txBody>
        </xdr:sp>
        <xdr:sp macro="" textlink="">
          <xdr:nvSpPr>
            <xdr:cNvPr id="52" name="TextBox 51">
              <a:extLst>
                <a:ext uri="{FF2B5EF4-FFF2-40B4-BE49-F238E27FC236}">
                  <a16:creationId xmlns:a16="http://schemas.microsoft.com/office/drawing/2014/main" id="{00000000-0008-0000-0400-000034000000}"/>
                </a:ext>
              </a:extLst>
            </xdr:cNvPr>
            <xdr:cNvSpPr txBox="1"/>
          </xdr:nvSpPr>
          <xdr:spPr>
            <a:xfrm>
              <a:off x="7729103" y="8637189"/>
              <a:ext cx="476724" cy="240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Cost</a:t>
              </a:r>
            </a:p>
          </xdr:txBody>
        </xdr:sp>
        <xdr:sp macro="" textlink="">
          <xdr:nvSpPr>
            <xdr:cNvPr id="53" name="TextBox 52">
              <a:extLst>
                <a:ext uri="{FF2B5EF4-FFF2-40B4-BE49-F238E27FC236}">
                  <a16:creationId xmlns:a16="http://schemas.microsoft.com/office/drawing/2014/main" id="{00000000-0008-0000-0400-000035000000}"/>
                </a:ext>
              </a:extLst>
            </xdr:cNvPr>
            <xdr:cNvSpPr txBox="1"/>
          </xdr:nvSpPr>
          <xdr:spPr>
            <a:xfrm>
              <a:off x="8599719" y="8631947"/>
              <a:ext cx="520635" cy="277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rial" panose="020B0604020202020204" pitchFamily="34" charset="0"/>
                  <a:cs typeface="Arial" panose="020B0604020202020204" pitchFamily="34" charset="0"/>
                </a:rPr>
                <a:t>Price</a:t>
              </a:r>
            </a:p>
          </xdr:txBody>
        </xdr:sp>
        <mc:AlternateContent xmlns:mc="http://schemas.openxmlformats.org/markup-compatibility/2006">
          <mc:Choice xmlns:a14="http://schemas.microsoft.com/office/drawing/2010/main" Requires="a14">
            <xdr:sp macro="" textlink="">
              <xdr:nvSpPr>
                <xdr:cNvPr id="5130" name="Option Button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5468310" y="8544644"/>
                  <a:ext cx="186020" cy="35963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t>
                  </a:r>
                </a:p>
              </xdr:txBody>
            </xdr:sp>
          </mc:Choice>
          <mc:Fallback/>
        </mc:AlternateContent>
        <mc:AlternateContent xmlns:mc="http://schemas.openxmlformats.org/markup-compatibility/2006">
          <mc:Choice xmlns:a14="http://schemas.microsoft.com/office/drawing/2010/main" Requires="a14">
            <xdr:sp macro="" textlink="">
              <xdr:nvSpPr>
                <xdr:cNvPr id="5131" name="Option Button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6585603" y="8610650"/>
                  <a:ext cx="201425" cy="28557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t>
                  </a:r>
                </a:p>
              </xdr:txBody>
            </xdr:sp>
          </mc:Choice>
          <mc:Fallback/>
        </mc:AlternateContent>
        <mc:AlternateContent xmlns:mc="http://schemas.openxmlformats.org/markup-compatibility/2006">
          <mc:Choice xmlns:a14="http://schemas.microsoft.com/office/drawing/2010/main" Requires="a14">
            <xdr:sp macro="" textlink="">
              <xdr:nvSpPr>
                <xdr:cNvPr id="5132" name="Option Button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7531948" y="8618741"/>
                  <a:ext cx="186699" cy="27508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t>
                  </a:r>
                </a:p>
              </xdr:txBody>
            </xdr:sp>
          </mc:Choice>
          <mc:Fallback/>
        </mc:AlternateContent>
        <mc:AlternateContent xmlns:mc="http://schemas.openxmlformats.org/markup-compatibility/2006">
          <mc:Choice xmlns:a14="http://schemas.microsoft.com/office/drawing/2010/main" Requires="a14">
            <xdr:sp macro="" textlink="">
              <xdr:nvSpPr>
                <xdr:cNvPr id="5133" name="Option Button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8461201" y="8612355"/>
                  <a:ext cx="214710" cy="27508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a:t>
                  </a:r>
                </a:p>
              </xdr:txBody>
            </xdr:sp>
          </mc:Choice>
          <mc:Fallback/>
        </mc:AlternateContent>
      </xdr:grpSp>
      <mc:AlternateContent xmlns:mc="http://schemas.openxmlformats.org/markup-compatibility/2006">
        <mc:Choice xmlns:a14="http://schemas.microsoft.com/office/drawing/2010/main" Requires="a14">
          <xdr:sp macro="" textlink="">
            <xdr:nvSpPr>
              <xdr:cNvPr id="5138" name="Group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6200822" y="8343063"/>
                <a:ext cx="4001807" cy="363090"/>
              </a:xfrm>
              <a:prstGeom prst="rect">
                <a:avLst/>
              </a:prstGeom>
              <a:noFill/>
              <a:ln w="9525">
                <a:miter lim="800000"/>
                <a:headEnd/>
                <a:tailEnd/>
              </a:ln>
              <a:extLst>
                <a:ext uri="{909E8E84-426E-40DD-AFC4-6F175D3DCCD1}">
                  <a14:hiddenFill>
                    <a:noFill/>
                  </a14:hiddenFill>
                </a:ext>
              </a:extLst>
            </xdr:spPr>
          </xdr:sp>
        </mc:Choice>
        <mc:Fallback/>
      </mc:AlternateContent>
      <xdr:graphicFrame macro="">
        <xdr:nvGraphicFramePr>
          <xdr:cNvPr id="40" name="Chart 39">
            <a:extLst>
              <a:ext uri="{FF2B5EF4-FFF2-40B4-BE49-F238E27FC236}">
                <a16:creationId xmlns:a16="http://schemas.microsoft.com/office/drawing/2014/main" id="{00000000-0008-0000-0400-000028000000}"/>
              </a:ext>
            </a:extLst>
          </xdr:cNvPr>
          <xdr:cNvGraphicFramePr>
            <a:graphicFrameLocks/>
          </xdr:cNvGraphicFramePr>
        </xdr:nvGraphicFramePr>
        <xdr:xfrm>
          <a:off x="2760505" y="5120086"/>
          <a:ext cx="4757617" cy="2772033"/>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3043483" y="2026014"/>
            <a:ext cx="1196113" cy="240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Purchase</a:t>
            </a:r>
            <a:r>
              <a:rPr lang="en-IN" sz="1050" baseline="0">
                <a:solidFill>
                  <a:schemeClr val="bg1"/>
                </a:solidFill>
                <a:latin typeface="Abadi" panose="020B0604020104020204" pitchFamily="34" charset="0"/>
                <a:cs typeface="Arial" panose="020B0604020202020204" pitchFamily="34" charset="0"/>
              </a:rPr>
              <a:t>d Qty</a:t>
            </a:r>
            <a:endParaRPr lang="en-IN" sz="1050">
              <a:solidFill>
                <a:schemeClr val="bg1"/>
              </a:solidFill>
              <a:latin typeface="Abadi" panose="020B0604020104020204" pitchFamily="34" charset="0"/>
              <a:cs typeface="Arial" panose="020B0604020202020204" pitchFamily="34" charset="0"/>
            </a:endParaRPr>
          </a:p>
        </xdr:txBody>
      </xdr:sp>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8014040" y="2026014"/>
            <a:ext cx="1196114" cy="240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Sold </a:t>
            </a:r>
            <a:r>
              <a:rPr lang="en-IN" sz="1050" baseline="0">
                <a:solidFill>
                  <a:schemeClr val="bg1"/>
                </a:solidFill>
                <a:latin typeface="Abadi" panose="020B0604020104020204" pitchFamily="34" charset="0"/>
                <a:cs typeface="Arial" panose="020B0604020202020204" pitchFamily="34" charset="0"/>
              </a:rPr>
              <a:t>Qty</a:t>
            </a:r>
            <a:endParaRPr lang="en-IN" sz="1050">
              <a:solidFill>
                <a:schemeClr val="bg1"/>
              </a:solidFill>
              <a:latin typeface="Abadi" panose="020B0604020104020204" pitchFamily="34" charset="0"/>
              <a:cs typeface="Arial" panose="020B0604020202020204" pitchFamily="34" charset="0"/>
            </a:endParaRPr>
          </a:p>
        </xdr:txBody>
      </xdr:sp>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3088395" y="5070065"/>
            <a:ext cx="1196113" cy="23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Purchase Value</a:t>
            </a:r>
          </a:p>
        </xdr:txBody>
      </xdr:sp>
      <xdr:sp macro="" textlink="">
        <xdr:nvSpPr>
          <xdr:cNvPr id="5124" name="TextBox 5123">
            <a:extLst>
              <a:ext uri="{FF2B5EF4-FFF2-40B4-BE49-F238E27FC236}">
                <a16:creationId xmlns:a16="http://schemas.microsoft.com/office/drawing/2014/main" id="{00000000-0008-0000-0400-000004140000}"/>
              </a:ext>
            </a:extLst>
          </xdr:cNvPr>
          <xdr:cNvSpPr txBox="1"/>
        </xdr:nvSpPr>
        <xdr:spPr>
          <a:xfrm>
            <a:off x="7994502" y="5070065"/>
            <a:ext cx="1196114" cy="23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Sales Value</a:t>
            </a:r>
          </a:p>
        </xdr:txBody>
      </xdr:sp>
      <xdr:sp macro="" textlink="">
        <xdr:nvSpPr>
          <xdr:cNvPr id="5129" name="TextBox 5128">
            <a:extLst>
              <a:ext uri="{FF2B5EF4-FFF2-40B4-BE49-F238E27FC236}">
                <a16:creationId xmlns:a16="http://schemas.microsoft.com/office/drawing/2014/main" id="{00000000-0008-0000-0400-000009140000}"/>
              </a:ext>
            </a:extLst>
          </xdr:cNvPr>
          <xdr:cNvSpPr txBox="1"/>
        </xdr:nvSpPr>
        <xdr:spPr>
          <a:xfrm>
            <a:off x="12900609" y="5070065"/>
            <a:ext cx="1196113" cy="23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badi" panose="020B0604020104020204" pitchFamily="34" charset="0"/>
                <a:cs typeface="Arial" panose="020B0604020202020204" pitchFamily="34" charset="0"/>
              </a:rPr>
              <a:t>Purchase /</a:t>
            </a:r>
            <a:r>
              <a:rPr lang="en-IN" sz="1050" baseline="0">
                <a:solidFill>
                  <a:schemeClr val="bg1"/>
                </a:solidFill>
                <a:latin typeface="Abadi" panose="020B0604020104020204" pitchFamily="34" charset="0"/>
                <a:cs typeface="Arial" panose="020B0604020202020204" pitchFamily="34" charset="0"/>
              </a:rPr>
              <a:t> </a:t>
            </a:r>
            <a:r>
              <a:rPr lang="en-IN" sz="1050">
                <a:solidFill>
                  <a:schemeClr val="bg1"/>
                </a:solidFill>
                <a:latin typeface="Abadi" panose="020B0604020104020204" pitchFamily="34" charset="0"/>
                <a:cs typeface="Arial" panose="020B0604020202020204" pitchFamily="34" charset="0"/>
              </a:rPr>
              <a:t>Sales</a:t>
            </a:r>
          </a:p>
        </xdr:txBody>
      </xdr:sp>
    </xdr:grpSp>
    <xdr:clientData/>
  </xdr:twoCellAnchor>
  <xdr:twoCellAnchor>
    <xdr:from>
      <xdr:col>0</xdr:col>
      <xdr:colOff>108857</xdr:colOff>
      <xdr:row>47</xdr:row>
      <xdr:rowOff>87087</xdr:rowOff>
    </xdr:from>
    <xdr:to>
      <xdr:col>4</xdr:col>
      <xdr:colOff>391885</xdr:colOff>
      <xdr:row>63</xdr:row>
      <xdr:rowOff>58057</xdr:rowOff>
    </xdr:to>
    <xdr:grpSp>
      <xdr:nvGrpSpPr>
        <xdr:cNvPr id="37" name="Group 36">
          <a:extLst>
            <a:ext uri="{FF2B5EF4-FFF2-40B4-BE49-F238E27FC236}">
              <a16:creationId xmlns:a16="http://schemas.microsoft.com/office/drawing/2014/main" id="{00000000-0008-0000-0400-000025000000}"/>
            </a:ext>
          </a:extLst>
        </xdr:cNvPr>
        <xdr:cNvGrpSpPr/>
      </xdr:nvGrpSpPr>
      <xdr:grpSpPr>
        <a:xfrm>
          <a:off x="108857" y="8500837"/>
          <a:ext cx="2463195" cy="2849637"/>
          <a:chOff x="5963752" y="21828336"/>
          <a:chExt cx="2310070" cy="2925032"/>
        </a:xfrm>
      </xdr:grpSpPr>
      <xdr:sp macro="" textlink="">
        <xdr:nvSpPr>
          <xdr:cNvPr id="39" name="Rectangle 38">
            <a:extLst>
              <a:ext uri="{FF2B5EF4-FFF2-40B4-BE49-F238E27FC236}">
                <a16:creationId xmlns:a16="http://schemas.microsoft.com/office/drawing/2014/main" id="{00000000-0008-0000-0400-000027000000}"/>
              </a:ext>
            </a:extLst>
          </xdr:cNvPr>
          <xdr:cNvSpPr/>
        </xdr:nvSpPr>
        <xdr:spPr>
          <a:xfrm>
            <a:off x="5963752" y="21830586"/>
            <a:ext cx="2303029" cy="2922782"/>
          </a:xfrm>
          <a:prstGeom prst="rect">
            <a:avLst/>
          </a:prstGeom>
          <a:noFill/>
          <a:ln>
            <a:solidFill>
              <a:srgbClr val="FE890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Abadi" panose="020B0604020104020204" pitchFamily="34" charset="0"/>
            </a:endParaRPr>
          </a:p>
        </xdr:txBody>
      </xdr:sp>
      <xdr:grpSp>
        <xdr:nvGrpSpPr>
          <xdr:cNvPr id="5125" name="Group 5124">
            <a:extLst>
              <a:ext uri="{FF2B5EF4-FFF2-40B4-BE49-F238E27FC236}">
                <a16:creationId xmlns:a16="http://schemas.microsoft.com/office/drawing/2014/main" id="{00000000-0008-0000-0400-000005140000}"/>
              </a:ext>
            </a:extLst>
          </xdr:cNvPr>
          <xdr:cNvGrpSpPr/>
        </xdr:nvGrpSpPr>
        <xdr:grpSpPr>
          <a:xfrm>
            <a:off x="5965367" y="21828336"/>
            <a:ext cx="2308455" cy="2909072"/>
            <a:chOff x="36584" y="8818588"/>
            <a:chExt cx="2333047" cy="2463726"/>
          </a:xfrm>
        </xdr:grpSpPr>
        <xdr:grpSp>
          <xdr:nvGrpSpPr>
            <xdr:cNvPr id="5127" name="Group 5126">
              <a:extLst>
                <a:ext uri="{FF2B5EF4-FFF2-40B4-BE49-F238E27FC236}">
                  <a16:creationId xmlns:a16="http://schemas.microsoft.com/office/drawing/2014/main" id="{00000000-0008-0000-0400-000007140000}"/>
                </a:ext>
              </a:extLst>
            </xdr:cNvPr>
            <xdr:cNvGrpSpPr/>
          </xdr:nvGrpSpPr>
          <xdr:grpSpPr>
            <a:xfrm>
              <a:off x="36584" y="8818588"/>
              <a:ext cx="2333047" cy="2463726"/>
              <a:chOff x="36580" y="8897509"/>
              <a:chExt cx="2334529" cy="2492882"/>
            </a:xfrm>
          </xdr:grpSpPr>
          <xdr:sp macro="" textlink="">
            <xdr:nvSpPr>
              <xdr:cNvPr id="5136" name="TextBox 5135">
                <a:extLst>
                  <a:ext uri="{FF2B5EF4-FFF2-40B4-BE49-F238E27FC236}">
                    <a16:creationId xmlns:a16="http://schemas.microsoft.com/office/drawing/2014/main" id="{00000000-0008-0000-0400-000010140000}"/>
                  </a:ext>
                </a:extLst>
              </xdr:cNvPr>
              <xdr:cNvSpPr txBox="1"/>
            </xdr:nvSpPr>
            <xdr:spPr>
              <a:xfrm>
                <a:off x="36580" y="8897509"/>
                <a:ext cx="2328160" cy="244194"/>
              </a:xfrm>
              <a:prstGeom prst="rect">
                <a:avLst/>
              </a:prstGeom>
              <a:no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0CF1E3"/>
                    </a:solidFill>
                    <a:latin typeface="Abadi" panose="020B0604020104020204" pitchFamily="34" charset="0"/>
                  </a:rPr>
                  <a:t>PRODUCT</a:t>
                </a:r>
                <a:r>
                  <a:rPr lang="en-IN" sz="1100" baseline="0">
                    <a:solidFill>
                      <a:srgbClr val="0CF1E3"/>
                    </a:solidFill>
                    <a:latin typeface="Abadi" panose="020B0604020104020204" pitchFamily="34" charset="0"/>
                  </a:rPr>
                  <a:t> SEARCH:</a:t>
                </a:r>
                <a:endParaRPr lang="en-IN" sz="1100">
                  <a:solidFill>
                    <a:srgbClr val="0CF1E3"/>
                  </a:solidFill>
                  <a:latin typeface="Abadi" panose="020B0604020104020204" pitchFamily="34" charset="0"/>
                </a:endParaRPr>
              </a:p>
            </xdr:txBody>
          </xdr:sp>
          <xdr:sp macro="" textlink="$A$36">
            <xdr:nvSpPr>
              <xdr:cNvPr id="5137" name="TextBox 5136">
                <a:extLst>
                  <a:ext uri="{FF2B5EF4-FFF2-40B4-BE49-F238E27FC236}">
                    <a16:creationId xmlns:a16="http://schemas.microsoft.com/office/drawing/2014/main" id="{00000000-0008-0000-0400-000011140000}"/>
                  </a:ext>
                </a:extLst>
              </xdr:cNvPr>
              <xdr:cNvSpPr txBox="1"/>
            </xdr:nvSpPr>
            <xdr:spPr>
              <a:xfrm>
                <a:off x="43989" y="9130497"/>
                <a:ext cx="2327120" cy="283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18E31D-778B-4FA0-B916-B54C057C9E98}" type="TxLink">
                  <a:rPr lang="en-US" sz="1100" b="0" i="0" u="none" strike="noStrike">
                    <a:solidFill>
                      <a:schemeClr val="bg1"/>
                    </a:solidFill>
                    <a:latin typeface="Abadi" panose="020B0604020104020204" pitchFamily="34" charset="0"/>
                    <a:ea typeface="Calibri"/>
                    <a:cs typeface="Calibri"/>
                  </a:rPr>
                  <a:pPr algn="ctr"/>
                  <a:t>(All)</a:t>
                </a:fld>
                <a:endParaRPr lang="en-IN" sz="1200">
                  <a:solidFill>
                    <a:schemeClr val="bg1"/>
                  </a:solidFill>
                  <a:latin typeface="Abadi" panose="020B0604020104020204" pitchFamily="34" charset="0"/>
                  <a:cs typeface="Arial" panose="020B0604020202020204" pitchFamily="34" charset="0"/>
                </a:endParaRPr>
              </a:p>
            </xdr:txBody>
          </xdr:sp>
          <xdr:sp macro="" textlink="$C$46">
            <xdr:nvSpPr>
              <xdr:cNvPr id="5139" name="TextBox 5138">
                <a:extLst>
                  <a:ext uri="{FF2B5EF4-FFF2-40B4-BE49-F238E27FC236}">
                    <a16:creationId xmlns:a16="http://schemas.microsoft.com/office/drawing/2014/main" id="{00000000-0008-0000-0400-000013140000}"/>
                  </a:ext>
                </a:extLst>
              </xdr:cNvPr>
              <xdr:cNvSpPr txBox="1"/>
            </xdr:nvSpPr>
            <xdr:spPr>
              <a:xfrm>
                <a:off x="46092" y="11109051"/>
                <a:ext cx="2314236" cy="281340"/>
              </a:xfrm>
              <a:prstGeom prst="rect">
                <a:avLst/>
              </a:prstGeom>
              <a:no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F15479-6F8C-4F33-AB41-F8BCDCE7EE37}" type="TxLink">
                  <a:rPr lang="en-US" sz="1200" b="0" i="0" u="none" strike="noStrike">
                    <a:solidFill>
                      <a:schemeClr val="bg1"/>
                    </a:solidFill>
                    <a:latin typeface="Abadi" panose="020B0604020104020204" pitchFamily="34" charset="0"/>
                    <a:ea typeface="Calibri"/>
                    <a:cs typeface="Calibri"/>
                  </a:rPr>
                  <a:pPr algn="ctr"/>
                  <a:t> </a:t>
                </a:fld>
                <a:endParaRPr lang="en-IN" sz="1200">
                  <a:solidFill>
                    <a:schemeClr val="bg1"/>
                  </a:solidFill>
                  <a:latin typeface="Abadi" panose="020B0604020104020204" pitchFamily="34" charset="0"/>
                  <a:cs typeface="Arial" panose="020B0604020202020204" pitchFamily="34" charset="0"/>
                </a:endParaRPr>
              </a:p>
            </xdr:txBody>
          </xdr:sp>
        </xdr:grpSp>
        <xdr:sp macro="" textlink="$C$42">
          <xdr:nvSpPr>
            <xdr:cNvPr id="5135" name="TextBox 5134">
              <a:extLst>
                <a:ext uri="{FF2B5EF4-FFF2-40B4-BE49-F238E27FC236}">
                  <a16:creationId xmlns:a16="http://schemas.microsoft.com/office/drawing/2014/main" id="{00000000-0008-0000-0400-00000F140000}"/>
                </a:ext>
              </a:extLst>
            </xdr:cNvPr>
            <xdr:cNvSpPr txBox="1"/>
          </xdr:nvSpPr>
          <xdr:spPr>
            <a:xfrm>
              <a:off x="49548" y="9332912"/>
              <a:ext cx="2311423" cy="1661182"/>
            </a:xfrm>
            <a:prstGeom prst="rect">
              <a:avLst/>
            </a:prstGeom>
            <a:no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13772A-792C-4408-9891-1A40E0E280EC}" type="TxLink">
                <a:rPr lang="en-US" sz="1100" b="0" i="0" u="none" strike="noStrike">
                  <a:solidFill>
                    <a:schemeClr val="bg1"/>
                  </a:solidFill>
                  <a:latin typeface="Abadi" panose="020B0604020104020204" pitchFamily="34" charset="0"/>
                  <a:ea typeface="Calibri"/>
                  <a:cs typeface="Calibri"/>
                </a:rPr>
                <a:pPr algn="ctr"/>
                <a:t> </a:t>
              </a:fld>
              <a:endParaRPr lang="en-IN" sz="1200">
                <a:solidFill>
                  <a:schemeClr val="bg1"/>
                </a:solidFill>
                <a:latin typeface="Abadi" panose="020B0604020104020204" pitchFamily="34" charset="0"/>
                <a:cs typeface="Arial" panose="020B0604020202020204" pitchFamily="34" charset="0"/>
              </a:endParaRPr>
            </a:p>
          </xdr:txBody>
        </xdr:sp>
      </xdr:grpSp>
    </xdr:grpSp>
    <xdr:clientData/>
  </xdr:twoCellAnchor>
  <mc:AlternateContent xmlns:mc="http://schemas.openxmlformats.org/markup-compatibility/2006">
    <mc:Choice xmlns:a14="http://schemas.microsoft.com/office/drawing/2010/main" Requires="a14">
      <xdr:twoCellAnchor editAs="oneCell">
        <xdr:from>
          <xdr:col>10</xdr:col>
          <xdr:colOff>487680</xdr:colOff>
          <xdr:row>45</xdr:row>
          <xdr:rowOff>137160</xdr:rowOff>
        </xdr:from>
        <xdr:to>
          <xdr:col>16</xdr:col>
          <xdr:colOff>525780</xdr:colOff>
          <xdr:row>48</xdr:row>
          <xdr:rowOff>76200</xdr:rowOff>
        </xdr:to>
        <xdr:sp macro="" textlink="">
          <xdr:nvSpPr>
            <xdr:cNvPr id="58" name="Group Box 19" hidden="1">
              <a:extLst>
                <a:ext uri="{63B3BB69-23CF-44E3-9099-C40C66FF867C}">
                  <a14:compatExt spid="_x0000_s5139"/>
                </a:ext>
                <a:ext uri="{FF2B5EF4-FFF2-40B4-BE49-F238E27FC236}">
                  <a16:creationId xmlns:a16="http://schemas.microsoft.com/office/drawing/2014/main" id="{00000000-0008-0000-0400-00003A0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IN" sz="800" b="0" i="0" u="none" strike="noStrike" baseline="0">
                  <a:solidFill>
                    <a:srgbClr val="000000"/>
                  </a:solidFill>
                  <a:latin typeface="Segoe UI"/>
                  <a:cs typeface="Segoe UI"/>
                </a:rPr>
                <a:t>Group Box 19</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 sharma" refreshedDate="45168.812141550923" missingItemsLimit="1048576" createdVersion="8" refreshedVersion="8" minRefreshableVersion="3" recordCount="2227" xr:uid="{55711D6D-EB79-4B32-B632-FCCB6EB5B2B4}">
  <cacheSource type="worksheet">
    <worksheetSource name="Table1"/>
  </cacheSource>
  <cacheFields count="13">
    <cacheField name="Date" numFmtId="14">
      <sharedItems containsSemiMixedTypes="0" containsNonDate="0" containsDate="1" containsString="0" minDate="2021-01-01T00:00:00" maxDate="2027-01-01T00:00:00"/>
    </cacheField>
    <cacheField name="Code" numFmtId="0">
      <sharedItems count="36">
        <s v="DAMO0001"/>
        <s v="DAAA0002"/>
        <s v="DAAP0003"/>
        <s v="DAAP0004"/>
        <s v="DAIR0005"/>
        <s v="DAIT0006"/>
        <s v="DAAM0007"/>
        <s v="DAAX0008"/>
        <s v="BSQD0001"/>
        <s v="BSTD0002"/>
        <s v="BSIB0003"/>
        <s v="BSIP0004"/>
        <s v="BSQP0005"/>
        <s v="BSQH0006"/>
        <s v="BSQS0007"/>
        <s v="BSTH0008"/>
        <s v="ABQO0001"/>
        <s v="ABS50002"/>
        <s v="ABAM0003"/>
        <s v="ABS50004"/>
        <s v="ABIB0005"/>
        <s v="ABQD0006"/>
        <s v="FAMP0001"/>
        <s v="FATT0002"/>
        <s v="FASS0003"/>
        <s v="BPPL0001"/>
        <s v="BPSB0002"/>
        <s v="BPPB0003"/>
        <s v="BPAU0004"/>
        <s v="BPIB0005"/>
        <s v="BPOO0006"/>
        <s v="MPKO0001"/>
        <s v="MPIL0002"/>
        <s v="PMMM0001"/>
        <s v="PMMM0002"/>
        <s v="PMCC0003"/>
      </sharedItems>
    </cacheField>
    <cacheField name="Product" numFmtId="0">
      <sharedItems count="35">
        <s v="Office Home &amp; Business 2021"/>
        <s v="Acrobat Pro DC"/>
        <s v="Photoshop Elements 2022 &amp; Premiere Elements 2022"/>
        <s v="Premiere Elements 2022"/>
        <s v="ResumeMaker Professional Deluxe 20"/>
        <s v="Typing Instructor Gold"/>
        <s v="MyMailList &amp; AddressBook 8"/>
        <s v="XD"/>
        <s v="Desktop Pro Plus 2022"/>
        <s v="Deluxe 2021 Federal Only + E-File"/>
        <s v="BizTools Pro 4"/>
        <s v="Professor Teaches QuickBooks 2020"/>
        <s v="Premier Personal Finance"/>
        <s v="Home &amp; Business Personal Finance"/>
        <s v="Starter Personal Finance"/>
        <s v="Home &amp; Business 2021 Federal + E-File &amp; State"/>
        <s v="Online Simple Start 2022"/>
        <s v="50 Pro Accounting 2022"/>
        <s v="MyInvoices &amp; Estimates Deluxe 10"/>
        <s v="50 Premium Accounting 2022"/>
        <s v="Desktop Pro Plus with Enhanced Payroll 2022"/>
        <s v="Power BI Premium"/>
        <s v="Tableau Desktop"/>
        <s v="SAP BusinessObjects Business Intelligence suite"/>
        <s v="LivePlan"/>
        <s v="Bizplan"/>
        <s v="Business Plan Pro Complete v 12"/>
        <s v="Ultimate Business Planner"/>
        <s v="Business Planmaker Professional 12"/>
        <s v="OrgChart Profession v6 50 Charting Limit"/>
        <s v="OfficeReady 4 Platinum"/>
        <s v="Logo Creator"/>
        <s v="Microsoft - Microsoft Visio Professional 2010"/>
        <s v="Mindjet Mindmanager 2020"/>
        <s v="Compulink Project Risk Management"/>
      </sharedItems>
    </cacheField>
    <cacheField name="Purchase" numFmtId="0">
      <sharedItems containsSemiMixedTypes="0" containsString="0" containsNumber="1" containsInteger="1" minValue="0" maxValue="63" count="38">
        <n v="33"/>
        <n v="37"/>
        <n v="39"/>
        <n v="44"/>
        <n v="40"/>
        <n v="2"/>
        <n v="6"/>
        <n v="1"/>
        <n v="4"/>
        <n v="5"/>
        <n v="8"/>
        <n v="7"/>
        <n v="9"/>
        <n v="10"/>
        <n v="3"/>
        <n v="0"/>
        <n v="48"/>
        <n v="52"/>
        <n v="45"/>
        <n v="32"/>
        <n v="41"/>
        <n v="28"/>
        <n v="38"/>
        <n v="43"/>
        <n v="26"/>
        <n v="30"/>
        <n v="46"/>
        <n v="42"/>
        <n v="36"/>
        <n v="63"/>
        <n v="47"/>
        <n v="27"/>
        <n v="23"/>
        <n v="25"/>
        <n v="31"/>
        <n v="51"/>
        <n v="53"/>
        <n v="62"/>
      </sharedItems>
    </cacheField>
    <cacheField name="Cost" numFmtId="164">
      <sharedItems containsSemiMixedTypes="0" containsString="0" containsNumber="1" minValue="0" maxValue="211288.5"/>
    </cacheField>
    <cacheField name="Sold" numFmtId="0">
      <sharedItems containsSemiMixedTypes="0" containsString="0" containsNumber="1" containsInteger="1" minValue="0" maxValue="5"/>
    </cacheField>
    <cacheField name="Price" numFmtId="164">
      <sharedItems containsSemiMixedTypes="0" containsString="0" containsNumber="1" minValue="0" maxValue="28000"/>
    </cacheField>
    <cacheField name="Brand" numFmtId="0">
      <sharedItems count="17">
        <s v="Microsoft"/>
        <s v="Adobe"/>
        <s v="Individual Software"/>
        <s v="Avanquest"/>
        <s v="QuickBooks"/>
        <s v="TurboTax"/>
        <s v="Quicken"/>
        <s v="Sage"/>
        <s v="Tableau Software"/>
        <s v="SAP SE"/>
        <s v="Palo Alto Software"/>
        <s v="startups.com"/>
        <s v="Atlas Business Solutions"/>
        <s v="OfficeWork Software"/>
        <s v="KMT Software"/>
        <s v="Mindjet"/>
        <s v="Compulink Systems"/>
      </sharedItems>
    </cacheField>
    <cacheField name="Category" numFmtId="0">
      <sharedItems count="7">
        <s v="Document Automation"/>
        <s v="Budgets Software"/>
        <s v="Accounting &amp; Bookkeeping"/>
        <s v="Financial Analytics"/>
        <s v="Business Planning"/>
        <s v="Marketing Promotion"/>
        <s v="Project Management"/>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6" count="6">
        <n v="2021"/>
        <n v="2022"/>
        <n v="2023"/>
        <n v="2024"/>
        <n v="2025"/>
        <n v="2026"/>
      </sharedItems>
    </cacheField>
    <cacheField name="Purchase_B" numFmtId="0" formula="Purchase*1.44" databaseField="0"/>
    <cacheField name="Sold _B" numFmtId="0" formula="Sold*1.44" databaseField="0"/>
  </cacheFields>
  <extLst>
    <ext xmlns:x14="http://schemas.microsoft.com/office/spreadsheetml/2009/9/main" uri="{725AE2AE-9491-48be-B2B4-4EB974FC3084}">
      <x14:pivotCacheDefinition pivotCacheId="2683524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 sharma" refreshedDate="45174.890673726855" createdVersion="8" refreshedVersion="8" minRefreshableVersion="3" recordCount="2227" xr:uid="{3A0746C8-7DE8-42FA-9EF5-54CB54D385FE}">
  <cacheSource type="worksheet">
    <worksheetSource name="Duplicate"/>
  </cacheSource>
  <cacheFields count="11">
    <cacheField name="Date" numFmtId="14">
      <sharedItems containsSemiMixedTypes="0" containsNonDate="0" containsDate="1" containsString="0" minDate="2021-01-01T00:00:00" maxDate="2027-01-01T00:00:00"/>
    </cacheField>
    <cacheField name="Code" numFmtId="0">
      <sharedItems count="36">
        <s v="DAMO0001"/>
        <s v="DAAA0002"/>
        <s v="DAAP0003"/>
        <s v="DAAP0004"/>
        <s v="DAIR0005"/>
        <s v="DAIT0006"/>
        <s v="DAAM0007"/>
        <s v="DAAX0008"/>
        <s v="BSQD0001"/>
        <s v="BSTD0002"/>
        <s v="BSIB0003"/>
        <s v="BSIP0004"/>
        <s v="BSQP0005"/>
        <s v="BSQH0006"/>
        <s v="BSQS0007"/>
        <s v="BSTH0008"/>
        <s v="ABQO0001"/>
        <s v="ABS50002"/>
        <s v="ABAM0003"/>
        <s v="ABS50004"/>
        <s v="ABIB0005"/>
        <s v="ABQD0006"/>
        <s v="FAMP0001"/>
        <s v="FATT0002"/>
        <s v="FASS0003"/>
        <s v="BPPL0001"/>
        <s v="BPSB0002"/>
        <s v="BPPB0003"/>
        <s v="BPAU0004"/>
        <s v="BPIB0005"/>
        <s v="BPOO0006"/>
        <s v="MPKO0001"/>
        <s v="MPIL0002"/>
        <s v="PMMM0001"/>
        <s v="PMMM0002"/>
        <s v="PMCC0003"/>
      </sharedItems>
    </cacheField>
    <cacheField name="Product" numFmtId="0">
      <sharedItems count="35">
        <s v="Office Home &amp; Business 2021"/>
        <s v="Acrobat Pro DC"/>
        <s v="Photoshop Elements 2022 &amp; Premiere Elements 2022"/>
        <s v="Premiere Elements 2022"/>
        <s v="ResumeMaker Professional Deluxe 20"/>
        <s v="Typing Instructor Gold"/>
        <s v="MyMailList &amp; AddressBook 8"/>
        <s v="XD"/>
        <s v="Desktop Pro Plus 2022"/>
        <s v="Deluxe 2021 Federal Only + E-File"/>
        <s v="BizTools Pro 4"/>
        <s v="Professor Teaches QuickBooks 2020"/>
        <s v="Premier Personal Finance"/>
        <s v="Home &amp; Business Personal Finance"/>
        <s v="Starter Personal Finance"/>
        <s v="Home &amp; Business 2021 Federal + E-File &amp; State"/>
        <s v="Online Simple Start 2022"/>
        <s v="50 Pro Accounting 2022"/>
        <s v="MyInvoices &amp; Estimates Deluxe 10"/>
        <s v="50 Premium Accounting 2022"/>
        <s v="Desktop Pro Plus with Enhanced Payroll 2022"/>
        <s v="Power BI Premium"/>
        <s v="Tableau Desktop"/>
        <s v="SAP BusinessObjects Business Intelligence suite"/>
        <s v="LivePlan"/>
        <s v="Bizplan"/>
        <s v="Business Plan Pro Complete v 12"/>
        <s v="Ultimate Business Planner"/>
        <s v="Business Planmaker Professional 12"/>
        <s v="OrgChart Profession v6 50 Charting Limit"/>
        <s v="OfficeReady 4 Platinum"/>
        <s v="Logo Creator"/>
        <s v="Microsoft - Microsoft Visio Professional 2010"/>
        <s v="Mindjet Mindmanager 2020"/>
        <s v="Compulink Project Risk Management"/>
      </sharedItems>
    </cacheField>
    <cacheField name="Purchase" numFmtId="0">
      <sharedItems containsSemiMixedTypes="0" containsString="0" containsNumber="1" containsInteger="1" minValue="0" maxValue="63"/>
    </cacheField>
    <cacheField name="Cost" numFmtId="164">
      <sharedItems containsSemiMixedTypes="0" containsString="0" containsNumber="1" minValue="0" maxValue="211288.5"/>
    </cacheField>
    <cacheField name="Sold" numFmtId="0">
      <sharedItems containsSemiMixedTypes="0" containsString="0" containsNumber="1" containsInteger="1" minValue="0" maxValue="5"/>
    </cacheField>
    <cacheField name="Price" numFmtId="164">
      <sharedItems containsSemiMixedTypes="0" containsString="0" containsNumber="1" minValue="0" maxValue="28000"/>
    </cacheField>
    <cacheField name="Brand" numFmtId="0">
      <sharedItems count="17">
        <s v="Microsoft"/>
        <s v="Adobe"/>
        <s v="Individual Software"/>
        <s v="Avanquest"/>
        <s v="QuickBooks"/>
        <s v="TurboTax"/>
        <s v="Quicken"/>
        <s v="Sage"/>
        <s v="Tableau Software"/>
        <s v="SAP SE"/>
        <s v="Palo Alto Software"/>
        <s v="startups.com"/>
        <s v="Atlas Business Solutions"/>
        <s v="OfficeWork Software"/>
        <s v="KMT Software"/>
        <s v="Mindjet"/>
        <s v="Compulink Systems"/>
      </sharedItems>
    </cacheField>
    <cacheField name="Category" numFmtId="0">
      <sharedItems count="7">
        <s v="Document Automation"/>
        <s v="Budgets Software"/>
        <s v="Accounting &amp; Bookkeeping"/>
        <s v="Financial Analytics"/>
        <s v="Business Planning"/>
        <s v="Marketing Promotion"/>
        <s v="Project Management"/>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6" count="6">
        <n v="2021"/>
        <n v="2022"/>
        <n v="2023"/>
        <n v="2024"/>
        <n v="2025"/>
        <n v="2026"/>
      </sharedItems>
    </cacheField>
  </cacheFields>
  <extLst>
    <ext xmlns:x14="http://schemas.microsoft.com/office/spreadsheetml/2009/9/main" uri="{725AE2AE-9491-48be-B2B4-4EB974FC3084}">
      <x14:pivotCacheDefinition pivotCacheId="184363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7">
  <r>
    <d v="2021-01-01T00:00:00"/>
    <x v="0"/>
    <x v="0"/>
    <x v="0"/>
    <n v="11404.47"/>
    <n v="0"/>
    <n v="0"/>
    <x v="0"/>
    <x v="0"/>
    <x v="0"/>
    <x v="0"/>
  </r>
  <r>
    <d v="2021-01-01T00:00:00"/>
    <x v="1"/>
    <x v="1"/>
    <x v="1"/>
    <n v="6474.63"/>
    <n v="0"/>
    <n v="0"/>
    <x v="1"/>
    <x v="0"/>
    <x v="0"/>
    <x v="0"/>
  </r>
  <r>
    <d v="2021-01-01T00:00:00"/>
    <x v="2"/>
    <x v="2"/>
    <x v="2"/>
    <n v="2534.6099999999997"/>
    <n v="0"/>
    <n v="0"/>
    <x v="1"/>
    <x v="0"/>
    <x v="0"/>
    <x v="0"/>
  </r>
  <r>
    <d v="2021-01-01T00:00:00"/>
    <x v="3"/>
    <x v="3"/>
    <x v="3"/>
    <n v="1847.5600000000002"/>
    <n v="0"/>
    <n v="0"/>
    <x v="1"/>
    <x v="0"/>
    <x v="0"/>
    <x v="0"/>
  </r>
  <r>
    <d v="2021-01-01T00:00:00"/>
    <x v="4"/>
    <x v="4"/>
    <x v="4"/>
    <n v="400"/>
    <n v="0"/>
    <n v="0"/>
    <x v="2"/>
    <x v="0"/>
    <x v="0"/>
    <x v="0"/>
  </r>
  <r>
    <d v="2021-01-01T00:00:00"/>
    <x v="5"/>
    <x v="5"/>
    <x v="5"/>
    <n v="28"/>
    <n v="0"/>
    <n v="0"/>
    <x v="2"/>
    <x v="0"/>
    <x v="0"/>
    <x v="0"/>
  </r>
  <r>
    <d v="2021-01-01T00:00:00"/>
    <x v="6"/>
    <x v="6"/>
    <x v="6"/>
    <n v="90"/>
    <n v="0"/>
    <n v="0"/>
    <x v="3"/>
    <x v="0"/>
    <x v="0"/>
    <x v="0"/>
  </r>
  <r>
    <d v="2021-01-01T00:00:00"/>
    <x v="7"/>
    <x v="7"/>
    <x v="7"/>
    <n v="234.5"/>
    <n v="0"/>
    <n v="0"/>
    <x v="1"/>
    <x v="0"/>
    <x v="0"/>
    <x v="0"/>
  </r>
  <r>
    <d v="2021-01-01T00:00:00"/>
    <x v="8"/>
    <x v="8"/>
    <x v="8"/>
    <n v="799.96"/>
    <n v="0"/>
    <n v="0"/>
    <x v="4"/>
    <x v="1"/>
    <x v="0"/>
    <x v="0"/>
  </r>
  <r>
    <d v="2021-01-01T00:00:00"/>
    <x v="9"/>
    <x v="9"/>
    <x v="5"/>
    <n v="77.98"/>
    <n v="0"/>
    <n v="0"/>
    <x v="5"/>
    <x v="1"/>
    <x v="0"/>
    <x v="0"/>
  </r>
  <r>
    <d v="2021-01-01T00:00:00"/>
    <x v="10"/>
    <x v="10"/>
    <x v="7"/>
    <n v="21.99"/>
    <n v="0"/>
    <n v="0"/>
    <x v="2"/>
    <x v="1"/>
    <x v="0"/>
    <x v="0"/>
  </r>
  <r>
    <d v="2021-01-01T00:00:00"/>
    <x v="11"/>
    <x v="11"/>
    <x v="9"/>
    <n v="109.94999999999999"/>
    <n v="0"/>
    <n v="0"/>
    <x v="2"/>
    <x v="1"/>
    <x v="0"/>
    <x v="0"/>
  </r>
  <r>
    <d v="2021-01-01T00:00:00"/>
    <x v="12"/>
    <x v="12"/>
    <x v="10"/>
    <n v="261.68"/>
    <n v="0"/>
    <n v="0"/>
    <x v="6"/>
    <x v="1"/>
    <x v="0"/>
    <x v="0"/>
  </r>
  <r>
    <d v="2021-01-01T00:00:00"/>
    <x v="13"/>
    <x v="13"/>
    <x v="9"/>
    <n v="449.54999999999995"/>
    <n v="0"/>
    <n v="0"/>
    <x v="6"/>
    <x v="1"/>
    <x v="0"/>
    <x v="0"/>
  </r>
  <r>
    <d v="2021-01-01T00:00:00"/>
    <x v="14"/>
    <x v="14"/>
    <x v="10"/>
    <n v="184.24"/>
    <n v="0"/>
    <n v="0"/>
    <x v="6"/>
    <x v="1"/>
    <x v="0"/>
    <x v="0"/>
  </r>
  <r>
    <d v="2021-01-01T00:00:00"/>
    <x v="15"/>
    <x v="15"/>
    <x v="7"/>
    <n v="89.99"/>
    <n v="0"/>
    <n v="0"/>
    <x v="5"/>
    <x v="1"/>
    <x v="0"/>
    <x v="0"/>
  </r>
  <r>
    <d v="2021-01-01T00:00:00"/>
    <x v="16"/>
    <x v="16"/>
    <x v="8"/>
    <n v="831.96"/>
    <n v="0"/>
    <n v="0"/>
    <x v="4"/>
    <x v="2"/>
    <x v="0"/>
    <x v="0"/>
  </r>
  <r>
    <d v="2021-01-01T00:00:00"/>
    <x v="17"/>
    <x v="17"/>
    <x v="11"/>
    <n v="1282.75"/>
    <n v="0"/>
    <n v="0"/>
    <x v="7"/>
    <x v="2"/>
    <x v="0"/>
    <x v="0"/>
  </r>
  <r>
    <d v="2021-01-01T00:00:00"/>
    <x v="18"/>
    <x v="18"/>
    <x v="8"/>
    <n v="80"/>
    <n v="0"/>
    <n v="0"/>
    <x v="3"/>
    <x v="2"/>
    <x v="0"/>
    <x v="0"/>
  </r>
  <r>
    <d v="2021-01-01T00:00:00"/>
    <x v="19"/>
    <x v="19"/>
    <x v="7"/>
    <n v="294.02"/>
    <n v="0"/>
    <n v="0"/>
    <x v="7"/>
    <x v="2"/>
    <x v="0"/>
    <x v="0"/>
  </r>
  <r>
    <d v="2021-01-01T00:00:00"/>
    <x v="20"/>
    <x v="10"/>
    <x v="8"/>
    <n v="80"/>
    <n v="0"/>
    <n v="0"/>
    <x v="2"/>
    <x v="2"/>
    <x v="0"/>
    <x v="0"/>
  </r>
  <r>
    <d v="2021-01-01T00:00:00"/>
    <x v="21"/>
    <x v="20"/>
    <x v="6"/>
    <n v="3509.94"/>
    <n v="0"/>
    <n v="0"/>
    <x v="4"/>
    <x v="2"/>
    <x v="0"/>
    <x v="0"/>
  </r>
  <r>
    <d v="2021-01-01T00:00:00"/>
    <x v="22"/>
    <x v="21"/>
    <x v="12"/>
    <n v="40459.5"/>
    <n v="0"/>
    <n v="0"/>
    <x v="0"/>
    <x v="3"/>
    <x v="0"/>
    <x v="0"/>
  </r>
  <r>
    <d v="2021-01-01T00:00:00"/>
    <x v="23"/>
    <x v="22"/>
    <x v="7"/>
    <n v="35"/>
    <n v="0"/>
    <n v="0"/>
    <x v="8"/>
    <x v="3"/>
    <x v="0"/>
    <x v="0"/>
  </r>
  <r>
    <d v="2021-01-01T00:00:00"/>
    <x v="24"/>
    <x v="23"/>
    <x v="6"/>
    <n v="75600"/>
    <n v="0"/>
    <n v="0"/>
    <x v="9"/>
    <x v="3"/>
    <x v="0"/>
    <x v="0"/>
  </r>
  <r>
    <d v="2021-01-01T00:00:00"/>
    <x v="25"/>
    <x v="24"/>
    <x v="13"/>
    <n v="120"/>
    <n v="0"/>
    <n v="0"/>
    <x v="10"/>
    <x v="4"/>
    <x v="0"/>
    <x v="0"/>
  </r>
  <r>
    <d v="2021-01-01T00:00:00"/>
    <x v="26"/>
    <x v="25"/>
    <x v="8"/>
    <n v="846.6"/>
    <n v="0"/>
    <n v="0"/>
    <x v="11"/>
    <x v="4"/>
    <x v="0"/>
    <x v="0"/>
  </r>
  <r>
    <d v="2021-01-01T00:00:00"/>
    <x v="27"/>
    <x v="26"/>
    <x v="8"/>
    <n v="387"/>
    <n v="0"/>
    <n v="0"/>
    <x v="10"/>
    <x v="4"/>
    <x v="0"/>
    <x v="0"/>
  </r>
  <r>
    <d v="2021-01-01T00:00:00"/>
    <x v="28"/>
    <x v="27"/>
    <x v="7"/>
    <n v="96.75"/>
    <n v="0"/>
    <n v="0"/>
    <x v="12"/>
    <x v="4"/>
    <x v="0"/>
    <x v="0"/>
  </r>
  <r>
    <d v="2021-01-01T00:00:00"/>
    <x v="29"/>
    <x v="28"/>
    <x v="14"/>
    <n v="188.97"/>
    <n v="0"/>
    <n v="0"/>
    <x v="2"/>
    <x v="4"/>
    <x v="0"/>
    <x v="0"/>
  </r>
  <r>
    <d v="2021-01-01T00:00:00"/>
    <x v="30"/>
    <x v="29"/>
    <x v="7"/>
    <n v="62.99"/>
    <n v="0"/>
    <n v="0"/>
    <x v="13"/>
    <x v="4"/>
    <x v="0"/>
    <x v="0"/>
  </r>
  <r>
    <d v="2021-01-01T00:00:00"/>
    <x v="31"/>
    <x v="30"/>
    <x v="13"/>
    <n v="389.90000000000003"/>
    <n v="0"/>
    <n v="0"/>
    <x v="14"/>
    <x v="5"/>
    <x v="0"/>
    <x v="0"/>
  </r>
  <r>
    <d v="2021-01-01T00:00:00"/>
    <x v="32"/>
    <x v="31"/>
    <x v="14"/>
    <n v="224.96999999999997"/>
    <n v="0"/>
    <n v="0"/>
    <x v="2"/>
    <x v="5"/>
    <x v="0"/>
    <x v="0"/>
  </r>
  <r>
    <d v="2021-01-01T00:00:00"/>
    <x v="33"/>
    <x v="32"/>
    <x v="11"/>
    <n v="2519.7199999999998"/>
    <n v="0"/>
    <n v="0"/>
    <x v="0"/>
    <x v="6"/>
    <x v="0"/>
    <x v="0"/>
  </r>
  <r>
    <d v="2021-01-01T00:00:00"/>
    <x v="34"/>
    <x v="33"/>
    <x v="6"/>
    <n v="1465.8000000000002"/>
    <n v="0"/>
    <n v="0"/>
    <x v="15"/>
    <x v="6"/>
    <x v="0"/>
    <x v="0"/>
  </r>
  <r>
    <d v="2021-01-01T00:00:00"/>
    <x v="35"/>
    <x v="34"/>
    <x v="10"/>
    <n v="276.39999999999998"/>
    <n v="0"/>
    <n v="0"/>
    <x v="16"/>
    <x v="6"/>
    <x v="0"/>
    <x v="0"/>
  </r>
  <r>
    <d v="2021-01-04T00:00:00"/>
    <x v="34"/>
    <x v="33"/>
    <x v="15"/>
    <n v="0"/>
    <n v="3"/>
    <n v="1047"/>
    <x v="15"/>
    <x v="6"/>
    <x v="0"/>
    <x v="0"/>
  </r>
  <r>
    <d v="2021-01-05T00:00:00"/>
    <x v="23"/>
    <x v="22"/>
    <x v="14"/>
    <n v="105"/>
    <n v="3"/>
    <n v="210"/>
    <x v="8"/>
    <x v="3"/>
    <x v="0"/>
    <x v="0"/>
  </r>
  <r>
    <d v="2021-01-06T00:00:00"/>
    <x v="29"/>
    <x v="28"/>
    <x v="7"/>
    <n v="62.99"/>
    <n v="2"/>
    <n v="179.98"/>
    <x v="2"/>
    <x v="4"/>
    <x v="0"/>
    <x v="0"/>
  </r>
  <r>
    <d v="2021-01-07T00:00:00"/>
    <x v="19"/>
    <x v="19"/>
    <x v="7"/>
    <n v="294.02"/>
    <n v="3"/>
    <n v="980.07"/>
    <x v="7"/>
    <x v="2"/>
    <x v="0"/>
    <x v="0"/>
  </r>
  <r>
    <d v="2021-01-08T00:00:00"/>
    <x v="26"/>
    <x v="25"/>
    <x v="5"/>
    <n v="423.3"/>
    <n v="4"/>
    <n v="996"/>
    <x v="11"/>
    <x v="4"/>
    <x v="0"/>
    <x v="0"/>
  </r>
  <r>
    <d v="2021-01-09T00:00:00"/>
    <x v="13"/>
    <x v="13"/>
    <x v="15"/>
    <n v="0"/>
    <n v="2"/>
    <n v="239.76"/>
    <x v="6"/>
    <x v="1"/>
    <x v="0"/>
    <x v="0"/>
  </r>
  <r>
    <d v="2021-01-10T00:00:00"/>
    <x v="20"/>
    <x v="10"/>
    <x v="15"/>
    <n v="0"/>
    <n v="1"/>
    <n v="39.99"/>
    <x v="2"/>
    <x v="2"/>
    <x v="0"/>
    <x v="0"/>
  </r>
  <r>
    <d v="2021-01-11T00:00:00"/>
    <x v="31"/>
    <x v="30"/>
    <x v="7"/>
    <n v="38.99"/>
    <n v="3"/>
    <n v="179.97"/>
    <x v="14"/>
    <x v="5"/>
    <x v="0"/>
    <x v="0"/>
  </r>
  <r>
    <d v="2021-01-13T00:00:00"/>
    <x v="19"/>
    <x v="19"/>
    <x v="7"/>
    <n v="294.02"/>
    <n v="2"/>
    <n v="653.38"/>
    <x v="7"/>
    <x v="2"/>
    <x v="0"/>
    <x v="0"/>
  </r>
  <r>
    <d v="2021-01-14T00:00:00"/>
    <x v="5"/>
    <x v="5"/>
    <x v="5"/>
    <n v="28"/>
    <n v="1"/>
    <n v="27.99"/>
    <x v="2"/>
    <x v="0"/>
    <x v="0"/>
    <x v="0"/>
  </r>
  <r>
    <d v="2021-01-15T00:00:00"/>
    <x v="24"/>
    <x v="23"/>
    <x v="15"/>
    <n v="0"/>
    <n v="1"/>
    <n v="14000"/>
    <x v="9"/>
    <x v="3"/>
    <x v="0"/>
    <x v="0"/>
  </r>
  <r>
    <d v="2021-01-16T00:00:00"/>
    <x v="19"/>
    <x v="19"/>
    <x v="5"/>
    <n v="588.04"/>
    <n v="4"/>
    <n v="1306.76"/>
    <x v="7"/>
    <x v="2"/>
    <x v="0"/>
    <x v="0"/>
  </r>
  <r>
    <d v="2021-01-17T00:00:00"/>
    <x v="0"/>
    <x v="0"/>
    <x v="5"/>
    <n v="691.18"/>
    <n v="3"/>
    <n v="1295.97"/>
    <x v="0"/>
    <x v="0"/>
    <x v="0"/>
    <x v="0"/>
  </r>
  <r>
    <d v="2021-01-18T00:00:00"/>
    <x v="34"/>
    <x v="33"/>
    <x v="14"/>
    <n v="732.90000000000009"/>
    <n v="1"/>
    <n v="349"/>
    <x v="15"/>
    <x v="6"/>
    <x v="0"/>
    <x v="0"/>
  </r>
  <r>
    <d v="2021-01-19T00:00:00"/>
    <x v="18"/>
    <x v="18"/>
    <x v="5"/>
    <n v="40"/>
    <n v="4"/>
    <n v="159.96"/>
    <x v="3"/>
    <x v="2"/>
    <x v="0"/>
    <x v="0"/>
  </r>
  <r>
    <d v="2021-01-20T00:00:00"/>
    <x v="21"/>
    <x v="20"/>
    <x v="5"/>
    <n v="1169.98"/>
    <n v="4"/>
    <n v="2599.96"/>
    <x v="4"/>
    <x v="2"/>
    <x v="0"/>
    <x v="0"/>
  </r>
  <r>
    <d v="2021-01-22T00:00:00"/>
    <x v="29"/>
    <x v="28"/>
    <x v="5"/>
    <n v="125.98"/>
    <n v="4"/>
    <n v="359.96"/>
    <x v="2"/>
    <x v="4"/>
    <x v="0"/>
    <x v="0"/>
  </r>
  <r>
    <d v="2021-01-23T00:00:00"/>
    <x v="8"/>
    <x v="8"/>
    <x v="7"/>
    <n v="199.99"/>
    <n v="4"/>
    <n v="999.96"/>
    <x v="4"/>
    <x v="1"/>
    <x v="0"/>
    <x v="0"/>
  </r>
  <r>
    <d v="2021-01-24T00:00:00"/>
    <x v="3"/>
    <x v="3"/>
    <x v="15"/>
    <n v="0"/>
    <n v="1"/>
    <n v="69.989999999999995"/>
    <x v="1"/>
    <x v="0"/>
    <x v="0"/>
    <x v="0"/>
  </r>
  <r>
    <d v="2021-01-25T00:00:00"/>
    <x v="17"/>
    <x v="17"/>
    <x v="15"/>
    <n v="0"/>
    <n v="1"/>
    <n v="215.59"/>
    <x v="7"/>
    <x v="2"/>
    <x v="0"/>
    <x v="0"/>
  </r>
  <r>
    <d v="2021-01-26T00:00:00"/>
    <x v="34"/>
    <x v="33"/>
    <x v="14"/>
    <n v="732.90000000000009"/>
    <n v="3"/>
    <n v="1047"/>
    <x v="15"/>
    <x v="6"/>
    <x v="0"/>
    <x v="0"/>
  </r>
  <r>
    <d v="2021-01-27T00:00:00"/>
    <x v="35"/>
    <x v="34"/>
    <x v="15"/>
    <n v="0"/>
    <n v="4"/>
    <n v="212.6"/>
    <x v="16"/>
    <x v="6"/>
    <x v="0"/>
    <x v="0"/>
  </r>
  <r>
    <d v="2021-01-29T00:00:00"/>
    <x v="19"/>
    <x v="19"/>
    <x v="15"/>
    <n v="0"/>
    <n v="2"/>
    <n v="653.38"/>
    <x v="7"/>
    <x v="2"/>
    <x v="0"/>
    <x v="0"/>
  </r>
  <r>
    <d v="2021-01-30T00:00:00"/>
    <x v="11"/>
    <x v="11"/>
    <x v="14"/>
    <n v="65.97"/>
    <n v="4"/>
    <n v="159.96"/>
    <x v="2"/>
    <x v="1"/>
    <x v="0"/>
    <x v="0"/>
  </r>
  <r>
    <d v="2021-01-31T00:00:00"/>
    <x v="2"/>
    <x v="2"/>
    <x v="5"/>
    <n v="129.97999999999999"/>
    <n v="2"/>
    <n v="199.98"/>
    <x v="1"/>
    <x v="0"/>
    <x v="0"/>
    <x v="0"/>
  </r>
  <r>
    <d v="2021-02-01T00:00:00"/>
    <x v="12"/>
    <x v="12"/>
    <x v="15"/>
    <n v="0"/>
    <n v="2"/>
    <n v="100.64"/>
    <x v="6"/>
    <x v="1"/>
    <x v="1"/>
    <x v="0"/>
  </r>
  <r>
    <d v="2021-02-02T00:00:00"/>
    <x v="30"/>
    <x v="29"/>
    <x v="14"/>
    <n v="188.97"/>
    <n v="3"/>
    <n v="269.97000000000003"/>
    <x v="13"/>
    <x v="4"/>
    <x v="1"/>
    <x v="0"/>
  </r>
  <r>
    <d v="2021-02-03T00:00:00"/>
    <x v="32"/>
    <x v="31"/>
    <x v="5"/>
    <n v="149.97999999999999"/>
    <n v="2"/>
    <n v="199.98"/>
    <x v="2"/>
    <x v="5"/>
    <x v="1"/>
    <x v="0"/>
  </r>
  <r>
    <d v="2021-02-05T00:00:00"/>
    <x v="27"/>
    <x v="26"/>
    <x v="5"/>
    <n v="193.5"/>
    <n v="2"/>
    <n v="258"/>
    <x v="10"/>
    <x v="4"/>
    <x v="1"/>
    <x v="0"/>
  </r>
  <r>
    <d v="2021-02-06T00:00:00"/>
    <x v="1"/>
    <x v="1"/>
    <x v="14"/>
    <n v="524.97"/>
    <n v="4"/>
    <n v="999.96"/>
    <x v="1"/>
    <x v="0"/>
    <x v="1"/>
    <x v="0"/>
  </r>
  <r>
    <d v="2021-02-08T00:00:00"/>
    <x v="13"/>
    <x v="13"/>
    <x v="7"/>
    <n v="89.91"/>
    <n v="1"/>
    <n v="119.88"/>
    <x v="6"/>
    <x v="1"/>
    <x v="1"/>
    <x v="0"/>
  </r>
  <r>
    <d v="2021-02-09T00:00:00"/>
    <x v="21"/>
    <x v="20"/>
    <x v="7"/>
    <n v="584.99"/>
    <n v="1"/>
    <n v="649.99"/>
    <x v="4"/>
    <x v="2"/>
    <x v="1"/>
    <x v="0"/>
  </r>
  <r>
    <d v="2021-02-10T00:00:00"/>
    <x v="20"/>
    <x v="10"/>
    <x v="14"/>
    <n v="60"/>
    <n v="4"/>
    <n v="159.96"/>
    <x v="2"/>
    <x v="2"/>
    <x v="1"/>
    <x v="0"/>
  </r>
  <r>
    <d v="2021-02-11T00:00:00"/>
    <x v="1"/>
    <x v="1"/>
    <x v="7"/>
    <n v="174.99"/>
    <n v="0"/>
    <n v="0"/>
    <x v="1"/>
    <x v="0"/>
    <x v="1"/>
    <x v="0"/>
  </r>
  <r>
    <d v="2021-02-14T00:00:00"/>
    <x v="19"/>
    <x v="19"/>
    <x v="7"/>
    <n v="294.02"/>
    <n v="2"/>
    <n v="653.38"/>
    <x v="7"/>
    <x v="2"/>
    <x v="1"/>
    <x v="0"/>
  </r>
  <r>
    <d v="2021-02-15T00:00:00"/>
    <x v="33"/>
    <x v="32"/>
    <x v="5"/>
    <n v="719.92"/>
    <n v="2"/>
    <n v="799.9"/>
    <x v="0"/>
    <x v="6"/>
    <x v="1"/>
    <x v="0"/>
  </r>
  <r>
    <d v="2021-02-16T00:00:00"/>
    <x v="35"/>
    <x v="34"/>
    <x v="7"/>
    <n v="34.549999999999997"/>
    <n v="4"/>
    <n v="212.6"/>
    <x v="16"/>
    <x v="6"/>
    <x v="1"/>
    <x v="0"/>
  </r>
  <r>
    <d v="2021-02-17T00:00:00"/>
    <x v="35"/>
    <x v="34"/>
    <x v="5"/>
    <n v="69.099999999999994"/>
    <n v="3"/>
    <n v="159.44999999999999"/>
    <x v="16"/>
    <x v="6"/>
    <x v="1"/>
    <x v="0"/>
  </r>
  <r>
    <d v="2021-02-18T00:00:00"/>
    <x v="18"/>
    <x v="18"/>
    <x v="14"/>
    <n v="60"/>
    <n v="1"/>
    <n v="39.99"/>
    <x v="3"/>
    <x v="2"/>
    <x v="1"/>
    <x v="0"/>
  </r>
  <r>
    <d v="2021-02-20T00:00:00"/>
    <x v="2"/>
    <x v="2"/>
    <x v="15"/>
    <n v="0"/>
    <n v="1"/>
    <n v="99.99"/>
    <x v="1"/>
    <x v="0"/>
    <x v="1"/>
    <x v="0"/>
  </r>
  <r>
    <d v="2021-02-21T00:00:00"/>
    <x v="11"/>
    <x v="11"/>
    <x v="5"/>
    <n v="43.98"/>
    <n v="1"/>
    <n v="39.99"/>
    <x v="2"/>
    <x v="1"/>
    <x v="1"/>
    <x v="0"/>
  </r>
  <r>
    <d v="2021-02-22T00:00:00"/>
    <x v="21"/>
    <x v="20"/>
    <x v="14"/>
    <n v="1754.97"/>
    <n v="4"/>
    <n v="2599.96"/>
    <x v="4"/>
    <x v="2"/>
    <x v="1"/>
    <x v="0"/>
  </r>
  <r>
    <d v="2021-02-23T00:00:00"/>
    <x v="30"/>
    <x v="29"/>
    <x v="7"/>
    <n v="62.99"/>
    <n v="3"/>
    <n v="269.97000000000003"/>
    <x v="13"/>
    <x v="4"/>
    <x v="1"/>
    <x v="0"/>
  </r>
  <r>
    <d v="2021-02-25T00:00:00"/>
    <x v="14"/>
    <x v="14"/>
    <x v="14"/>
    <n v="69.09"/>
    <n v="1"/>
    <n v="41.88"/>
    <x v="6"/>
    <x v="1"/>
    <x v="1"/>
    <x v="0"/>
  </r>
  <r>
    <d v="2021-02-26T00:00:00"/>
    <x v="5"/>
    <x v="5"/>
    <x v="5"/>
    <n v="28"/>
    <n v="1"/>
    <n v="27.99"/>
    <x v="2"/>
    <x v="0"/>
    <x v="1"/>
    <x v="0"/>
  </r>
  <r>
    <d v="2021-02-27T00:00:00"/>
    <x v="29"/>
    <x v="28"/>
    <x v="14"/>
    <n v="188.97"/>
    <n v="2"/>
    <n v="179.98"/>
    <x v="2"/>
    <x v="4"/>
    <x v="1"/>
    <x v="0"/>
  </r>
  <r>
    <d v="2021-02-28T00:00:00"/>
    <x v="28"/>
    <x v="27"/>
    <x v="7"/>
    <n v="96.75"/>
    <n v="2"/>
    <n v="258"/>
    <x v="12"/>
    <x v="4"/>
    <x v="1"/>
    <x v="0"/>
  </r>
  <r>
    <d v="2021-03-01T00:00:00"/>
    <x v="16"/>
    <x v="16"/>
    <x v="15"/>
    <n v="0"/>
    <n v="4"/>
    <n v="1039.96"/>
    <x v="4"/>
    <x v="2"/>
    <x v="2"/>
    <x v="0"/>
  </r>
  <r>
    <d v="2021-03-02T00:00:00"/>
    <x v="20"/>
    <x v="10"/>
    <x v="5"/>
    <n v="40"/>
    <n v="3"/>
    <n v="119.97"/>
    <x v="2"/>
    <x v="2"/>
    <x v="2"/>
    <x v="0"/>
  </r>
  <r>
    <d v="2021-03-03T00:00:00"/>
    <x v="16"/>
    <x v="16"/>
    <x v="14"/>
    <n v="623.97"/>
    <n v="2"/>
    <n v="519.98"/>
    <x v="4"/>
    <x v="2"/>
    <x v="2"/>
    <x v="0"/>
  </r>
  <r>
    <d v="2021-03-05T00:00:00"/>
    <x v="14"/>
    <x v="14"/>
    <x v="14"/>
    <n v="69.09"/>
    <n v="2"/>
    <n v="83.76"/>
    <x v="6"/>
    <x v="1"/>
    <x v="2"/>
    <x v="0"/>
  </r>
  <r>
    <d v="2021-03-06T00:00:00"/>
    <x v="14"/>
    <x v="14"/>
    <x v="7"/>
    <n v="23.03"/>
    <n v="3"/>
    <n v="125.64"/>
    <x v="6"/>
    <x v="1"/>
    <x v="2"/>
    <x v="0"/>
  </r>
  <r>
    <d v="2021-03-07T00:00:00"/>
    <x v="3"/>
    <x v="3"/>
    <x v="14"/>
    <n v="125.97"/>
    <n v="4"/>
    <n v="279.95999999999998"/>
    <x v="1"/>
    <x v="0"/>
    <x v="2"/>
    <x v="0"/>
  </r>
  <r>
    <d v="2021-03-08T00:00:00"/>
    <x v="8"/>
    <x v="8"/>
    <x v="14"/>
    <n v="599.97"/>
    <n v="2"/>
    <n v="499.98"/>
    <x v="4"/>
    <x v="1"/>
    <x v="2"/>
    <x v="0"/>
  </r>
  <r>
    <d v="2021-03-09T00:00:00"/>
    <x v="13"/>
    <x v="13"/>
    <x v="5"/>
    <n v="179.82"/>
    <n v="3"/>
    <n v="359.64"/>
    <x v="6"/>
    <x v="1"/>
    <x v="2"/>
    <x v="0"/>
  </r>
  <r>
    <d v="2021-03-10T00:00:00"/>
    <x v="7"/>
    <x v="7"/>
    <x v="14"/>
    <n v="703.5"/>
    <n v="2"/>
    <n v="551.76"/>
    <x v="1"/>
    <x v="0"/>
    <x v="2"/>
    <x v="0"/>
  </r>
  <r>
    <d v="2021-03-11T00:00:00"/>
    <x v="30"/>
    <x v="29"/>
    <x v="15"/>
    <n v="0"/>
    <n v="4"/>
    <n v="359.96"/>
    <x v="13"/>
    <x v="4"/>
    <x v="2"/>
    <x v="0"/>
  </r>
  <r>
    <d v="2021-03-12T00:00:00"/>
    <x v="26"/>
    <x v="25"/>
    <x v="7"/>
    <n v="211.65"/>
    <n v="2"/>
    <n v="498"/>
    <x v="11"/>
    <x v="4"/>
    <x v="2"/>
    <x v="0"/>
  </r>
  <r>
    <d v="2021-03-13T00:00:00"/>
    <x v="0"/>
    <x v="0"/>
    <x v="14"/>
    <n v="1036.77"/>
    <n v="1"/>
    <n v="431.99"/>
    <x v="0"/>
    <x v="0"/>
    <x v="2"/>
    <x v="0"/>
  </r>
  <r>
    <d v="2021-03-14T00:00:00"/>
    <x v="7"/>
    <x v="7"/>
    <x v="7"/>
    <n v="234.5"/>
    <n v="3"/>
    <n v="827.64"/>
    <x v="1"/>
    <x v="0"/>
    <x v="2"/>
    <x v="0"/>
  </r>
  <r>
    <d v="2021-03-15T00:00:00"/>
    <x v="20"/>
    <x v="10"/>
    <x v="7"/>
    <n v="20"/>
    <n v="1"/>
    <n v="39.99"/>
    <x v="2"/>
    <x v="2"/>
    <x v="2"/>
    <x v="0"/>
  </r>
  <r>
    <d v="2021-03-16T00:00:00"/>
    <x v="24"/>
    <x v="23"/>
    <x v="15"/>
    <n v="0"/>
    <n v="2"/>
    <n v="28000"/>
    <x v="9"/>
    <x v="3"/>
    <x v="2"/>
    <x v="0"/>
  </r>
  <r>
    <d v="2021-03-17T00:00:00"/>
    <x v="31"/>
    <x v="30"/>
    <x v="7"/>
    <n v="38.99"/>
    <n v="3"/>
    <n v="179.97"/>
    <x v="14"/>
    <x v="5"/>
    <x v="2"/>
    <x v="0"/>
  </r>
  <r>
    <d v="2021-03-18T00:00:00"/>
    <x v="12"/>
    <x v="12"/>
    <x v="14"/>
    <n v="98.13"/>
    <n v="2"/>
    <n v="100.64"/>
    <x v="6"/>
    <x v="1"/>
    <x v="2"/>
    <x v="0"/>
  </r>
  <r>
    <d v="2021-03-19T00:00:00"/>
    <x v="32"/>
    <x v="31"/>
    <x v="14"/>
    <n v="224.96999999999997"/>
    <n v="4"/>
    <n v="399.96"/>
    <x v="2"/>
    <x v="5"/>
    <x v="2"/>
    <x v="0"/>
  </r>
  <r>
    <d v="2021-03-20T00:00:00"/>
    <x v="19"/>
    <x v="19"/>
    <x v="15"/>
    <n v="0"/>
    <n v="2"/>
    <n v="653.38"/>
    <x v="7"/>
    <x v="2"/>
    <x v="2"/>
    <x v="0"/>
  </r>
  <r>
    <d v="2021-03-21T00:00:00"/>
    <x v="21"/>
    <x v="20"/>
    <x v="14"/>
    <n v="1754.97"/>
    <n v="2"/>
    <n v="1299.98"/>
    <x v="4"/>
    <x v="2"/>
    <x v="2"/>
    <x v="0"/>
  </r>
  <r>
    <d v="2021-03-22T00:00:00"/>
    <x v="19"/>
    <x v="19"/>
    <x v="7"/>
    <n v="294.02"/>
    <n v="2"/>
    <n v="653.38"/>
    <x v="7"/>
    <x v="2"/>
    <x v="2"/>
    <x v="0"/>
  </r>
  <r>
    <d v="2021-03-23T00:00:00"/>
    <x v="4"/>
    <x v="4"/>
    <x v="5"/>
    <n v="20"/>
    <n v="1"/>
    <n v="19.989999999999998"/>
    <x v="2"/>
    <x v="0"/>
    <x v="2"/>
    <x v="0"/>
  </r>
  <r>
    <d v="2021-03-25T00:00:00"/>
    <x v="18"/>
    <x v="18"/>
    <x v="15"/>
    <n v="0"/>
    <n v="1"/>
    <n v="39.99"/>
    <x v="3"/>
    <x v="2"/>
    <x v="2"/>
    <x v="0"/>
  </r>
  <r>
    <d v="2021-03-27T00:00:00"/>
    <x v="0"/>
    <x v="0"/>
    <x v="7"/>
    <n v="345.59"/>
    <n v="1"/>
    <n v="431.99"/>
    <x v="0"/>
    <x v="0"/>
    <x v="2"/>
    <x v="0"/>
  </r>
  <r>
    <d v="2021-03-28T00:00:00"/>
    <x v="27"/>
    <x v="26"/>
    <x v="14"/>
    <n v="290.25"/>
    <n v="2"/>
    <n v="258"/>
    <x v="10"/>
    <x v="4"/>
    <x v="2"/>
    <x v="0"/>
  </r>
  <r>
    <d v="2021-03-29T00:00:00"/>
    <x v="7"/>
    <x v="7"/>
    <x v="14"/>
    <n v="703.5"/>
    <n v="2"/>
    <n v="551.76"/>
    <x v="1"/>
    <x v="0"/>
    <x v="2"/>
    <x v="0"/>
  </r>
  <r>
    <d v="2021-03-30T00:00:00"/>
    <x v="34"/>
    <x v="33"/>
    <x v="7"/>
    <n v="244.3"/>
    <n v="2"/>
    <n v="698"/>
    <x v="15"/>
    <x v="6"/>
    <x v="2"/>
    <x v="0"/>
  </r>
  <r>
    <d v="2021-03-31T00:00:00"/>
    <x v="8"/>
    <x v="8"/>
    <x v="5"/>
    <n v="399.98"/>
    <n v="1"/>
    <n v="249.99"/>
    <x v="4"/>
    <x v="1"/>
    <x v="2"/>
    <x v="0"/>
  </r>
  <r>
    <d v="2021-04-01T00:00:00"/>
    <x v="17"/>
    <x v="17"/>
    <x v="15"/>
    <n v="0"/>
    <n v="2"/>
    <n v="431.18"/>
    <x v="7"/>
    <x v="2"/>
    <x v="3"/>
    <x v="0"/>
  </r>
  <r>
    <d v="2021-04-02T00:00:00"/>
    <x v="5"/>
    <x v="5"/>
    <x v="7"/>
    <n v="14"/>
    <n v="1"/>
    <n v="27.99"/>
    <x v="2"/>
    <x v="0"/>
    <x v="3"/>
    <x v="0"/>
  </r>
  <r>
    <d v="2021-04-03T00:00:00"/>
    <x v="32"/>
    <x v="31"/>
    <x v="15"/>
    <n v="0"/>
    <n v="2"/>
    <n v="199.98"/>
    <x v="2"/>
    <x v="5"/>
    <x v="3"/>
    <x v="0"/>
  </r>
  <r>
    <d v="2021-04-04T00:00:00"/>
    <x v="33"/>
    <x v="32"/>
    <x v="14"/>
    <n v="1079.8799999999999"/>
    <n v="4"/>
    <n v="1599.8"/>
    <x v="0"/>
    <x v="6"/>
    <x v="3"/>
    <x v="0"/>
  </r>
  <r>
    <d v="2021-04-05T00:00:00"/>
    <x v="7"/>
    <x v="7"/>
    <x v="5"/>
    <n v="469"/>
    <n v="1"/>
    <n v="275.88"/>
    <x v="1"/>
    <x v="0"/>
    <x v="3"/>
    <x v="0"/>
  </r>
  <r>
    <d v="2021-04-06T00:00:00"/>
    <x v="28"/>
    <x v="27"/>
    <x v="7"/>
    <n v="96.75"/>
    <n v="1"/>
    <n v="129"/>
    <x v="12"/>
    <x v="4"/>
    <x v="3"/>
    <x v="0"/>
  </r>
  <r>
    <d v="2021-04-07T00:00:00"/>
    <x v="11"/>
    <x v="11"/>
    <x v="14"/>
    <n v="65.97"/>
    <n v="1"/>
    <n v="39.99"/>
    <x v="2"/>
    <x v="1"/>
    <x v="3"/>
    <x v="0"/>
  </r>
  <r>
    <d v="2021-04-08T00:00:00"/>
    <x v="11"/>
    <x v="11"/>
    <x v="5"/>
    <n v="43.98"/>
    <n v="3"/>
    <n v="119.97"/>
    <x v="2"/>
    <x v="1"/>
    <x v="3"/>
    <x v="0"/>
  </r>
  <r>
    <d v="2021-04-09T00:00:00"/>
    <x v="18"/>
    <x v="18"/>
    <x v="7"/>
    <n v="20"/>
    <n v="1"/>
    <n v="39.99"/>
    <x v="3"/>
    <x v="2"/>
    <x v="3"/>
    <x v="0"/>
  </r>
  <r>
    <d v="2021-04-10T00:00:00"/>
    <x v="19"/>
    <x v="19"/>
    <x v="15"/>
    <n v="0"/>
    <n v="2"/>
    <n v="653.38"/>
    <x v="7"/>
    <x v="2"/>
    <x v="3"/>
    <x v="0"/>
  </r>
  <r>
    <d v="2021-04-11T00:00:00"/>
    <x v="8"/>
    <x v="8"/>
    <x v="15"/>
    <n v="0"/>
    <n v="4"/>
    <n v="999.96"/>
    <x v="4"/>
    <x v="1"/>
    <x v="3"/>
    <x v="0"/>
  </r>
  <r>
    <d v="2021-04-12T00:00:00"/>
    <x v="14"/>
    <x v="14"/>
    <x v="14"/>
    <n v="69.09"/>
    <n v="4"/>
    <n v="167.52"/>
    <x v="6"/>
    <x v="1"/>
    <x v="3"/>
    <x v="0"/>
  </r>
  <r>
    <d v="2021-04-13T00:00:00"/>
    <x v="18"/>
    <x v="18"/>
    <x v="15"/>
    <n v="0"/>
    <n v="1"/>
    <n v="39.99"/>
    <x v="3"/>
    <x v="2"/>
    <x v="3"/>
    <x v="0"/>
  </r>
  <r>
    <d v="2021-04-14T00:00:00"/>
    <x v="19"/>
    <x v="19"/>
    <x v="15"/>
    <n v="0"/>
    <n v="4"/>
    <n v="1306.76"/>
    <x v="7"/>
    <x v="2"/>
    <x v="3"/>
    <x v="0"/>
  </r>
  <r>
    <d v="2021-04-15T00:00:00"/>
    <x v="5"/>
    <x v="5"/>
    <x v="5"/>
    <n v="28"/>
    <n v="2"/>
    <n v="55.98"/>
    <x v="2"/>
    <x v="0"/>
    <x v="3"/>
    <x v="0"/>
  </r>
  <r>
    <d v="2021-04-16T00:00:00"/>
    <x v="22"/>
    <x v="21"/>
    <x v="5"/>
    <n v="8991"/>
    <n v="3"/>
    <n v="14985"/>
    <x v="0"/>
    <x v="3"/>
    <x v="3"/>
    <x v="0"/>
  </r>
  <r>
    <d v="2021-04-19T00:00:00"/>
    <x v="6"/>
    <x v="6"/>
    <x v="14"/>
    <n v="45"/>
    <n v="4"/>
    <n v="119.96"/>
    <x v="3"/>
    <x v="0"/>
    <x v="3"/>
    <x v="0"/>
  </r>
  <r>
    <d v="2021-04-20T00:00:00"/>
    <x v="10"/>
    <x v="10"/>
    <x v="7"/>
    <n v="21.99"/>
    <n v="4"/>
    <n v="159.96"/>
    <x v="2"/>
    <x v="1"/>
    <x v="3"/>
    <x v="0"/>
  </r>
  <r>
    <d v="2021-04-21T00:00:00"/>
    <x v="32"/>
    <x v="31"/>
    <x v="7"/>
    <n v="74.989999999999995"/>
    <n v="1"/>
    <n v="99.99"/>
    <x v="2"/>
    <x v="5"/>
    <x v="3"/>
    <x v="0"/>
  </r>
  <r>
    <d v="2021-04-24T00:00:00"/>
    <x v="31"/>
    <x v="30"/>
    <x v="7"/>
    <n v="38.99"/>
    <n v="3"/>
    <n v="179.97"/>
    <x v="14"/>
    <x v="5"/>
    <x v="3"/>
    <x v="0"/>
  </r>
  <r>
    <d v="2021-04-25T00:00:00"/>
    <x v="1"/>
    <x v="1"/>
    <x v="15"/>
    <n v="0"/>
    <n v="2"/>
    <n v="499.98"/>
    <x v="1"/>
    <x v="0"/>
    <x v="3"/>
    <x v="0"/>
  </r>
  <r>
    <d v="2021-04-26T00:00:00"/>
    <x v="22"/>
    <x v="21"/>
    <x v="7"/>
    <n v="4495.5"/>
    <n v="3"/>
    <n v="14985"/>
    <x v="0"/>
    <x v="3"/>
    <x v="3"/>
    <x v="0"/>
  </r>
  <r>
    <d v="2021-04-28T00:00:00"/>
    <x v="3"/>
    <x v="3"/>
    <x v="7"/>
    <n v="41.99"/>
    <n v="1"/>
    <n v="69.989999999999995"/>
    <x v="1"/>
    <x v="0"/>
    <x v="3"/>
    <x v="0"/>
  </r>
  <r>
    <d v="2021-04-29T00:00:00"/>
    <x v="31"/>
    <x v="30"/>
    <x v="7"/>
    <n v="38.99"/>
    <n v="2"/>
    <n v="119.98"/>
    <x v="14"/>
    <x v="5"/>
    <x v="3"/>
    <x v="0"/>
  </r>
  <r>
    <d v="2021-04-30T00:00:00"/>
    <x v="24"/>
    <x v="23"/>
    <x v="7"/>
    <n v="12600"/>
    <n v="1"/>
    <n v="14000"/>
    <x v="9"/>
    <x v="3"/>
    <x v="3"/>
    <x v="0"/>
  </r>
  <r>
    <d v="2021-05-01T00:00:00"/>
    <x v="8"/>
    <x v="8"/>
    <x v="5"/>
    <n v="399.98"/>
    <n v="2"/>
    <n v="499.98"/>
    <x v="4"/>
    <x v="1"/>
    <x v="4"/>
    <x v="0"/>
  </r>
  <r>
    <d v="2021-05-02T00:00:00"/>
    <x v="15"/>
    <x v="15"/>
    <x v="14"/>
    <n v="269.96999999999997"/>
    <n v="4"/>
    <n v="479.96"/>
    <x v="5"/>
    <x v="1"/>
    <x v="4"/>
    <x v="0"/>
  </r>
  <r>
    <d v="2021-05-04T00:00:00"/>
    <x v="11"/>
    <x v="11"/>
    <x v="15"/>
    <n v="0"/>
    <n v="1"/>
    <n v="39.99"/>
    <x v="2"/>
    <x v="1"/>
    <x v="4"/>
    <x v="0"/>
  </r>
  <r>
    <d v="2021-05-05T00:00:00"/>
    <x v="27"/>
    <x v="26"/>
    <x v="14"/>
    <n v="290.25"/>
    <n v="3"/>
    <n v="387"/>
    <x v="10"/>
    <x v="4"/>
    <x v="4"/>
    <x v="0"/>
  </r>
  <r>
    <d v="2021-05-06T00:00:00"/>
    <x v="23"/>
    <x v="22"/>
    <x v="14"/>
    <n v="105"/>
    <n v="1"/>
    <n v="70"/>
    <x v="8"/>
    <x v="3"/>
    <x v="4"/>
    <x v="0"/>
  </r>
  <r>
    <d v="2021-05-07T00:00:00"/>
    <x v="29"/>
    <x v="28"/>
    <x v="7"/>
    <n v="62.99"/>
    <n v="3"/>
    <n v="269.97000000000003"/>
    <x v="2"/>
    <x v="4"/>
    <x v="4"/>
    <x v="0"/>
  </r>
  <r>
    <d v="2021-05-08T00:00:00"/>
    <x v="0"/>
    <x v="0"/>
    <x v="5"/>
    <n v="691.18"/>
    <n v="3"/>
    <n v="1295.97"/>
    <x v="0"/>
    <x v="0"/>
    <x v="4"/>
    <x v="0"/>
  </r>
  <r>
    <d v="2021-05-09T00:00:00"/>
    <x v="11"/>
    <x v="11"/>
    <x v="15"/>
    <n v="0"/>
    <n v="3"/>
    <n v="119.97"/>
    <x v="2"/>
    <x v="1"/>
    <x v="4"/>
    <x v="0"/>
  </r>
  <r>
    <d v="2021-05-11T00:00:00"/>
    <x v="14"/>
    <x v="14"/>
    <x v="14"/>
    <n v="69.09"/>
    <n v="4"/>
    <n v="167.52"/>
    <x v="6"/>
    <x v="1"/>
    <x v="4"/>
    <x v="0"/>
  </r>
  <r>
    <d v="2021-05-12T00:00:00"/>
    <x v="20"/>
    <x v="10"/>
    <x v="14"/>
    <n v="60"/>
    <n v="3"/>
    <n v="119.97"/>
    <x v="2"/>
    <x v="2"/>
    <x v="4"/>
    <x v="0"/>
  </r>
  <r>
    <d v="2021-05-13T00:00:00"/>
    <x v="21"/>
    <x v="20"/>
    <x v="7"/>
    <n v="584.99"/>
    <n v="1"/>
    <n v="649.99"/>
    <x v="4"/>
    <x v="2"/>
    <x v="4"/>
    <x v="0"/>
  </r>
  <r>
    <d v="2021-05-16T00:00:00"/>
    <x v="30"/>
    <x v="29"/>
    <x v="15"/>
    <n v="0"/>
    <n v="3"/>
    <n v="269.97000000000003"/>
    <x v="13"/>
    <x v="4"/>
    <x v="4"/>
    <x v="0"/>
  </r>
  <r>
    <d v="2021-05-18T00:00:00"/>
    <x v="30"/>
    <x v="29"/>
    <x v="7"/>
    <n v="62.99"/>
    <n v="2"/>
    <n v="179.98"/>
    <x v="13"/>
    <x v="4"/>
    <x v="4"/>
    <x v="0"/>
  </r>
  <r>
    <d v="2021-05-19T00:00:00"/>
    <x v="34"/>
    <x v="33"/>
    <x v="15"/>
    <n v="0"/>
    <n v="1"/>
    <n v="349"/>
    <x v="15"/>
    <x v="6"/>
    <x v="4"/>
    <x v="0"/>
  </r>
  <r>
    <d v="2021-05-21T00:00:00"/>
    <x v="25"/>
    <x v="24"/>
    <x v="14"/>
    <n v="36"/>
    <n v="4"/>
    <n v="80"/>
    <x v="10"/>
    <x v="4"/>
    <x v="4"/>
    <x v="0"/>
  </r>
  <r>
    <d v="2021-05-22T00:00:00"/>
    <x v="18"/>
    <x v="18"/>
    <x v="7"/>
    <n v="20"/>
    <n v="4"/>
    <n v="159.96"/>
    <x v="3"/>
    <x v="2"/>
    <x v="4"/>
    <x v="0"/>
  </r>
  <r>
    <d v="2021-05-24T00:00:00"/>
    <x v="26"/>
    <x v="25"/>
    <x v="5"/>
    <n v="423.3"/>
    <n v="2"/>
    <n v="498"/>
    <x v="11"/>
    <x v="4"/>
    <x v="4"/>
    <x v="0"/>
  </r>
  <r>
    <d v="2021-05-25T00:00:00"/>
    <x v="24"/>
    <x v="23"/>
    <x v="7"/>
    <n v="12600"/>
    <n v="2"/>
    <n v="28000"/>
    <x v="9"/>
    <x v="3"/>
    <x v="4"/>
    <x v="0"/>
  </r>
  <r>
    <d v="2021-05-26T00:00:00"/>
    <x v="10"/>
    <x v="10"/>
    <x v="15"/>
    <n v="0"/>
    <n v="2"/>
    <n v="79.98"/>
    <x v="2"/>
    <x v="1"/>
    <x v="4"/>
    <x v="0"/>
  </r>
  <r>
    <d v="2021-05-27T00:00:00"/>
    <x v="35"/>
    <x v="34"/>
    <x v="15"/>
    <n v="0"/>
    <n v="2"/>
    <n v="106.3"/>
    <x v="16"/>
    <x v="6"/>
    <x v="4"/>
    <x v="0"/>
  </r>
  <r>
    <d v="2021-05-28T00:00:00"/>
    <x v="33"/>
    <x v="32"/>
    <x v="14"/>
    <n v="1079.8799999999999"/>
    <n v="4"/>
    <n v="1599.8"/>
    <x v="0"/>
    <x v="6"/>
    <x v="4"/>
    <x v="0"/>
  </r>
  <r>
    <d v="2021-05-29T00:00:00"/>
    <x v="27"/>
    <x v="26"/>
    <x v="14"/>
    <n v="290.25"/>
    <n v="3"/>
    <n v="387"/>
    <x v="10"/>
    <x v="4"/>
    <x v="4"/>
    <x v="0"/>
  </r>
  <r>
    <d v="2021-05-31T00:00:00"/>
    <x v="26"/>
    <x v="25"/>
    <x v="7"/>
    <n v="211.65"/>
    <n v="3"/>
    <n v="747"/>
    <x v="11"/>
    <x v="4"/>
    <x v="4"/>
    <x v="0"/>
  </r>
  <r>
    <d v="2021-06-03T00:00:00"/>
    <x v="8"/>
    <x v="8"/>
    <x v="7"/>
    <n v="199.99"/>
    <n v="4"/>
    <n v="999.96"/>
    <x v="4"/>
    <x v="1"/>
    <x v="5"/>
    <x v="0"/>
  </r>
  <r>
    <d v="2021-06-04T00:00:00"/>
    <x v="12"/>
    <x v="12"/>
    <x v="14"/>
    <n v="98.13"/>
    <n v="3"/>
    <n v="150.96"/>
    <x v="6"/>
    <x v="1"/>
    <x v="5"/>
    <x v="0"/>
  </r>
  <r>
    <d v="2021-06-06T00:00:00"/>
    <x v="22"/>
    <x v="21"/>
    <x v="5"/>
    <n v="8991"/>
    <n v="1"/>
    <n v="4995"/>
    <x v="0"/>
    <x v="3"/>
    <x v="5"/>
    <x v="0"/>
  </r>
  <r>
    <d v="2021-06-07T00:00:00"/>
    <x v="6"/>
    <x v="6"/>
    <x v="14"/>
    <n v="45"/>
    <n v="1"/>
    <n v="29.99"/>
    <x v="3"/>
    <x v="0"/>
    <x v="5"/>
    <x v="0"/>
  </r>
  <r>
    <d v="2021-06-08T00:00:00"/>
    <x v="20"/>
    <x v="10"/>
    <x v="14"/>
    <n v="60"/>
    <n v="1"/>
    <n v="39.99"/>
    <x v="2"/>
    <x v="2"/>
    <x v="5"/>
    <x v="0"/>
  </r>
  <r>
    <d v="2021-06-09T00:00:00"/>
    <x v="16"/>
    <x v="16"/>
    <x v="15"/>
    <n v="0"/>
    <n v="2"/>
    <n v="519.98"/>
    <x v="4"/>
    <x v="2"/>
    <x v="5"/>
    <x v="0"/>
  </r>
  <r>
    <d v="2021-06-10T00:00:00"/>
    <x v="15"/>
    <x v="15"/>
    <x v="15"/>
    <n v="0"/>
    <n v="3"/>
    <n v="359.97"/>
    <x v="5"/>
    <x v="1"/>
    <x v="5"/>
    <x v="0"/>
  </r>
  <r>
    <d v="2021-06-11T00:00:00"/>
    <x v="11"/>
    <x v="11"/>
    <x v="15"/>
    <n v="0"/>
    <n v="2"/>
    <n v="79.98"/>
    <x v="2"/>
    <x v="1"/>
    <x v="5"/>
    <x v="0"/>
  </r>
  <r>
    <d v="2021-06-12T00:00:00"/>
    <x v="18"/>
    <x v="18"/>
    <x v="7"/>
    <n v="20"/>
    <n v="4"/>
    <n v="159.96"/>
    <x v="3"/>
    <x v="2"/>
    <x v="5"/>
    <x v="0"/>
  </r>
  <r>
    <d v="2021-06-13T00:00:00"/>
    <x v="29"/>
    <x v="28"/>
    <x v="14"/>
    <n v="188.97"/>
    <n v="1"/>
    <n v="89.99"/>
    <x v="2"/>
    <x v="4"/>
    <x v="5"/>
    <x v="0"/>
  </r>
  <r>
    <d v="2021-06-14T00:00:00"/>
    <x v="14"/>
    <x v="14"/>
    <x v="7"/>
    <n v="23.03"/>
    <n v="2"/>
    <n v="83.76"/>
    <x v="6"/>
    <x v="1"/>
    <x v="5"/>
    <x v="0"/>
  </r>
  <r>
    <d v="2021-06-15T00:00:00"/>
    <x v="32"/>
    <x v="31"/>
    <x v="5"/>
    <n v="149.97999999999999"/>
    <n v="2"/>
    <n v="199.98"/>
    <x v="2"/>
    <x v="5"/>
    <x v="5"/>
    <x v="0"/>
  </r>
  <r>
    <d v="2021-06-17T00:00:00"/>
    <x v="2"/>
    <x v="2"/>
    <x v="7"/>
    <n v="64.989999999999995"/>
    <n v="3"/>
    <n v="299.97000000000003"/>
    <x v="1"/>
    <x v="0"/>
    <x v="5"/>
    <x v="0"/>
  </r>
  <r>
    <d v="2021-06-18T00:00:00"/>
    <x v="0"/>
    <x v="0"/>
    <x v="7"/>
    <n v="345.59"/>
    <n v="1"/>
    <n v="431.99"/>
    <x v="0"/>
    <x v="0"/>
    <x v="5"/>
    <x v="0"/>
  </r>
  <r>
    <d v="2021-06-19T00:00:00"/>
    <x v="19"/>
    <x v="19"/>
    <x v="14"/>
    <n v="882.06"/>
    <n v="4"/>
    <n v="1306.76"/>
    <x v="7"/>
    <x v="2"/>
    <x v="5"/>
    <x v="0"/>
  </r>
  <r>
    <d v="2021-06-20T00:00:00"/>
    <x v="28"/>
    <x v="27"/>
    <x v="15"/>
    <n v="0"/>
    <n v="4"/>
    <n v="516"/>
    <x v="12"/>
    <x v="4"/>
    <x v="5"/>
    <x v="0"/>
  </r>
  <r>
    <d v="2021-06-21T00:00:00"/>
    <x v="10"/>
    <x v="10"/>
    <x v="15"/>
    <n v="0"/>
    <n v="4"/>
    <n v="159.96"/>
    <x v="2"/>
    <x v="1"/>
    <x v="5"/>
    <x v="0"/>
  </r>
  <r>
    <d v="2021-06-23T00:00:00"/>
    <x v="14"/>
    <x v="14"/>
    <x v="14"/>
    <n v="69.09"/>
    <n v="1"/>
    <n v="41.88"/>
    <x v="6"/>
    <x v="1"/>
    <x v="5"/>
    <x v="0"/>
  </r>
  <r>
    <d v="2021-06-24T00:00:00"/>
    <x v="30"/>
    <x v="29"/>
    <x v="5"/>
    <n v="125.98"/>
    <n v="4"/>
    <n v="359.96"/>
    <x v="13"/>
    <x v="4"/>
    <x v="5"/>
    <x v="0"/>
  </r>
  <r>
    <d v="2021-06-25T00:00:00"/>
    <x v="5"/>
    <x v="5"/>
    <x v="7"/>
    <n v="14"/>
    <n v="3"/>
    <n v="83.97"/>
    <x v="2"/>
    <x v="0"/>
    <x v="5"/>
    <x v="0"/>
  </r>
  <r>
    <d v="2021-06-26T00:00:00"/>
    <x v="23"/>
    <x v="22"/>
    <x v="15"/>
    <n v="0"/>
    <n v="4"/>
    <n v="280"/>
    <x v="8"/>
    <x v="3"/>
    <x v="5"/>
    <x v="0"/>
  </r>
  <r>
    <d v="2021-06-27T00:00:00"/>
    <x v="32"/>
    <x v="31"/>
    <x v="5"/>
    <n v="149.97999999999999"/>
    <n v="1"/>
    <n v="99.99"/>
    <x v="2"/>
    <x v="5"/>
    <x v="5"/>
    <x v="0"/>
  </r>
  <r>
    <d v="2021-06-28T00:00:00"/>
    <x v="22"/>
    <x v="21"/>
    <x v="7"/>
    <n v="4495.5"/>
    <n v="2"/>
    <n v="9990"/>
    <x v="0"/>
    <x v="3"/>
    <x v="5"/>
    <x v="0"/>
  </r>
  <r>
    <d v="2021-06-29T00:00:00"/>
    <x v="2"/>
    <x v="2"/>
    <x v="15"/>
    <n v="0"/>
    <n v="3"/>
    <n v="299.97000000000003"/>
    <x v="1"/>
    <x v="0"/>
    <x v="5"/>
    <x v="0"/>
  </r>
  <r>
    <d v="2021-07-01T00:00:00"/>
    <x v="33"/>
    <x v="32"/>
    <x v="5"/>
    <n v="719.92"/>
    <n v="1"/>
    <n v="399.95"/>
    <x v="0"/>
    <x v="6"/>
    <x v="6"/>
    <x v="0"/>
  </r>
  <r>
    <d v="2021-07-04T00:00:00"/>
    <x v="4"/>
    <x v="4"/>
    <x v="5"/>
    <n v="20"/>
    <n v="3"/>
    <n v="59.97"/>
    <x v="2"/>
    <x v="0"/>
    <x v="6"/>
    <x v="0"/>
  </r>
  <r>
    <d v="2021-07-05T00:00:00"/>
    <x v="18"/>
    <x v="18"/>
    <x v="15"/>
    <n v="0"/>
    <n v="3"/>
    <n v="119.97"/>
    <x v="3"/>
    <x v="2"/>
    <x v="6"/>
    <x v="0"/>
  </r>
  <r>
    <d v="2021-07-06T00:00:00"/>
    <x v="23"/>
    <x v="22"/>
    <x v="14"/>
    <n v="105"/>
    <n v="3"/>
    <n v="210"/>
    <x v="8"/>
    <x v="3"/>
    <x v="6"/>
    <x v="0"/>
  </r>
  <r>
    <d v="2021-07-08T00:00:00"/>
    <x v="14"/>
    <x v="14"/>
    <x v="7"/>
    <n v="23.03"/>
    <n v="4"/>
    <n v="167.52"/>
    <x v="6"/>
    <x v="1"/>
    <x v="6"/>
    <x v="0"/>
  </r>
  <r>
    <d v="2021-07-09T00:00:00"/>
    <x v="3"/>
    <x v="3"/>
    <x v="5"/>
    <n v="83.98"/>
    <n v="4"/>
    <n v="279.95999999999998"/>
    <x v="1"/>
    <x v="0"/>
    <x v="6"/>
    <x v="0"/>
  </r>
  <r>
    <d v="2021-07-10T00:00:00"/>
    <x v="5"/>
    <x v="5"/>
    <x v="15"/>
    <n v="0"/>
    <n v="2"/>
    <n v="55.98"/>
    <x v="2"/>
    <x v="0"/>
    <x v="6"/>
    <x v="0"/>
  </r>
  <r>
    <d v="2021-07-14T00:00:00"/>
    <x v="9"/>
    <x v="9"/>
    <x v="14"/>
    <n v="116.97"/>
    <n v="4"/>
    <n v="239.96"/>
    <x v="5"/>
    <x v="1"/>
    <x v="6"/>
    <x v="0"/>
  </r>
  <r>
    <d v="2021-07-15T00:00:00"/>
    <x v="7"/>
    <x v="7"/>
    <x v="5"/>
    <n v="469"/>
    <n v="3"/>
    <n v="827.64"/>
    <x v="1"/>
    <x v="0"/>
    <x v="6"/>
    <x v="0"/>
  </r>
  <r>
    <d v="2021-07-16T00:00:00"/>
    <x v="16"/>
    <x v="16"/>
    <x v="5"/>
    <n v="415.98"/>
    <n v="2"/>
    <n v="519.98"/>
    <x v="4"/>
    <x v="2"/>
    <x v="6"/>
    <x v="0"/>
  </r>
  <r>
    <d v="2021-07-17T00:00:00"/>
    <x v="1"/>
    <x v="1"/>
    <x v="5"/>
    <n v="349.98"/>
    <n v="1"/>
    <n v="249.99"/>
    <x v="1"/>
    <x v="0"/>
    <x v="6"/>
    <x v="0"/>
  </r>
  <r>
    <d v="2021-07-18T00:00:00"/>
    <x v="5"/>
    <x v="5"/>
    <x v="15"/>
    <n v="0"/>
    <n v="4"/>
    <n v="111.96"/>
    <x v="2"/>
    <x v="0"/>
    <x v="6"/>
    <x v="0"/>
  </r>
  <r>
    <d v="2021-07-19T00:00:00"/>
    <x v="7"/>
    <x v="7"/>
    <x v="14"/>
    <n v="703.5"/>
    <n v="2"/>
    <n v="551.76"/>
    <x v="1"/>
    <x v="0"/>
    <x v="6"/>
    <x v="0"/>
  </r>
  <r>
    <d v="2021-07-20T00:00:00"/>
    <x v="11"/>
    <x v="11"/>
    <x v="15"/>
    <n v="0"/>
    <n v="3"/>
    <n v="119.97"/>
    <x v="2"/>
    <x v="1"/>
    <x v="6"/>
    <x v="0"/>
  </r>
  <r>
    <d v="2021-07-22T00:00:00"/>
    <x v="6"/>
    <x v="6"/>
    <x v="5"/>
    <n v="30"/>
    <n v="4"/>
    <n v="119.96"/>
    <x v="3"/>
    <x v="0"/>
    <x v="6"/>
    <x v="0"/>
  </r>
  <r>
    <d v="2021-07-23T00:00:00"/>
    <x v="7"/>
    <x v="7"/>
    <x v="14"/>
    <n v="703.5"/>
    <n v="5"/>
    <n v="1379.4"/>
    <x v="1"/>
    <x v="0"/>
    <x v="6"/>
    <x v="0"/>
  </r>
  <r>
    <d v="2021-07-24T00:00:00"/>
    <x v="32"/>
    <x v="31"/>
    <x v="5"/>
    <n v="149.97999999999999"/>
    <n v="5"/>
    <n v="499.95"/>
    <x v="2"/>
    <x v="5"/>
    <x v="6"/>
    <x v="0"/>
  </r>
  <r>
    <d v="2021-07-25T00:00:00"/>
    <x v="32"/>
    <x v="31"/>
    <x v="15"/>
    <n v="0"/>
    <n v="4"/>
    <n v="399.96"/>
    <x v="2"/>
    <x v="5"/>
    <x v="6"/>
    <x v="0"/>
  </r>
  <r>
    <d v="2021-07-26T00:00:00"/>
    <x v="19"/>
    <x v="19"/>
    <x v="14"/>
    <n v="882.06"/>
    <n v="4"/>
    <n v="1306.76"/>
    <x v="7"/>
    <x v="2"/>
    <x v="6"/>
    <x v="0"/>
  </r>
  <r>
    <d v="2021-07-27T00:00:00"/>
    <x v="26"/>
    <x v="25"/>
    <x v="5"/>
    <n v="423.3"/>
    <n v="2"/>
    <n v="498"/>
    <x v="11"/>
    <x v="4"/>
    <x v="6"/>
    <x v="0"/>
  </r>
  <r>
    <d v="2021-07-28T00:00:00"/>
    <x v="7"/>
    <x v="7"/>
    <x v="15"/>
    <n v="0"/>
    <n v="4"/>
    <n v="1103.52"/>
    <x v="1"/>
    <x v="0"/>
    <x v="6"/>
    <x v="0"/>
  </r>
  <r>
    <d v="2021-07-29T00:00:00"/>
    <x v="28"/>
    <x v="27"/>
    <x v="14"/>
    <n v="290.25"/>
    <n v="3"/>
    <n v="387"/>
    <x v="12"/>
    <x v="4"/>
    <x v="6"/>
    <x v="0"/>
  </r>
  <r>
    <d v="2021-07-31T00:00:00"/>
    <x v="9"/>
    <x v="9"/>
    <x v="14"/>
    <n v="116.97"/>
    <n v="2"/>
    <n v="119.98"/>
    <x v="5"/>
    <x v="1"/>
    <x v="6"/>
    <x v="0"/>
  </r>
  <r>
    <d v="2021-08-02T00:00:00"/>
    <x v="23"/>
    <x v="22"/>
    <x v="5"/>
    <n v="70"/>
    <n v="1"/>
    <n v="70"/>
    <x v="8"/>
    <x v="3"/>
    <x v="7"/>
    <x v="0"/>
  </r>
  <r>
    <d v="2021-08-03T00:00:00"/>
    <x v="3"/>
    <x v="3"/>
    <x v="15"/>
    <n v="0"/>
    <n v="2"/>
    <n v="139.97999999999999"/>
    <x v="1"/>
    <x v="0"/>
    <x v="7"/>
    <x v="0"/>
  </r>
  <r>
    <d v="2021-08-04T00:00:00"/>
    <x v="4"/>
    <x v="4"/>
    <x v="5"/>
    <n v="20"/>
    <n v="2"/>
    <n v="39.979999999999997"/>
    <x v="2"/>
    <x v="0"/>
    <x v="7"/>
    <x v="0"/>
  </r>
  <r>
    <d v="2021-08-05T00:00:00"/>
    <x v="18"/>
    <x v="18"/>
    <x v="7"/>
    <n v="20"/>
    <n v="4"/>
    <n v="159.96"/>
    <x v="3"/>
    <x v="2"/>
    <x v="7"/>
    <x v="0"/>
  </r>
  <r>
    <d v="2021-08-07T00:00:00"/>
    <x v="14"/>
    <x v="14"/>
    <x v="7"/>
    <n v="23.03"/>
    <n v="1"/>
    <n v="41.88"/>
    <x v="6"/>
    <x v="1"/>
    <x v="7"/>
    <x v="0"/>
  </r>
  <r>
    <d v="2021-08-10T00:00:00"/>
    <x v="11"/>
    <x v="11"/>
    <x v="7"/>
    <n v="21.99"/>
    <n v="3"/>
    <n v="119.97"/>
    <x v="2"/>
    <x v="1"/>
    <x v="7"/>
    <x v="0"/>
  </r>
  <r>
    <d v="2021-08-11T00:00:00"/>
    <x v="3"/>
    <x v="3"/>
    <x v="5"/>
    <n v="83.98"/>
    <n v="1"/>
    <n v="69.989999999999995"/>
    <x v="1"/>
    <x v="0"/>
    <x v="7"/>
    <x v="0"/>
  </r>
  <r>
    <d v="2021-08-12T00:00:00"/>
    <x v="21"/>
    <x v="20"/>
    <x v="14"/>
    <n v="1754.97"/>
    <n v="1"/>
    <n v="649.99"/>
    <x v="4"/>
    <x v="2"/>
    <x v="7"/>
    <x v="0"/>
  </r>
  <r>
    <d v="2021-08-13T00:00:00"/>
    <x v="26"/>
    <x v="25"/>
    <x v="14"/>
    <n v="634.95000000000005"/>
    <n v="1"/>
    <n v="249"/>
    <x v="11"/>
    <x v="4"/>
    <x v="7"/>
    <x v="0"/>
  </r>
  <r>
    <d v="2021-08-14T00:00:00"/>
    <x v="8"/>
    <x v="8"/>
    <x v="15"/>
    <n v="0"/>
    <n v="1"/>
    <n v="249.99"/>
    <x v="4"/>
    <x v="1"/>
    <x v="7"/>
    <x v="0"/>
  </r>
  <r>
    <d v="2021-08-15T00:00:00"/>
    <x v="0"/>
    <x v="0"/>
    <x v="14"/>
    <n v="1036.77"/>
    <n v="1"/>
    <n v="431.99"/>
    <x v="0"/>
    <x v="0"/>
    <x v="7"/>
    <x v="0"/>
  </r>
  <r>
    <d v="2021-08-16T00:00:00"/>
    <x v="33"/>
    <x v="32"/>
    <x v="15"/>
    <n v="0"/>
    <n v="1"/>
    <n v="399.95"/>
    <x v="0"/>
    <x v="6"/>
    <x v="7"/>
    <x v="0"/>
  </r>
  <r>
    <d v="2021-08-17T00:00:00"/>
    <x v="15"/>
    <x v="15"/>
    <x v="7"/>
    <n v="89.99"/>
    <n v="1"/>
    <n v="119.99"/>
    <x v="5"/>
    <x v="1"/>
    <x v="7"/>
    <x v="0"/>
  </r>
  <r>
    <d v="2021-08-18T00:00:00"/>
    <x v="23"/>
    <x v="22"/>
    <x v="14"/>
    <n v="105"/>
    <n v="3"/>
    <n v="210"/>
    <x v="8"/>
    <x v="3"/>
    <x v="7"/>
    <x v="0"/>
  </r>
  <r>
    <d v="2021-08-19T00:00:00"/>
    <x v="18"/>
    <x v="18"/>
    <x v="15"/>
    <n v="0"/>
    <n v="2"/>
    <n v="79.98"/>
    <x v="3"/>
    <x v="2"/>
    <x v="7"/>
    <x v="0"/>
  </r>
  <r>
    <d v="2021-08-21T00:00:00"/>
    <x v="25"/>
    <x v="24"/>
    <x v="7"/>
    <n v="12"/>
    <n v="2"/>
    <n v="40"/>
    <x v="10"/>
    <x v="4"/>
    <x v="7"/>
    <x v="0"/>
  </r>
  <r>
    <d v="2021-08-23T00:00:00"/>
    <x v="20"/>
    <x v="10"/>
    <x v="5"/>
    <n v="40"/>
    <n v="2"/>
    <n v="79.98"/>
    <x v="2"/>
    <x v="2"/>
    <x v="7"/>
    <x v="0"/>
  </r>
  <r>
    <d v="2021-08-24T00:00:00"/>
    <x v="29"/>
    <x v="28"/>
    <x v="7"/>
    <n v="62.99"/>
    <n v="3"/>
    <n v="269.97000000000003"/>
    <x v="2"/>
    <x v="4"/>
    <x v="7"/>
    <x v="0"/>
  </r>
  <r>
    <d v="2021-08-25T00:00:00"/>
    <x v="30"/>
    <x v="29"/>
    <x v="14"/>
    <n v="188.97"/>
    <n v="2"/>
    <n v="179.98"/>
    <x v="13"/>
    <x v="4"/>
    <x v="7"/>
    <x v="0"/>
  </r>
  <r>
    <d v="2021-08-26T00:00:00"/>
    <x v="23"/>
    <x v="22"/>
    <x v="15"/>
    <n v="0"/>
    <n v="2"/>
    <n v="140"/>
    <x v="8"/>
    <x v="3"/>
    <x v="7"/>
    <x v="0"/>
  </r>
  <r>
    <d v="2021-08-27T00:00:00"/>
    <x v="5"/>
    <x v="5"/>
    <x v="5"/>
    <n v="28"/>
    <n v="4"/>
    <n v="111.96"/>
    <x v="2"/>
    <x v="0"/>
    <x v="7"/>
    <x v="0"/>
  </r>
  <r>
    <d v="2021-08-28T00:00:00"/>
    <x v="17"/>
    <x v="17"/>
    <x v="14"/>
    <n v="549.75"/>
    <n v="4"/>
    <n v="862.36"/>
    <x v="7"/>
    <x v="2"/>
    <x v="7"/>
    <x v="0"/>
  </r>
  <r>
    <d v="2021-08-29T00:00:00"/>
    <x v="20"/>
    <x v="10"/>
    <x v="7"/>
    <n v="20"/>
    <n v="3"/>
    <n v="119.97"/>
    <x v="2"/>
    <x v="2"/>
    <x v="7"/>
    <x v="0"/>
  </r>
  <r>
    <d v="2021-08-30T00:00:00"/>
    <x v="28"/>
    <x v="27"/>
    <x v="5"/>
    <n v="193.5"/>
    <n v="2"/>
    <n v="258"/>
    <x v="12"/>
    <x v="4"/>
    <x v="7"/>
    <x v="0"/>
  </r>
  <r>
    <d v="2021-08-31T00:00:00"/>
    <x v="13"/>
    <x v="13"/>
    <x v="5"/>
    <n v="179.82"/>
    <n v="1"/>
    <n v="119.88"/>
    <x v="6"/>
    <x v="1"/>
    <x v="7"/>
    <x v="0"/>
  </r>
  <r>
    <d v="2021-09-01T00:00:00"/>
    <x v="22"/>
    <x v="21"/>
    <x v="7"/>
    <n v="4495.5"/>
    <n v="1"/>
    <n v="4995"/>
    <x v="0"/>
    <x v="3"/>
    <x v="8"/>
    <x v="0"/>
  </r>
  <r>
    <d v="2021-09-03T00:00:00"/>
    <x v="32"/>
    <x v="31"/>
    <x v="14"/>
    <n v="224.96999999999997"/>
    <n v="1"/>
    <n v="99.99"/>
    <x v="2"/>
    <x v="5"/>
    <x v="8"/>
    <x v="0"/>
  </r>
  <r>
    <d v="2021-09-04T00:00:00"/>
    <x v="34"/>
    <x v="33"/>
    <x v="14"/>
    <n v="732.90000000000009"/>
    <n v="3"/>
    <n v="1047"/>
    <x v="15"/>
    <x v="6"/>
    <x v="8"/>
    <x v="0"/>
  </r>
  <r>
    <d v="2021-09-05T00:00:00"/>
    <x v="33"/>
    <x v="32"/>
    <x v="5"/>
    <n v="719.92"/>
    <n v="3"/>
    <n v="1199.8499999999999"/>
    <x v="0"/>
    <x v="6"/>
    <x v="8"/>
    <x v="0"/>
  </r>
  <r>
    <d v="2021-09-06T00:00:00"/>
    <x v="28"/>
    <x v="27"/>
    <x v="7"/>
    <n v="96.75"/>
    <n v="3"/>
    <n v="387"/>
    <x v="12"/>
    <x v="4"/>
    <x v="8"/>
    <x v="0"/>
  </r>
  <r>
    <d v="2021-09-07T00:00:00"/>
    <x v="8"/>
    <x v="8"/>
    <x v="14"/>
    <n v="599.97"/>
    <n v="2"/>
    <n v="499.98"/>
    <x v="4"/>
    <x v="1"/>
    <x v="8"/>
    <x v="0"/>
  </r>
  <r>
    <d v="2021-09-08T00:00:00"/>
    <x v="8"/>
    <x v="8"/>
    <x v="7"/>
    <n v="199.99"/>
    <n v="4"/>
    <n v="999.96"/>
    <x v="4"/>
    <x v="1"/>
    <x v="8"/>
    <x v="0"/>
  </r>
  <r>
    <d v="2021-09-09T00:00:00"/>
    <x v="34"/>
    <x v="33"/>
    <x v="15"/>
    <n v="0"/>
    <n v="1"/>
    <n v="349"/>
    <x v="15"/>
    <x v="6"/>
    <x v="8"/>
    <x v="0"/>
  </r>
  <r>
    <d v="2021-09-10T00:00:00"/>
    <x v="20"/>
    <x v="10"/>
    <x v="15"/>
    <n v="0"/>
    <n v="4"/>
    <n v="159.96"/>
    <x v="2"/>
    <x v="2"/>
    <x v="8"/>
    <x v="0"/>
  </r>
  <r>
    <d v="2021-09-11T00:00:00"/>
    <x v="32"/>
    <x v="31"/>
    <x v="7"/>
    <n v="74.989999999999995"/>
    <n v="3"/>
    <n v="299.97000000000003"/>
    <x v="2"/>
    <x v="5"/>
    <x v="8"/>
    <x v="0"/>
  </r>
  <r>
    <d v="2021-09-12T00:00:00"/>
    <x v="31"/>
    <x v="30"/>
    <x v="7"/>
    <n v="38.99"/>
    <n v="2"/>
    <n v="119.98"/>
    <x v="14"/>
    <x v="5"/>
    <x v="8"/>
    <x v="0"/>
  </r>
  <r>
    <d v="2021-09-13T00:00:00"/>
    <x v="25"/>
    <x v="24"/>
    <x v="14"/>
    <n v="36"/>
    <n v="1"/>
    <n v="20"/>
    <x v="10"/>
    <x v="4"/>
    <x v="8"/>
    <x v="0"/>
  </r>
  <r>
    <d v="2021-09-14T00:00:00"/>
    <x v="3"/>
    <x v="3"/>
    <x v="15"/>
    <n v="0"/>
    <n v="3"/>
    <n v="209.97"/>
    <x v="1"/>
    <x v="0"/>
    <x v="8"/>
    <x v="0"/>
  </r>
  <r>
    <d v="2021-09-15T00:00:00"/>
    <x v="27"/>
    <x v="26"/>
    <x v="14"/>
    <n v="290.25"/>
    <n v="2"/>
    <n v="258"/>
    <x v="10"/>
    <x v="4"/>
    <x v="8"/>
    <x v="0"/>
  </r>
  <r>
    <d v="2021-09-16T00:00:00"/>
    <x v="10"/>
    <x v="10"/>
    <x v="15"/>
    <n v="0"/>
    <n v="2"/>
    <n v="79.98"/>
    <x v="2"/>
    <x v="1"/>
    <x v="8"/>
    <x v="0"/>
  </r>
  <r>
    <d v="2021-09-17T00:00:00"/>
    <x v="31"/>
    <x v="30"/>
    <x v="7"/>
    <n v="38.99"/>
    <n v="1"/>
    <n v="59.99"/>
    <x v="14"/>
    <x v="5"/>
    <x v="8"/>
    <x v="0"/>
  </r>
  <r>
    <d v="2021-09-18T00:00:00"/>
    <x v="12"/>
    <x v="12"/>
    <x v="14"/>
    <n v="98.13"/>
    <n v="1"/>
    <n v="50.32"/>
    <x v="6"/>
    <x v="1"/>
    <x v="8"/>
    <x v="0"/>
  </r>
  <r>
    <d v="2021-09-20T00:00:00"/>
    <x v="32"/>
    <x v="31"/>
    <x v="7"/>
    <n v="74.989999999999995"/>
    <n v="4"/>
    <n v="399.96"/>
    <x v="2"/>
    <x v="5"/>
    <x v="8"/>
    <x v="0"/>
  </r>
  <r>
    <d v="2021-09-21T00:00:00"/>
    <x v="1"/>
    <x v="1"/>
    <x v="7"/>
    <n v="174.99"/>
    <n v="2"/>
    <n v="499.98"/>
    <x v="1"/>
    <x v="0"/>
    <x v="8"/>
    <x v="0"/>
  </r>
  <r>
    <d v="2021-09-22T00:00:00"/>
    <x v="24"/>
    <x v="23"/>
    <x v="7"/>
    <n v="12600"/>
    <n v="2"/>
    <n v="28000"/>
    <x v="9"/>
    <x v="3"/>
    <x v="8"/>
    <x v="0"/>
  </r>
  <r>
    <d v="2021-09-24T00:00:00"/>
    <x v="7"/>
    <x v="7"/>
    <x v="5"/>
    <n v="469"/>
    <n v="3"/>
    <n v="827.64"/>
    <x v="1"/>
    <x v="0"/>
    <x v="8"/>
    <x v="0"/>
  </r>
  <r>
    <d v="2021-09-25T00:00:00"/>
    <x v="4"/>
    <x v="4"/>
    <x v="5"/>
    <n v="20"/>
    <n v="3"/>
    <n v="59.97"/>
    <x v="2"/>
    <x v="0"/>
    <x v="8"/>
    <x v="0"/>
  </r>
  <r>
    <d v="2021-09-26T00:00:00"/>
    <x v="4"/>
    <x v="4"/>
    <x v="14"/>
    <n v="30"/>
    <n v="3"/>
    <n v="59.97"/>
    <x v="2"/>
    <x v="0"/>
    <x v="8"/>
    <x v="0"/>
  </r>
  <r>
    <d v="2021-09-28T00:00:00"/>
    <x v="24"/>
    <x v="23"/>
    <x v="7"/>
    <n v="12600"/>
    <n v="1"/>
    <n v="14000"/>
    <x v="9"/>
    <x v="3"/>
    <x v="8"/>
    <x v="0"/>
  </r>
  <r>
    <d v="2021-09-29T00:00:00"/>
    <x v="23"/>
    <x v="22"/>
    <x v="5"/>
    <n v="70"/>
    <n v="3"/>
    <n v="210"/>
    <x v="8"/>
    <x v="3"/>
    <x v="8"/>
    <x v="0"/>
  </r>
  <r>
    <d v="2021-09-30T00:00:00"/>
    <x v="11"/>
    <x v="11"/>
    <x v="15"/>
    <n v="0"/>
    <n v="4"/>
    <n v="159.96"/>
    <x v="2"/>
    <x v="1"/>
    <x v="8"/>
    <x v="0"/>
  </r>
  <r>
    <d v="2021-10-01T00:00:00"/>
    <x v="24"/>
    <x v="23"/>
    <x v="7"/>
    <n v="12600"/>
    <n v="1"/>
    <n v="14000"/>
    <x v="9"/>
    <x v="3"/>
    <x v="9"/>
    <x v="0"/>
  </r>
  <r>
    <d v="2021-10-02T00:00:00"/>
    <x v="29"/>
    <x v="28"/>
    <x v="5"/>
    <n v="125.98"/>
    <n v="2"/>
    <n v="179.98"/>
    <x v="2"/>
    <x v="4"/>
    <x v="9"/>
    <x v="0"/>
  </r>
  <r>
    <d v="2021-10-03T00:00:00"/>
    <x v="20"/>
    <x v="10"/>
    <x v="15"/>
    <n v="0"/>
    <n v="2"/>
    <n v="79.98"/>
    <x v="2"/>
    <x v="2"/>
    <x v="9"/>
    <x v="0"/>
  </r>
  <r>
    <d v="2021-10-05T00:00:00"/>
    <x v="10"/>
    <x v="10"/>
    <x v="14"/>
    <n v="65.97"/>
    <n v="3"/>
    <n v="119.97"/>
    <x v="2"/>
    <x v="1"/>
    <x v="9"/>
    <x v="0"/>
  </r>
  <r>
    <d v="2021-10-06T00:00:00"/>
    <x v="19"/>
    <x v="19"/>
    <x v="15"/>
    <n v="0"/>
    <n v="2"/>
    <n v="653.38"/>
    <x v="7"/>
    <x v="2"/>
    <x v="9"/>
    <x v="0"/>
  </r>
  <r>
    <d v="2021-10-07T00:00:00"/>
    <x v="24"/>
    <x v="23"/>
    <x v="15"/>
    <n v="0"/>
    <n v="1"/>
    <n v="14000"/>
    <x v="9"/>
    <x v="3"/>
    <x v="9"/>
    <x v="0"/>
  </r>
  <r>
    <d v="2021-10-09T00:00:00"/>
    <x v="10"/>
    <x v="10"/>
    <x v="14"/>
    <n v="65.97"/>
    <n v="2"/>
    <n v="79.98"/>
    <x v="2"/>
    <x v="1"/>
    <x v="9"/>
    <x v="0"/>
  </r>
  <r>
    <d v="2021-10-10T00:00:00"/>
    <x v="17"/>
    <x v="17"/>
    <x v="14"/>
    <n v="549.75"/>
    <n v="4"/>
    <n v="862.36"/>
    <x v="7"/>
    <x v="2"/>
    <x v="9"/>
    <x v="0"/>
  </r>
  <r>
    <d v="2021-10-11T00:00:00"/>
    <x v="34"/>
    <x v="33"/>
    <x v="15"/>
    <n v="0"/>
    <n v="4"/>
    <n v="1396"/>
    <x v="15"/>
    <x v="6"/>
    <x v="9"/>
    <x v="0"/>
  </r>
  <r>
    <d v="2021-10-12T00:00:00"/>
    <x v="14"/>
    <x v="14"/>
    <x v="15"/>
    <n v="0"/>
    <n v="3"/>
    <n v="125.64"/>
    <x v="6"/>
    <x v="1"/>
    <x v="9"/>
    <x v="0"/>
  </r>
  <r>
    <d v="2021-10-13T00:00:00"/>
    <x v="21"/>
    <x v="20"/>
    <x v="14"/>
    <n v="1754.97"/>
    <n v="4"/>
    <n v="2599.96"/>
    <x v="4"/>
    <x v="2"/>
    <x v="9"/>
    <x v="0"/>
  </r>
  <r>
    <d v="2021-10-14T00:00:00"/>
    <x v="4"/>
    <x v="4"/>
    <x v="5"/>
    <n v="20"/>
    <n v="4"/>
    <n v="79.959999999999994"/>
    <x v="2"/>
    <x v="0"/>
    <x v="9"/>
    <x v="0"/>
  </r>
  <r>
    <d v="2021-10-15T00:00:00"/>
    <x v="23"/>
    <x v="22"/>
    <x v="14"/>
    <n v="105"/>
    <n v="4"/>
    <n v="280"/>
    <x v="8"/>
    <x v="3"/>
    <x v="9"/>
    <x v="0"/>
  </r>
  <r>
    <d v="2021-10-16T00:00:00"/>
    <x v="0"/>
    <x v="0"/>
    <x v="7"/>
    <n v="345.59"/>
    <n v="1"/>
    <n v="431.99"/>
    <x v="0"/>
    <x v="0"/>
    <x v="9"/>
    <x v="0"/>
  </r>
  <r>
    <d v="2021-10-17T00:00:00"/>
    <x v="20"/>
    <x v="10"/>
    <x v="15"/>
    <n v="0"/>
    <n v="2"/>
    <n v="79.98"/>
    <x v="2"/>
    <x v="2"/>
    <x v="9"/>
    <x v="0"/>
  </r>
  <r>
    <d v="2021-10-20T00:00:00"/>
    <x v="14"/>
    <x v="14"/>
    <x v="7"/>
    <n v="23.03"/>
    <n v="4"/>
    <n v="167.52"/>
    <x v="6"/>
    <x v="1"/>
    <x v="9"/>
    <x v="0"/>
  </r>
  <r>
    <d v="2021-10-21T00:00:00"/>
    <x v="28"/>
    <x v="27"/>
    <x v="14"/>
    <n v="290.25"/>
    <n v="4"/>
    <n v="516"/>
    <x v="12"/>
    <x v="4"/>
    <x v="9"/>
    <x v="0"/>
  </r>
  <r>
    <d v="2021-10-23T00:00:00"/>
    <x v="1"/>
    <x v="1"/>
    <x v="5"/>
    <n v="349.98"/>
    <n v="2"/>
    <n v="499.98"/>
    <x v="1"/>
    <x v="0"/>
    <x v="9"/>
    <x v="0"/>
  </r>
  <r>
    <d v="2021-10-24T00:00:00"/>
    <x v="6"/>
    <x v="6"/>
    <x v="5"/>
    <n v="30"/>
    <n v="3"/>
    <n v="89.97"/>
    <x v="3"/>
    <x v="0"/>
    <x v="9"/>
    <x v="0"/>
  </r>
  <r>
    <d v="2021-10-25T00:00:00"/>
    <x v="18"/>
    <x v="18"/>
    <x v="15"/>
    <n v="0"/>
    <n v="1"/>
    <n v="39.99"/>
    <x v="3"/>
    <x v="2"/>
    <x v="9"/>
    <x v="0"/>
  </r>
  <r>
    <d v="2021-10-27T00:00:00"/>
    <x v="31"/>
    <x v="30"/>
    <x v="14"/>
    <n v="116.97"/>
    <n v="1"/>
    <n v="59.99"/>
    <x v="14"/>
    <x v="5"/>
    <x v="9"/>
    <x v="0"/>
  </r>
  <r>
    <d v="2021-10-29T00:00:00"/>
    <x v="25"/>
    <x v="24"/>
    <x v="5"/>
    <n v="24"/>
    <n v="1"/>
    <n v="20"/>
    <x v="10"/>
    <x v="4"/>
    <x v="9"/>
    <x v="0"/>
  </r>
  <r>
    <d v="2021-10-30T00:00:00"/>
    <x v="7"/>
    <x v="7"/>
    <x v="15"/>
    <n v="0"/>
    <n v="4"/>
    <n v="1103.52"/>
    <x v="1"/>
    <x v="0"/>
    <x v="9"/>
    <x v="0"/>
  </r>
  <r>
    <d v="2021-10-31T00:00:00"/>
    <x v="26"/>
    <x v="25"/>
    <x v="14"/>
    <n v="634.95000000000005"/>
    <n v="3"/>
    <n v="747"/>
    <x v="11"/>
    <x v="4"/>
    <x v="9"/>
    <x v="0"/>
  </r>
  <r>
    <d v="2021-11-01T00:00:00"/>
    <x v="11"/>
    <x v="11"/>
    <x v="15"/>
    <n v="0"/>
    <n v="4"/>
    <n v="159.96"/>
    <x v="2"/>
    <x v="1"/>
    <x v="10"/>
    <x v="0"/>
  </r>
  <r>
    <d v="2021-11-02T00:00:00"/>
    <x v="20"/>
    <x v="10"/>
    <x v="15"/>
    <n v="0"/>
    <n v="1"/>
    <n v="39.99"/>
    <x v="2"/>
    <x v="2"/>
    <x v="10"/>
    <x v="0"/>
  </r>
  <r>
    <d v="2021-11-04T00:00:00"/>
    <x v="26"/>
    <x v="25"/>
    <x v="7"/>
    <n v="211.65"/>
    <n v="3"/>
    <n v="747"/>
    <x v="11"/>
    <x v="4"/>
    <x v="10"/>
    <x v="0"/>
  </r>
  <r>
    <d v="2021-11-05T00:00:00"/>
    <x v="7"/>
    <x v="7"/>
    <x v="14"/>
    <n v="703.5"/>
    <n v="1"/>
    <n v="275.88"/>
    <x v="1"/>
    <x v="0"/>
    <x v="10"/>
    <x v="0"/>
  </r>
  <r>
    <d v="2021-11-06T00:00:00"/>
    <x v="7"/>
    <x v="7"/>
    <x v="5"/>
    <n v="469"/>
    <n v="4"/>
    <n v="1103.52"/>
    <x v="1"/>
    <x v="0"/>
    <x v="10"/>
    <x v="0"/>
  </r>
  <r>
    <d v="2021-11-08T00:00:00"/>
    <x v="35"/>
    <x v="34"/>
    <x v="15"/>
    <n v="0"/>
    <n v="2"/>
    <n v="106.3"/>
    <x v="16"/>
    <x v="6"/>
    <x v="10"/>
    <x v="0"/>
  </r>
  <r>
    <d v="2021-11-09T00:00:00"/>
    <x v="20"/>
    <x v="10"/>
    <x v="14"/>
    <n v="60"/>
    <n v="1"/>
    <n v="39.99"/>
    <x v="2"/>
    <x v="2"/>
    <x v="10"/>
    <x v="0"/>
  </r>
  <r>
    <d v="2021-11-10T00:00:00"/>
    <x v="3"/>
    <x v="3"/>
    <x v="15"/>
    <n v="0"/>
    <n v="3"/>
    <n v="209.97"/>
    <x v="1"/>
    <x v="0"/>
    <x v="10"/>
    <x v="0"/>
  </r>
  <r>
    <d v="2021-11-11T00:00:00"/>
    <x v="32"/>
    <x v="31"/>
    <x v="7"/>
    <n v="74.989999999999995"/>
    <n v="3"/>
    <n v="299.97000000000003"/>
    <x v="2"/>
    <x v="5"/>
    <x v="10"/>
    <x v="0"/>
  </r>
  <r>
    <d v="2021-11-12T00:00:00"/>
    <x v="8"/>
    <x v="8"/>
    <x v="5"/>
    <n v="399.98"/>
    <n v="4"/>
    <n v="999.96"/>
    <x v="4"/>
    <x v="1"/>
    <x v="10"/>
    <x v="0"/>
  </r>
  <r>
    <d v="2021-11-13T00:00:00"/>
    <x v="0"/>
    <x v="0"/>
    <x v="5"/>
    <n v="691.18"/>
    <n v="3"/>
    <n v="1295.97"/>
    <x v="0"/>
    <x v="0"/>
    <x v="10"/>
    <x v="0"/>
  </r>
  <r>
    <d v="2021-11-17T00:00:00"/>
    <x v="16"/>
    <x v="16"/>
    <x v="15"/>
    <n v="0"/>
    <n v="2"/>
    <n v="519.98"/>
    <x v="4"/>
    <x v="2"/>
    <x v="10"/>
    <x v="0"/>
  </r>
  <r>
    <d v="2021-11-19T00:00:00"/>
    <x v="29"/>
    <x v="28"/>
    <x v="5"/>
    <n v="125.98"/>
    <n v="3"/>
    <n v="269.97000000000003"/>
    <x v="2"/>
    <x v="4"/>
    <x v="10"/>
    <x v="0"/>
  </r>
  <r>
    <d v="2021-11-20T00:00:00"/>
    <x v="14"/>
    <x v="14"/>
    <x v="5"/>
    <n v="46.06"/>
    <n v="1"/>
    <n v="41.88"/>
    <x v="6"/>
    <x v="1"/>
    <x v="10"/>
    <x v="0"/>
  </r>
  <r>
    <d v="2021-11-21T00:00:00"/>
    <x v="10"/>
    <x v="10"/>
    <x v="15"/>
    <n v="0"/>
    <n v="2"/>
    <n v="79.98"/>
    <x v="2"/>
    <x v="1"/>
    <x v="10"/>
    <x v="0"/>
  </r>
  <r>
    <d v="2021-11-22T00:00:00"/>
    <x v="35"/>
    <x v="34"/>
    <x v="14"/>
    <n v="103.64999999999999"/>
    <n v="4"/>
    <n v="212.6"/>
    <x v="16"/>
    <x v="6"/>
    <x v="10"/>
    <x v="0"/>
  </r>
  <r>
    <d v="2021-11-23T00:00:00"/>
    <x v="18"/>
    <x v="18"/>
    <x v="7"/>
    <n v="20"/>
    <n v="2"/>
    <n v="79.98"/>
    <x v="3"/>
    <x v="2"/>
    <x v="10"/>
    <x v="0"/>
  </r>
  <r>
    <d v="2021-11-24T00:00:00"/>
    <x v="14"/>
    <x v="14"/>
    <x v="5"/>
    <n v="46.06"/>
    <n v="4"/>
    <n v="167.52"/>
    <x v="6"/>
    <x v="1"/>
    <x v="10"/>
    <x v="0"/>
  </r>
  <r>
    <d v="2021-11-25T00:00:00"/>
    <x v="19"/>
    <x v="19"/>
    <x v="5"/>
    <n v="588.04"/>
    <n v="4"/>
    <n v="1306.76"/>
    <x v="7"/>
    <x v="2"/>
    <x v="10"/>
    <x v="0"/>
  </r>
  <r>
    <d v="2021-11-26T00:00:00"/>
    <x v="16"/>
    <x v="16"/>
    <x v="14"/>
    <n v="623.97"/>
    <n v="2"/>
    <n v="519.98"/>
    <x v="4"/>
    <x v="2"/>
    <x v="10"/>
    <x v="0"/>
  </r>
  <r>
    <d v="2021-11-27T00:00:00"/>
    <x v="4"/>
    <x v="4"/>
    <x v="7"/>
    <n v="10"/>
    <n v="2"/>
    <n v="39.979999999999997"/>
    <x v="2"/>
    <x v="0"/>
    <x v="10"/>
    <x v="0"/>
  </r>
  <r>
    <d v="2021-11-28T00:00:00"/>
    <x v="26"/>
    <x v="25"/>
    <x v="14"/>
    <n v="634.95000000000005"/>
    <n v="2"/>
    <n v="498"/>
    <x v="11"/>
    <x v="4"/>
    <x v="10"/>
    <x v="0"/>
  </r>
  <r>
    <d v="2021-11-30T00:00:00"/>
    <x v="24"/>
    <x v="23"/>
    <x v="15"/>
    <n v="0"/>
    <n v="2"/>
    <n v="28000"/>
    <x v="9"/>
    <x v="3"/>
    <x v="10"/>
    <x v="0"/>
  </r>
  <r>
    <d v="2021-12-01T00:00:00"/>
    <x v="1"/>
    <x v="1"/>
    <x v="7"/>
    <n v="174.99"/>
    <n v="4"/>
    <n v="999.96"/>
    <x v="1"/>
    <x v="0"/>
    <x v="11"/>
    <x v="0"/>
  </r>
  <r>
    <d v="2021-12-02T00:00:00"/>
    <x v="10"/>
    <x v="10"/>
    <x v="15"/>
    <n v="0"/>
    <n v="3"/>
    <n v="119.97"/>
    <x v="2"/>
    <x v="1"/>
    <x v="11"/>
    <x v="0"/>
  </r>
  <r>
    <d v="2021-12-04T00:00:00"/>
    <x v="27"/>
    <x v="26"/>
    <x v="15"/>
    <n v="0"/>
    <n v="1"/>
    <n v="129"/>
    <x v="10"/>
    <x v="4"/>
    <x v="11"/>
    <x v="0"/>
  </r>
  <r>
    <d v="2021-12-05T00:00:00"/>
    <x v="3"/>
    <x v="3"/>
    <x v="7"/>
    <n v="41.99"/>
    <n v="2"/>
    <n v="139.97999999999999"/>
    <x v="1"/>
    <x v="0"/>
    <x v="11"/>
    <x v="0"/>
  </r>
  <r>
    <d v="2021-12-06T00:00:00"/>
    <x v="29"/>
    <x v="28"/>
    <x v="15"/>
    <n v="0"/>
    <n v="4"/>
    <n v="359.96"/>
    <x v="2"/>
    <x v="4"/>
    <x v="11"/>
    <x v="0"/>
  </r>
  <r>
    <d v="2021-12-07T00:00:00"/>
    <x v="13"/>
    <x v="13"/>
    <x v="5"/>
    <n v="179.82"/>
    <n v="3"/>
    <n v="359.64"/>
    <x v="6"/>
    <x v="1"/>
    <x v="11"/>
    <x v="0"/>
  </r>
  <r>
    <d v="2021-12-08T00:00:00"/>
    <x v="4"/>
    <x v="4"/>
    <x v="7"/>
    <n v="10"/>
    <n v="3"/>
    <n v="59.97"/>
    <x v="2"/>
    <x v="0"/>
    <x v="11"/>
    <x v="0"/>
  </r>
  <r>
    <d v="2021-12-09T00:00:00"/>
    <x v="33"/>
    <x v="32"/>
    <x v="7"/>
    <n v="359.96"/>
    <n v="1"/>
    <n v="399.95"/>
    <x v="0"/>
    <x v="6"/>
    <x v="11"/>
    <x v="0"/>
  </r>
  <r>
    <d v="2021-12-10T00:00:00"/>
    <x v="5"/>
    <x v="5"/>
    <x v="5"/>
    <n v="28"/>
    <n v="2"/>
    <n v="55.98"/>
    <x v="2"/>
    <x v="0"/>
    <x v="11"/>
    <x v="0"/>
  </r>
  <r>
    <d v="2021-12-11T00:00:00"/>
    <x v="25"/>
    <x v="24"/>
    <x v="5"/>
    <n v="24"/>
    <n v="4"/>
    <n v="80"/>
    <x v="10"/>
    <x v="4"/>
    <x v="11"/>
    <x v="0"/>
  </r>
  <r>
    <d v="2021-12-12T00:00:00"/>
    <x v="27"/>
    <x v="26"/>
    <x v="5"/>
    <n v="193.5"/>
    <n v="3"/>
    <n v="387"/>
    <x v="10"/>
    <x v="4"/>
    <x v="11"/>
    <x v="0"/>
  </r>
  <r>
    <d v="2021-12-13T00:00:00"/>
    <x v="32"/>
    <x v="31"/>
    <x v="15"/>
    <n v="0"/>
    <n v="1"/>
    <n v="99.99"/>
    <x v="2"/>
    <x v="5"/>
    <x v="11"/>
    <x v="0"/>
  </r>
  <r>
    <d v="2021-12-14T00:00:00"/>
    <x v="28"/>
    <x v="27"/>
    <x v="5"/>
    <n v="193.5"/>
    <n v="4"/>
    <n v="516"/>
    <x v="12"/>
    <x v="4"/>
    <x v="11"/>
    <x v="0"/>
  </r>
  <r>
    <d v="2021-12-15T00:00:00"/>
    <x v="14"/>
    <x v="14"/>
    <x v="5"/>
    <n v="46.06"/>
    <n v="4"/>
    <n v="167.52"/>
    <x v="6"/>
    <x v="1"/>
    <x v="11"/>
    <x v="0"/>
  </r>
  <r>
    <d v="2021-12-17T00:00:00"/>
    <x v="0"/>
    <x v="0"/>
    <x v="5"/>
    <n v="691.18"/>
    <n v="4"/>
    <n v="1727.96"/>
    <x v="0"/>
    <x v="0"/>
    <x v="11"/>
    <x v="0"/>
  </r>
  <r>
    <d v="2021-12-18T00:00:00"/>
    <x v="24"/>
    <x v="23"/>
    <x v="15"/>
    <n v="0"/>
    <n v="2"/>
    <n v="28000"/>
    <x v="9"/>
    <x v="3"/>
    <x v="11"/>
    <x v="0"/>
  </r>
  <r>
    <d v="2021-12-19T00:00:00"/>
    <x v="3"/>
    <x v="3"/>
    <x v="15"/>
    <n v="0"/>
    <n v="3"/>
    <n v="209.97"/>
    <x v="1"/>
    <x v="0"/>
    <x v="11"/>
    <x v="0"/>
  </r>
  <r>
    <d v="2021-12-21T00:00:00"/>
    <x v="17"/>
    <x v="17"/>
    <x v="14"/>
    <n v="549.75"/>
    <n v="4"/>
    <n v="862.36"/>
    <x v="7"/>
    <x v="2"/>
    <x v="11"/>
    <x v="0"/>
  </r>
  <r>
    <d v="2021-12-24T00:00:00"/>
    <x v="24"/>
    <x v="23"/>
    <x v="15"/>
    <n v="0"/>
    <n v="1"/>
    <n v="14000"/>
    <x v="9"/>
    <x v="3"/>
    <x v="11"/>
    <x v="0"/>
  </r>
  <r>
    <d v="2021-12-25T00:00:00"/>
    <x v="33"/>
    <x v="32"/>
    <x v="15"/>
    <n v="0"/>
    <n v="4"/>
    <n v="1599.8"/>
    <x v="0"/>
    <x v="6"/>
    <x v="11"/>
    <x v="0"/>
  </r>
  <r>
    <d v="2021-12-28T00:00:00"/>
    <x v="8"/>
    <x v="8"/>
    <x v="14"/>
    <n v="599.97"/>
    <n v="5"/>
    <n v="1249.95"/>
    <x v="4"/>
    <x v="1"/>
    <x v="11"/>
    <x v="0"/>
  </r>
  <r>
    <d v="2021-12-29T00:00:00"/>
    <x v="15"/>
    <x v="15"/>
    <x v="7"/>
    <n v="89.99"/>
    <n v="3"/>
    <n v="359.97"/>
    <x v="5"/>
    <x v="1"/>
    <x v="11"/>
    <x v="0"/>
  </r>
  <r>
    <d v="2021-12-30T00:00:00"/>
    <x v="5"/>
    <x v="5"/>
    <x v="14"/>
    <n v="42"/>
    <n v="4"/>
    <n v="111.96"/>
    <x v="2"/>
    <x v="0"/>
    <x v="11"/>
    <x v="0"/>
  </r>
  <r>
    <d v="2021-12-31T00:00:00"/>
    <x v="12"/>
    <x v="12"/>
    <x v="14"/>
    <n v="98.13"/>
    <n v="3"/>
    <n v="150.96"/>
    <x v="6"/>
    <x v="1"/>
    <x v="11"/>
    <x v="0"/>
  </r>
  <r>
    <d v="2022-01-01T00:00:00"/>
    <x v="4"/>
    <x v="4"/>
    <x v="14"/>
    <n v="30"/>
    <n v="4"/>
    <n v="79.959999999999994"/>
    <x v="2"/>
    <x v="0"/>
    <x v="0"/>
    <x v="1"/>
  </r>
  <r>
    <d v="2022-01-02T00:00:00"/>
    <x v="2"/>
    <x v="2"/>
    <x v="7"/>
    <n v="64.989999999999995"/>
    <n v="3"/>
    <n v="299.97000000000003"/>
    <x v="1"/>
    <x v="0"/>
    <x v="0"/>
    <x v="1"/>
  </r>
  <r>
    <d v="2022-01-03T00:00:00"/>
    <x v="13"/>
    <x v="13"/>
    <x v="7"/>
    <n v="89.91"/>
    <n v="5"/>
    <n v="599.4"/>
    <x v="6"/>
    <x v="1"/>
    <x v="0"/>
    <x v="1"/>
  </r>
  <r>
    <d v="2022-01-04T00:00:00"/>
    <x v="31"/>
    <x v="30"/>
    <x v="15"/>
    <n v="0"/>
    <n v="3"/>
    <n v="179.97"/>
    <x v="14"/>
    <x v="5"/>
    <x v="0"/>
    <x v="1"/>
  </r>
  <r>
    <d v="2022-01-06T00:00:00"/>
    <x v="19"/>
    <x v="19"/>
    <x v="14"/>
    <n v="882.06"/>
    <n v="4"/>
    <n v="1306.76"/>
    <x v="7"/>
    <x v="2"/>
    <x v="0"/>
    <x v="1"/>
  </r>
  <r>
    <d v="2022-01-07T00:00:00"/>
    <x v="22"/>
    <x v="21"/>
    <x v="15"/>
    <n v="0"/>
    <n v="3"/>
    <n v="14985"/>
    <x v="0"/>
    <x v="3"/>
    <x v="0"/>
    <x v="1"/>
  </r>
  <r>
    <d v="2022-01-09T00:00:00"/>
    <x v="13"/>
    <x v="13"/>
    <x v="14"/>
    <n v="269.73"/>
    <n v="1"/>
    <n v="119.88"/>
    <x v="6"/>
    <x v="1"/>
    <x v="0"/>
    <x v="1"/>
  </r>
  <r>
    <d v="2022-01-10T00:00:00"/>
    <x v="17"/>
    <x v="17"/>
    <x v="5"/>
    <n v="366.5"/>
    <n v="5"/>
    <n v="1077.95"/>
    <x v="7"/>
    <x v="2"/>
    <x v="0"/>
    <x v="1"/>
  </r>
  <r>
    <d v="2022-01-11T00:00:00"/>
    <x v="18"/>
    <x v="18"/>
    <x v="15"/>
    <n v="0"/>
    <n v="3"/>
    <n v="119.97"/>
    <x v="3"/>
    <x v="2"/>
    <x v="0"/>
    <x v="1"/>
  </r>
  <r>
    <d v="2022-01-12T00:00:00"/>
    <x v="6"/>
    <x v="6"/>
    <x v="5"/>
    <n v="30"/>
    <n v="1"/>
    <n v="29.99"/>
    <x v="3"/>
    <x v="0"/>
    <x v="0"/>
    <x v="1"/>
  </r>
  <r>
    <d v="2022-01-13T00:00:00"/>
    <x v="32"/>
    <x v="31"/>
    <x v="5"/>
    <n v="149.97999999999999"/>
    <n v="1"/>
    <n v="99.99"/>
    <x v="2"/>
    <x v="5"/>
    <x v="0"/>
    <x v="1"/>
  </r>
  <r>
    <d v="2022-01-14T00:00:00"/>
    <x v="14"/>
    <x v="14"/>
    <x v="7"/>
    <n v="23.03"/>
    <n v="1"/>
    <n v="41.88"/>
    <x v="6"/>
    <x v="1"/>
    <x v="0"/>
    <x v="1"/>
  </r>
  <r>
    <d v="2022-01-15T00:00:00"/>
    <x v="18"/>
    <x v="18"/>
    <x v="7"/>
    <n v="20"/>
    <n v="1"/>
    <n v="39.99"/>
    <x v="3"/>
    <x v="2"/>
    <x v="0"/>
    <x v="1"/>
  </r>
  <r>
    <d v="2022-01-16T00:00:00"/>
    <x v="1"/>
    <x v="1"/>
    <x v="14"/>
    <n v="524.97"/>
    <n v="4"/>
    <n v="999.96"/>
    <x v="1"/>
    <x v="0"/>
    <x v="0"/>
    <x v="1"/>
  </r>
  <r>
    <d v="2022-01-17T00:00:00"/>
    <x v="16"/>
    <x v="16"/>
    <x v="5"/>
    <n v="415.98"/>
    <n v="4"/>
    <n v="1039.96"/>
    <x v="4"/>
    <x v="2"/>
    <x v="0"/>
    <x v="1"/>
  </r>
  <r>
    <d v="2022-01-19T00:00:00"/>
    <x v="20"/>
    <x v="10"/>
    <x v="16"/>
    <n v="960"/>
    <n v="3"/>
    <n v="119.97"/>
    <x v="2"/>
    <x v="2"/>
    <x v="0"/>
    <x v="1"/>
  </r>
  <r>
    <d v="2022-01-20T00:00:00"/>
    <x v="32"/>
    <x v="31"/>
    <x v="7"/>
    <n v="74.989999999999995"/>
    <n v="1"/>
    <n v="99.99"/>
    <x v="2"/>
    <x v="5"/>
    <x v="0"/>
    <x v="1"/>
  </r>
  <r>
    <d v="2022-01-22T00:00:00"/>
    <x v="27"/>
    <x v="26"/>
    <x v="14"/>
    <n v="290.25"/>
    <n v="5"/>
    <n v="645"/>
    <x v="10"/>
    <x v="4"/>
    <x v="0"/>
    <x v="1"/>
  </r>
  <r>
    <d v="2022-01-23T00:00:00"/>
    <x v="25"/>
    <x v="24"/>
    <x v="14"/>
    <n v="36"/>
    <n v="3"/>
    <n v="60"/>
    <x v="10"/>
    <x v="4"/>
    <x v="0"/>
    <x v="1"/>
  </r>
  <r>
    <d v="2022-01-24T00:00:00"/>
    <x v="20"/>
    <x v="10"/>
    <x v="15"/>
    <n v="0"/>
    <n v="1"/>
    <n v="39.99"/>
    <x v="2"/>
    <x v="2"/>
    <x v="0"/>
    <x v="1"/>
  </r>
  <r>
    <d v="2022-01-25T00:00:00"/>
    <x v="13"/>
    <x v="13"/>
    <x v="15"/>
    <n v="0"/>
    <n v="2"/>
    <n v="239.76"/>
    <x v="6"/>
    <x v="1"/>
    <x v="0"/>
    <x v="1"/>
  </r>
  <r>
    <d v="2022-01-26T00:00:00"/>
    <x v="30"/>
    <x v="29"/>
    <x v="15"/>
    <n v="0"/>
    <n v="1"/>
    <n v="89.99"/>
    <x v="13"/>
    <x v="4"/>
    <x v="0"/>
    <x v="1"/>
  </r>
  <r>
    <d v="2022-01-27T00:00:00"/>
    <x v="13"/>
    <x v="13"/>
    <x v="7"/>
    <n v="89.91"/>
    <n v="4"/>
    <n v="479.52"/>
    <x v="6"/>
    <x v="1"/>
    <x v="0"/>
    <x v="1"/>
  </r>
  <r>
    <d v="2022-01-28T00:00:00"/>
    <x v="23"/>
    <x v="22"/>
    <x v="15"/>
    <n v="0"/>
    <n v="1"/>
    <n v="70"/>
    <x v="8"/>
    <x v="3"/>
    <x v="0"/>
    <x v="1"/>
  </r>
  <r>
    <d v="2022-01-29T00:00:00"/>
    <x v="23"/>
    <x v="22"/>
    <x v="14"/>
    <n v="105"/>
    <n v="1"/>
    <n v="70"/>
    <x v="8"/>
    <x v="3"/>
    <x v="0"/>
    <x v="1"/>
  </r>
  <r>
    <d v="2022-01-30T00:00:00"/>
    <x v="31"/>
    <x v="30"/>
    <x v="15"/>
    <n v="0"/>
    <n v="1"/>
    <n v="59.99"/>
    <x v="14"/>
    <x v="5"/>
    <x v="0"/>
    <x v="1"/>
  </r>
  <r>
    <d v="2022-01-31T00:00:00"/>
    <x v="14"/>
    <x v="14"/>
    <x v="5"/>
    <n v="46.06"/>
    <n v="4"/>
    <n v="167.52"/>
    <x v="6"/>
    <x v="1"/>
    <x v="0"/>
    <x v="1"/>
  </r>
  <r>
    <d v="2022-02-01T00:00:00"/>
    <x v="24"/>
    <x v="23"/>
    <x v="14"/>
    <n v="37800"/>
    <n v="1"/>
    <n v="14000"/>
    <x v="9"/>
    <x v="3"/>
    <x v="1"/>
    <x v="1"/>
  </r>
  <r>
    <d v="2022-02-02T00:00:00"/>
    <x v="0"/>
    <x v="0"/>
    <x v="7"/>
    <n v="345.59"/>
    <n v="1"/>
    <n v="431.99"/>
    <x v="0"/>
    <x v="0"/>
    <x v="1"/>
    <x v="1"/>
  </r>
  <r>
    <d v="2022-02-03T00:00:00"/>
    <x v="3"/>
    <x v="3"/>
    <x v="15"/>
    <n v="0"/>
    <n v="5"/>
    <n v="349.95"/>
    <x v="1"/>
    <x v="0"/>
    <x v="1"/>
    <x v="1"/>
  </r>
  <r>
    <d v="2022-02-04T00:00:00"/>
    <x v="12"/>
    <x v="12"/>
    <x v="7"/>
    <n v="32.71"/>
    <n v="5"/>
    <n v="251.6"/>
    <x v="6"/>
    <x v="1"/>
    <x v="1"/>
    <x v="1"/>
  </r>
  <r>
    <d v="2022-02-05T00:00:00"/>
    <x v="7"/>
    <x v="7"/>
    <x v="15"/>
    <n v="0"/>
    <n v="2"/>
    <n v="551.76"/>
    <x v="1"/>
    <x v="0"/>
    <x v="1"/>
    <x v="1"/>
  </r>
  <r>
    <d v="2022-02-06T00:00:00"/>
    <x v="19"/>
    <x v="19"/>
    <x v="17"/>
    <n v="15289.039999999999"/>
    <n v="3"/>
    <n v="980.07"/>
    <x v="7"/>
    <x v="2"/>
    <x v="1"/>
    <x v="1"/>
  </r>
  <r>
    <d v="2022-02-07T00:00:00"/>
    <x v="8"/>
    <x v="8"/>
    <x v="7"/>
    <n v="199.99"/>
    <n v="4"/>
    <n v="999.96"/>
    <x v="4"/>
    <x v="1"/>
    <x v="1"/>
    <x v="1"/>
  </r>
  <r>
    <d v="2022-02-08T00:00:00"/>
    <x v="0"/>
    <x v="0"/>
    <x v="15"/>
    <n v="0"/>
    <n v="4"/>
    <n v="1727.96"/>
    <x v="0"/>
    <x v="0"/>
    <x v="1"/>
    <x v="1"/>
  </r>
  <r>
    <d v="2022-02-09T00:00:00"/>
    <x v="23"/>
    <x v="22"/>
    <x v="5"/>
    <n v="70"/>
    <n v="1"/>
    <n v="70"/>
    <x v="8"/>
    <x v="3"/>
    <x v="1"/>
    <x v="1"/>
  </r>
  <r>
    <d v="2022-02-10T00:00:00"/>
    <x v="25"/>
    <x v="24"/>
    <x v="5"/>
    <n v="24"/>
    <n v="5"/>
    <n v="100"/>
    <x v="10"/>
    <x v="4"/>
    <x v="1"/>
    <x v="1"/>
  </r>
  <r>
    <d v="2022-02-11T00:00:00"/>
    <x v="1"/>
    <x v="1"/>
    <x v="14"/>
    <n v="524.97"/>
    <n v="3"/>
    <n v="749.97"/>
    <x v="1"/>
    <x v="0"/>
    <x v="1"/>
    <x v="1"/>
  </r>
  <r>
    <d v="2022-02-12T00:00:00"/>
    <x v="26"/>
    <x v="25"/>
    <x v="7"/>
    <n v="211.65"/>
    <n v="2"/>
    <n v="498"/>
    <x v="11"/>
    <x v="4"/>
    <x v="1"/>
    <x v="1"/>
  </r>
  <r>
    <d v="2022-02-13T00:00:00"/>
    <x v="14"/>
    <x v="14"/>
    <x v="15"/>
    <n v="0"/>
    <n v="5"/>
    <n v="209.4"/>
    <x v="6"/>
    <x v="1"/>
    <x v="1"/>
    <x v="1"/>
  </r>
  <r>
    <d v="2022-02-14T00:00:00"/>
    <x v="22"/>
    <x v="21"/>
    <x v="18"/>
    <n v="202297.5"/>
    <n v="3"/>
    <n v="14985"/>
    <x v="0"/>
    <x v="3"/>
    <x v="1"/>
    <x v="1"/>
  </r>
  <r>
    <d v="2022-02-15T00:00:00"/>
    <x v="35"/>
    <x v="34"/>
    <x v="15"/>
    <n v="0"/>
    <n v="4"/>
    <n v="212.6"/>
    <x v="16"/>
    <x v="6"/>
    <x v="1"/>
    <x v="1"/>
  </r>
  <r>
    <d v="2022-02-16T00:00:00"/>
    <x v="5"/>
    <x v="5"/>
    <x v="15"/>
    <n v="0"/>
    <n v="2"/>
    <n v="55.98"/>
    <x v="2"/>
    <x v="0"/>
    <x v="1"/>
    <x v="1"/>
  </r>
  <r>
    <d v="2022-02-17T00:00:00"/>
    <x v="8"/>
    <x v="8"/>
    <x v="5"/>
    <n v="399.98"/>
    <n v="1"/>
    <n v="249.99"/>
    <x v="4"/>
    <x v="1"/>
    <x v="1"/>
    <x v="1"/>
  </r>
  <r>
    <d v="2022-02-18T00:00:00"/>
    <x v="24"/>
    <x v="23"/>
    <x v="7"/>
    <n v="12600"/>
    <n v="2"/>
    <n v="28000"/>
    <x v="9"/>
    <x v="3"/>
    <x v="1"/>
    <x v="1"/>
  </r>
  <r>
    <d v="2022-02-19T00:00:00"/>
    <x v="34"/>
    <x v="33"/>
    <x v="5"/>
    <n v="488.6"/>
    <n v="4"/>
    <n v="1396"/>
    <x v="15"/>
    <x v="6"/>
    <x v="1"/>
    <x v="1"/>
  </r>
  <r>
    <d v="2022-02-20T00:00:00"/>
    <x v="1"/>
    <x v="1"/>
    <x v="7"/>
    <n v="174.99"/>
    <n v="2"/>
    <n v="499.98"/>
    <x v="1"/>
    <x v="0"/>
    <x v="1"/>
    <x v="1"/>
  </r>
  <r>
    <d v="2022-02-21T00:00:00"/>
    <x v="19"/>
    <x v="19"/>
    <x v="14"/>
    <n v="882.06"/>
    <n v="3"/>
    <n v="980.07"/>
    <x v="7"/>
    <x v="2"/>
    <x v="1"/>
    <x v="1"/>
  </r>
  <r>
    <d v="2022-02-22T00:00:00"/>
    <x v="12"/>
    <x v="12"/>
    <x v="7"/>
    <n v="32.71"/>
    <n v="5"/>
    <n v="251.6"/>
    <x v="6"/>
    <x v="1"/>
    <x v="1"/>
    <x v="1"/>
  </r>
  <r>
    <d v="2022-02-23T00:00:00"/>
    <x v="12"/>
    <x v="12"/>
    <x v="5"/>
    <n v="65.42"/>
    <n v="1"/>
    <n v="50.32"/>
    <x v="6"/>
    <x v="1"/>
    <x v="1"/>
    <x v="1"/>
  </r>
  <r>
    <d v="2022-02-24T00:00:00"/>
    <x v="20"/>
    <x v="10"/>
    <x v="14"/>
    <n v="60"/>
    <n v="1"/>
    <n v="39.99"/>
    <x v="2"/>
    <x v="2"/>
    <x v="1"/>
    <x v="1"/>
  </r>
  <r>
    <d v="2022-02-25T00:00:00"/>
    <x v="27"/>
    <x v="26"/>
    <x v="5"/>
    <n v="193.5"/>
    <n v="1"/>
    <n v="129"/>
    <x v="10"/>
    <x v="4"/>
    <x v="1"/>
    <x v="1"/>
  </r>
  <r>
    <d v="2022-02-26T00:00:00"/>
    <x v="25"/>
    <x v="24"/>
    <x v="15"/>
    <n v="0"/>
    <n v="3"/>
    <n v="60"/>
    <x v="10"/>
    <x v="4"/>
    <x v="1"/>
    <x v="1"/>
  </r>
  <r>
    <d v="2022-02-27T00:00:00"/>
    <x v="8"/>
    <x v="8"/>
    <x v="15"/>
    <n v="0"/>
    <n v="2"/>
    <n v="499.98"/>
    <x v="4"/>
    <x v="1"/>
    <x v="1"/>
    <x v="1"/>
  </r>
  <r>
    <d v="2022-02-28T00:00:00"/>
    <x v="32"/>
    <x v="31"/>
    <x v="15"/>
    <n v="0"/>
    <n v="3"/>
    <n v="299.97000000000003"/>
    <x v="2"/>
    <x v="5"/>
    <x v="1"/>
    <x v="1"/>
  </r>
  <r>
    <d v="2022-03-01T00:00:00"/>
    <x v="33"/>
    <x v="32"/>
    <x v="14"/>
    <n v="1079.8799999999999"/>
    <n v="2"/>
    <n v="799.9"/>
    <x v="0"/>
    <x v="6"/>
    <x v="2"/>
    <x v="1"/>
  </r>
  <r>
    <d v="2022-03-02T00:00:00"/>
    <x v="26"/>
    <x v="25"/>
    <x v="14"/>
    <n v="634.95000000000005"/>
    <n v="3"/>
    <n v="747"/>
    <x v="11"/>
    <x v="4"/>
    <x v="2"/>
    <x v="1"/>
  </r>
  <r>
    <d v="2022-03-03T00:00:00"/>
    <x v="28"/>
    <x v="27"/>
    <x v="7"/>
    <n v="96.75"/>
    <n v="4"/>
    <n v="516"/>
    <x v="12"/>
    <x v="4"/>
    <x v="2"/>
    <x v="1"/>
  </r>
  <r>
    <d v="2022-03-04T00:00:00"/>
    <x v="23"/>
    <x v="22"/>
    <x v="7"/>
    <n v="35"/>
    <n v="2"/>
    <n v="140"/>
    <x v="8"/>
    <x v="3"/>
    <x v="2"/>
    <x v="1"/>
  </r>
  <r>
    <d v="2022-03-05T00:00:00"/>
    <x v="30"/>
    <x v="29"/>
    <x v="15"/>
    <n v="0"/>
    <n v="1"/>
    <n v="89.99"/>
    <x v="13"/>
    <x v="4"/>
    <x v="2"/>
    <x v="1"/>
  </r>
  <r>
    <d v="2022-03-06T00:00:00"/>
    <x v="14"/>
    <x v="14"/>
    <x v="7"/>
    <n v="23.03"/>
    <n v="3"/>
    <n v="125.64"/>
    <x v="6"/>
    <x v="1"/>
    <x v="2"/>
    <x v="1"/>
  </r>
  <r>
    <d v="2022-03-07T00:00:00"/>
    <x v="17"/>
    <x v="17"/>
    <x v="15"/>
    <n v="0"/>
    <n v="2"/>
    <n v="431.18"/>
    <x v="7"/>
    <x v="2"/>
    <x v="2"/>
    <x v="1"/>
  </r>
  <r>
    <d v="2022-03-08T00:00:00"/>
    <x v="21"/>
    <x v="20"/>
    <x v="19"/>
    <n v="18719.68"/>
    <n v="5"/>
    <n v="3249.95"/>
    <x v="4"/>
    <x v="2"/>
    <x v="2"/>
    <x v="1"/>
  </r>
  <r>
    <d v="2022-03-09T00:00:00"/>
    <x v="9"/>
    <x v="9"/>
    <x v="7"/>
    <n v="38.99"/>
    <n v="2"/>
    <n v="119.98"/>
    <x v="5"/>
    <x v="1"/>
    <x v="2"/>
    <x v="1"/>
  </r>
  <r>
    <d v="2022-03-10T00:00:00"/>
    <x v="30"/>
    <x v="29"/>
    <x v="0"/>
    <n v="2078.67"/>
    <n v="4"/>
    <n v="359.96"/>
    <x v="13"/>
    <x v="4"/>
    <x v="2"/>
    <x v="1"/>
  </r>
  <r>
    <d v="2022-03-11T00:00:00"/>
    <x v="31"/>
    <x v="30"/>
    <x v="15"/>
    <n v="0"/>
    <n v="4"/>
    <n v="239.96"/>
    <x v="14"/>
    <x v="5"/>
    <x v="2"/>
    <x v="1"/>
  </r>
  <r>
    <d v="2022-03-12T00:00:00"/>
    <x v="3"/>
    <x v="3"/>
    <x v="5"/>
    <n v="83.98"/>
    <n v="5"/>
    <n v="349.95"/>
    <x v="1"/>
    <x v="0"/>
    <x v="2"/>
    <x v="1"/>
  </r>
  <r>
    <d v="2022-03-13T00:00:00"/>
    <x v="27"/>
    <x v="26"/>
    <x v="15"/>
    <n v="0"/>
    <n v="1"/>
    <n v="129"/>
    <x v="10"/>
    <x v="4"/>
    <x v="2"/>
    <x v="1"/>
  </r>
  <r>
    <d v="2022-03-14T00:00:00"/>
    <x v="22"/>
    <x v="21"/>
    <x v="7"/>
    <n v="4495.5"/>
    <n v="3"/>
    <n v="14985"/>
    <x v="0"/>
    <x v="3"/>
    <x v="2"/>
    <x v="1"/>
  </r>
  <r>
    <d v="2022-03-15T00:00:00"/>
    <x v="19"/>
    <x v="19"/>
    <x v="15"/>
    <n v="0"/>
    <n v="3"/>
    <n v="980.07"/>
    <x v="7"/>
    <x v="2"/>
    <x v="2"/>
    <x v="1"/>
  </r>
  <r>
    <d v="2022-03-16T00:00:00"/>
    <x v="30"/>
    <x v="29"/>
    <x v="14"/>
    <n v="188.97"/>
    <n v="2"/>
    <n v="179.98"/>
    <x v="13"/>
    <x v="4"/>
    <x v="2"/>
    <x v="1"/>
  </r>
  <r>
    <d v="2022-03-17T00:00:00"/>
    <x v="11"/>
    <x v="11"/>
    <x v="5"/>
    <n v="43.98"/>
    <n v="4"/>
    <n v="159.96"/>
    <x v="2"/>
    <x v="1"/>
    <x v="2"/>
    <x v="1"/>
  </r>
  <r>
    <d v="2022-03-18T00:00:00"/>
    <x v="19"/>
    <x v="19"/>
    <x v="7"/>
    <n v="294.02"/>
    <n v="3"/>
    <n v="980.07"/>
    <x v="7"/>
    <x v="2"/>
    <x v="2"/>
    <x v="1"/>
  </r>
  <r>
    <d v="2022-03-19T00:00:00"/>
    <x v="34"/>
    <x v="33"/>
    <x v="5"/>
    <n v="488.6"/>
    <n v="2"/>
    <n v="698"/>
    <x v="15"/>
    <x v="6"/>
    <x v="2"/>
    <x v="1"/>
  </r>
  <r>
    <d v="2022-03-20T00:00:00"/>
    <x v="20"/>
    <x v="10"/>
    <x v="14"/>
    <n v="60"/>
    <n v="5"/>
    <n v="199.95"/>
    <x v="2"/>
    <x v="2"/>
    <x v="2"/>
    <x v="1"/>
  </r>
  <r>
    <d v="2022-03-21T00:00:00"/>
    <x v="31"/>
    <x v="30"/>
    <x v="7"/>
    <n v="38.99"/>
    <n v="2"/>
    <n v="119.98"/>
    <x v="14"/>
    <x v="5"/>
    <x v="2"/>
    <x v="1"/>
  </r>
  <r>
    <d v="2022-03-22T00:00:00"/>
    <x v="9"/>
    <x v="9"/>
    <x v="14"/>
    <n v="116.97"/>
    <n v="4"/>
    <n v="239.96"/>
    <x v="5"/>
    <x v="1"/>
    <x v="2"/>
    <x v="1"/>
  </r>
  <r>
    <d v="2022-03-23T00:00:00"/>
    <x v="6"/>
    <x v="6"/>
    <x v="15"/>
    <n v="0"/>
    <n v="2"/>
    <n v="59.98"/>
    <x v="3"/>
    <x v="0"/>
    <x v="2"/>
    <x v="1"/>
  </r>
  <r>
    <d v="2022-03-24T00:00:00"/>
    <x v="31"/>
    <x v="30"/>
    <x v="14"/>
    <n v="116.97"/>
    <n v="3"/>
    <n v="179.97"/>
    <x v="14"/>
    <x v="5"/>
    <x v="2"/>
    <x v="1"/>
  </r>
  <r>
    <d v="2022-03-25T00:00:00"/>
    <x v="33"/>
    <x v="32"/>
    <x v="14"/>
    <n v="1079.8799999999999"/>
    <n v="5"/>
    <n v="1999.75"/>
    <x v="0"/>
    <x v="6"/>
    <x v="2"/>
    <x v="1"/>
  </r>
  <r>
    <d v="2022-03-26T00:00:00"/>
    <x v="7"/>
    <x v="7"/>
    <x v="7"/>
    <n v="234.5"/>
    <n v="3"/>
    <n v="827.64"/>
    <x v="1"/>
    <x v="0"/>
    <x v="2"/>
    <x v="1"/>
  </r>
  <r>
    <d v="2022-03-27T00:00:00"/>
    <x v="0"/>
    <x v="0"/>
    <x v="5"/>
    <n v="691.18"/>
    <n v="1"/>
    <n v="431.99"/>
    <x v="0"/>
    <x v="0"/>
    <x v="2"/>
    <x v="1"/>
  </r>
  <r>
    <d v="2022-03-28T00:00:00"/>
    <x v="17"/>
    <x v="17"/>
    <x v="20"/>
    <n v="7513.25"/>
    <n v="5"/>
    <n v="1077.95"/>
    <x v="7"/>
    <x v="2"/>
    <x v="2"/>
    <x v="1"/>
  </r>
  <r>
    <d v="2022-03-29T00:00:00"/>
    <x v="25"/>
    <x v="24"/>
    <x v="15"/>
    <n v="0"/>
    <n v="4"/>
    <n v="80"/>
    <x v="10"/>
    <x v="4"/>
    <x v="2"/>
    <x v="1"/>
  </r>
  <r>
    <d v="2022-03-30T00:00:00"/>
    <x v="15"/>
    <x v="15"/>
    <x v="14"/>
    <n v="269.96999999999997"/>
    <n v="3"/>
    <n v="359.97"/>
    <x v="5"/>
    <x v="1"/>
    <x v="2"/>
    <x v="1"/>
  </r>
  <r>
    <d v="2022-03-31T00:00:00"/>
    <x v="6"/>
    <x v="6"/>
    <x v="14"/>
    <n v="45"/>
    <n v="2"/>
    <n v="59.98"/>
    <x v="3"/>
    <x v="0"/>
    <x v="2"/>
    <x v="1"/>
  </r>
  <r>
    <d v="2022-04-01T00:00:00"/>
    <x v="24"/>
    <x v="23"/>
    <x v="7"/>
    <n v="12600"/>
    <n v="1"/>
    <n v="14000"/>
    <x v="9"/>
    <x v="3"/>
    <x v="3"/>
    <x v="1"/>
  </r>
  <r>
    <d v="2022-04-02T00:00:00"/>
    <x v="8"/>
    <x v="8"/>
    <x v="16"/>
    <n v="9599.52"/>
    <n v="5"/>
    <n v="1249.95"/>
    <x v="4"/>
    <x v="1"/>
    <x v="3"/>
    <x v="1"/>
  </r>
  <r>
    <d v="2022-04-03T00:00:00"/>
    <x v="29"/>
    <x v="28"/>
    <x v="14"/>
    <n v="188.97"/>
    <n v="3"/>
    <n v="269.97000000000003"/>
    <x v="2"/>
    <x v="4"/>
    <x v="3"/>
    <x v="1"/>
  </r>
  <r>
    <d v="2022-04-04T00:00:00"/>
    <x v="25"/>
    <x v="24"/>
    <x v="5"/>
    <n v="24"/>
    <n v="2"/>
    <n v="40"/>
    <x v="10"/>
    <x v="4"/>
    <x v="3"/>
    <x v="1"/>
  </r>
  <r>
    <d v="2022-04-05T00:00:00"/>
    <x v="31"/>
    <x v="30"/>
    <x v="7"/>
    <n v="38.99"/>
    <n v="3"/>
    <n v="179.97"/>
    <x v="14"/>
    <x v="5"/>
    <x v="3"/>
    <x v="1"/>
  </r>
  <r>
    <d v="2022-04-06T00:00:00"/>
    <x v="29"/>
    <x v="28"/>
    <x v="7"/>
    <n v="62.99"/>
    <n v="4"/>
    <n v="359.96"/>
    <x v="2"/>
    <x v="4"/>
    <x v="3"/>
    <x v="1"/>
  </r>
  <r>
    <d v="2022-04-07T00:00:00"/>
    <x v="22"/>
    <x v="21"/>
    <x v="15"/>
    <n v="0"/>
    <n v="3"/>
    <n v="14985"/>
    <x v="0"/>
    <x v="3"/>
    <x v="3"/>
    <x v="1"/>
  </r>
  <r>
    <d v="2022-04-08T00:00:00"/>
    <x v="1"/>
    <x v="1"/>
    <x v="7"/>
    <n v="174.99"/>
    <n v="4"/>
    <n v="999.96"/>
    <x v="1"/>
    <x v="0"/>
    <x v="3"/>
    <x v="1"/>
  </r>
  <r>
    <d v="2022-04-09T00:00:00"/>
    <x v="8"/>
    <x v="8"/>
    <x v="15"/>
    <n v="0"/>
    <n v="5"/>
    <n v="1249.95"/>
    <x v="4"/>
    <x v="1"/>
    <x v="3"/>
    <x v="1"/>
  </r>
  <r>
    <d v="2022-04-10T00:00:00"/>
    <x v="1"/>
    <x v="1"/>
    <x v="7"/>
    <n v="174.99"/>
    <n v="2"/>
    <n v="499.98"/>
    <x v="1"/>
    <x v="0"/>
    <x v="3"/>
    <x v="1"/>
  </r>
  <r>
    <d v="2022-04-11T00:00:00"/>
    <x v="11"/>
    <x v="11"/>
    <x v="14"/>
    <n v="65.97"/>
    <n v="1"/>
    <n v="39.99"/>
    <x v="2"/>
    <x v="1"/>
    <x v="3"/>
    <x v="1"/>
  </r>
  <r>
    <d v="2022-04-12T00:00:00"/>
    <x v="1"/>
    <x v="1"/>
    <x v="5"/>
    <n v="349.98"/>
    <n v="1"/>
    <n v="249.99"/>
    <x v="1"/>
    <x v="0"/>
    <x v="3"/>
    <x v="1"/>
  </r>
  <r>
    <d v="2022-04-13T00:00:00"/>
    <x v="6"/>
    <x v="6"/>
    <x v="21"/>
    <n v="420"/>
    <n v="4"/>
    <n v="119.96"/>
    <x v="3"/>
    <x v="0"/>
    <x v="3"/>
    <x v="1"/>
  </r>
  <r>
    <d v="2022-04-14T00:00:00"/>
    <x v="20"/>
    <x v="10"/>
    <x v="5"/>
    <n v="40"/>
    <n v="3"/>
    <n v="119.97"/>
    <x v="2"/>
    <x v="2"/>
    <x v="3"/>
    <x v="1"/>
  </r>
  <r>
    <d v="2022-04-15T00:00:00"/>
    <x v="7"/>
    <x v="7"/>
    <x v="5"/>
    <n v="469"/>
    <n v="3"/>
    <n v="827.64"/>
    <x v="1"/>
    <x v="0"/>
    <x v="3"/>
    <x v="1"/>
  </r>
  <r>
    <d v="2022-04-16T00:00:00"/>
    <x v="33"/>
    <x v="32"/>
    <x v="14"/>
    <n v="1079.8799999999999"/>
    <n v="4"/>
    <n v="1599.8"/>
    <x v="0"/>
    <x v="6"/>
    <x v="3"/>
    <x v="1"/>
  </r>
  <r>
    <d v="2022-04-17T00:00:00"/>
    <x v="25"/>
    <x v="24"/>
    <x v="15"/>
    <n v="0"/>
    <n v="5"/>
    <n v="100"/>
    <x v="10"/>
    <x v="4"/>
    <x v="3"/>
    <x v="1"/>
  </r>
  <r>
    <d v="2022-04-18T00:00:00"/>
    <x v="35"/>
    <x v="34"/>
    <x v="15"/>
    <n v="0"/>
    <n v="2"/>
    <n v="106.3"/>
    <x v="16"/>
    <x v="6"/>
    <x v="3"/>
    <x v="1"/>
  </r>
  <r>
    <d v="2022-04-19T00:00:00"/>
    <x v="30"/>
    <x v="29"/>
    <x v="14"/>
    <n v="188.97"/>
    <n v="2"/>
    <n v="179.98"/>
    <x v="13"/>
    <x v="4"/>
    <x v="3"/>
    <x v="1"/>
  </r>
  <r>
    <d v="2022-04-20T00:00:00"/>
    <x v="14"/>
    <x v="14"/>
    <x v="14"/>
    <n v="69.09"/>
    <n v="4"/>
    <n v="167.52"/>
    <x v="6"/>
    <x v="1"/>
    <x v="3"/>
    <x v="1"/>
  </r>
  <r>
    <d v="2022-04-21T00:00:00"/>
    <x v="14"/>
    <x v="14"/>
    <x v="5"/>
    <n v="46.06"/>
    <n v="3"/>
    <n v="125.64"/>
    <x v="6"/>
    <x v="1"/>
    <x v="3"/>
    <x v="1"/>
  </r>
  <r>
    <d v="2022-04-22T00:00:00"/>
    <x v="8"/>
    <x v="8"/>
    <x v="5"/>
    <n v="399.98"/>
    <n v="5"/>
    <n v="1249.95"/>
    <x v="4"/>
    <x v="1"/>
    <x v="3"/>
    <x v="1"/>
  </r>
  <r>
    <d v="2022-04-23T00:00:00"/>
    <x v="12"/>
    <x v="12"/>
    <x v="7"/>
    <n v="32.71"/>
    <n v="1"/>
    <n v="50.32"/>
    <x v="6"/>
    <x v="1"/>
    <x v="3"/>
    <x v="1"/>
  </r>
  <r>
    <d v="2022-04-24T00:00:00"/>
    <x v="9"/>
    <x v="9"/>
    <x v="5"/>
    <n v="77.98"/>
    <n v="1"/>
    <n v="59.99"/>
    <x v="5"/>
    <x v="1"/>
    <x v="3"/>
    <x v="1"/>
  </r>
  <r>
    <d v="2022-04-25T00:00:00"/>
    <x v="21"/>
    <x v="20"/>
    <x v="5"/>
    <n v="1169.98"/>
    <n v="1"/>
    <n v="649.99"/>
    <x v="4"/>
    <x v="2"/>
    <x v="3"/>
    <x v="1"/>
  </r>
  <r>
    <d v="2022-04-26T00:00:00"/>
    <x v="17"/>
    <x v="17"/>
    <x v="20"/>
    <n v="7513.25"/>
    <n v="5"/>
    <n v="1077.95"/>
    <x v="7"/>
    <x v="2"/>
    <x v="3"/>
    <x v="1"/>
  </r>
  <r>
    <d v="2022-04-27T00:00:00"/>
    <x v="27"/>
    <x v="26"/>
    <x v="22"/>
    <n v="3676.5"/>
    <n v="1"/>
    <n v="129"/>
    <x v="10"/>
    <x v="4"/>
    <x v="3"/>
    <x v="1"/>
  </r>
  <r>
    <d v="2022-04-28T00:00:00"/>
    <x v="19"/>
    <x v="19"/>
    <x v="5"/>
    <n v="588.04"/>
    <n v="1"/>
    <n v="326.69"/>
    <x v="7"/>
    <x v="2"/>
    <x v="3"/>
    <x v="1"/>
  </r>
  <r>
    <d v="2022-04-29T00:00:00"/>
    <x v="18"/>
    <x v="18"/>
    <x v="15"/>
    <n v="0"/>
    <n v="5"/>
    <n v="199.95"/>
    <x v="3"/>
    <x v="2"/>
    <x v="3"/>
    <x v="1"/>
  </r>
  <r>
    <d v="2022-04-30T00:00:00"/>
    <x v="1"/>
    <x v="1"/>
    <x v="7"/>
    <n v="174.99"/>
    <n v="1"/>
    <n v="249.99"/>
    <x v="1"/>
    <x v="0"/>
    <x v="3"/>
    <x v="1"/>
  </r>
  <r>
    <d v="2022-05-01T00:00:00"/>
    <x v="21"/>
    <x v="20"/>
    <x v="14"/>
    <n v="1754.97"/>
    <n v="5"/>
    <n v="3249.95"/>
    <x v="4"/>
    <x v="2"/>
    <x v="4"/>
    <x v="1"/>
  </r>
  <r>
    <d v="2022-05-02T00:00:00"/>
    <x v="3"/>
    <x v="3"/>
    <x v="7"/>
    <n v="41.99"/>
    <n v="4"/>
    <n v="279.95999999999998"/>
    <x v="1"/>
    <x v="0"/>
    <x v="4"/>
    <x v="1"/>
  </r>
  <r>
    <d v="2022-05-03T00:00:00"/>
    <x v="27"/>
    <x v="26"/>
    <x v="15"/>
    <n v="0"/>
    <n v="5"/>
    <n v="645"/>
    <x v="10"/>
    <x v="4"/>
    <x v="4"/>
    <x v="1"/>
  </r>
  <r>
    <d v="2022-05-04T00:00:00"/>
    <x v="11"/>
    <x v="11"/>
    <x v="15"/>
    <n v="0"/>
    <n v="4"/>
    <n v="159.96"/>
    <x v="2"/>
    <x v="1"/>
    <x v="4"/>
    <x v="1"/>
  </r>
  <r>
    <d v="2022-05-05T00:00:00"/>
    <x v="0"/>
    <x v="0"/>
    <x v="15"/>
    <n v="0"/>
    <n v="1"/>
    <n v="431.99"/>
    <x v="0"/>
    <x v="0"/>
    <x v="4"/>
    <x v="1"/>
  </r>
  <r>
    <d v="2022-05-06T00:00:00"/>
    <x v="1"/>
    <x v="1"/>
    <x v="7"/>
    <n v="174.99"/>
    <n v="3"/>
    <n v="749.97"/>
    <x v="1"/>
    <x v="0"/>
    <x v="4"/>
    <x v="1"/>
  </r>
  <r>
    <d v="2022-05-07T00:00:00"/>
    <x v="15"/>
    <x v="15"/>
    <x v="15"/>
    <n v="0"/>
    <n v="1"/>
    <n v="119.99"/>
    <x v="5"/>
    <x v="1"/>
    <x v="4"/>
    <x v="1"/>
  </r>
  <r>
    <d v="2022-05-08T00:00:00"/>
    <x v="24"/>
    <x v="23"/>
    <x v="7"/>
    <n v="12600"/>
    <n v="2"/>
    <n v="28000"/>
    <x v="9"/>
    <x v="3"/>
    <x v="4"/>
    <x v="1"/>
  </r>
  <r>
    <d v="2022-05-09T00:00:00"/>
    <x v="20"/>
    <x v="10"/>
    <x v="14"/>
    <n v="60"/>
    <n v="5"/>
    <n v="199.95"/>
    <x v="2"/>
    <x v="2"/>
    <x v="4"/>
    <x v="1"/>
  </r>
  <r>
    <d v="2022-05-10T00:00:00"/>
    <x v="29"/>
    <x v="28"/>
    <x v="7"/>
    <n v="62.99"/>
    <n v="2"/>
    <n v="179.98"/>
    <x v="2"/>
    <x v="4"/>
    <x v="4"/>
    <x v="1"/>
  </r>
  <r>
    <d v="2022-05-11T00:00:00"/>
    <x v="29"/>
    <x v="28"/>
    <x v="15"/>
    <n v="0"/>
    <n v="1"/>
    <n v="89.99"/>
    <x v="2"/>
    <x v="4"/>
    <x v="4"/>
    <x v="1"/>
  </r>
  <r>
    <d v="2022-05-12T00:00:00"/>
    <x v="30"/>
    <x v="29"/>
    <x v="5"/>
    <n v="125.98"/>
    <n v="2"/>
    <n v="179.98"/>
    <x v="13"/>
    <x v="4"/>
    <x v="4"/>
    <x v="1"/>
  </r>
  <r>
    <d v="2022-05-13T00:00:00"/>
    <x v="6"/>
    <x v="6"/>
    <x v="14"/>
    <n v="45"/>
    <n v="1"/>
    <n v="29.99"/>
    <x v="3"/>
    <x v="0"/>
    <x v="4"/>
    <x v="1"/>
  </r>
  <r>
    <d v="2022-05-14T00:00:00"/>
    <x v="33"/>
    <x v="32"/>
    <x v="7"/>
    <n v="359.96"/>
    <n v="1"/>
    <n v="399.95"/>
    <x v="0"/>
    <x v="6"/>
    <x v="4"/>
    <x v="1"/>
  </r>
  <r>
    <d v="2022-05-15T00:00:00"/>
    <x v="19"/>
    <x v="19"/>
    <x v="7"/>
    <n v="294.02"/>
    <n v="4"/>
    <n v="1306.76"/>
    <x v="7"/>
    <x v="2"/>
    <x v="4"/>
    <x v="1"/>
  </r>
  <r>
    <d v="2022-05-16T00:00:00"/>
    <x v="9"/>
    <x v="9"/>
    <x v="23"/>
    <n v="1676.5700000000002"/>
    <n v="4"/>
    <n v="239.96"/>
    <x v="5"/>
    <x v="1"/>
    <x v="4"/>
    <x v="1"/>
  </r>
  <r>
    <d v="2022-05-17T00:00:00"/>
    <x v="34"/>
    <x v="33"/>
    <x v="24"/>
    <n v="6351.8"/>
    <n v="3"/>
    <n v="1047"/>
    <x v="15"/>
    <x v="6"/>
    <x v="4"/>
    <x v="1"/>
  </r>
  <r>
    <d v="2022-05-18T00:00:00"/>
    <x v="17"/>
    <x v="17"/>
    <x v="5"/>
    <n v="366.5"/>
    <n v="1"/>
    <n v="215.59"/>
    <x v="7"/>
    <x v="2"/>
    <x v="4"/>
    <x v="1"/>
  </r>
  <r>
    <d v="2022-05-19T00:00:00"/>
    <x v="11"/>
    <x v="11"/>
    <x v="15"/>
    <n v="0"/>
    <n v="5"/>
    <n v="199.95"/>
    <x v="2"/>
    <x v="1"/>
    <x v="4"/>
    <x v="1"/>
  </r>
  <r>
    <d v="2022-05-20T00:00:00"/>
    <x v="17"/>
    <x v="17"/>
    <x v="14"/>
    <n v="549.75"/>
    <n v="3"/>
    <n v="646.77"/>
    <x v="7"/>
    <x v="2"/>
    <x v="4"/>
    <x v="1"/>
  </r>
  <r>
    <d v="2022-05-21T00:00:00"/>
    <x v="2"/>
    <x v="2"/>
    <x v="14"/>
    <n v="194.96999999999997"/>
    <n v="5"/>
    <n v="499.95"/>
    <x v="1"/>
    <x v="0"/>
    <x v="4"/>
    <x v="1"/>
  </r>
  <r>
    <d v="2022-05-22T00:00:00"/>
    <x v="21"/>
    <x v="20"/>
    <x v="7"/>
    <n v="584.99"/>
    <n v="2"/>
    <n v="1299.98"/>
    <x v="4"/>
    <x v="2"/>
    <x v="4"/>
    <x v="1"/>
  </r>
  <r>
    <d v="2022-05-23T00:00:00"/>
    <x v="30"/>
    <x v="29"/>
    <x v="5"/>
    <n v="125.98"/>
    <n v="3"/>
    <n v="269.97000000000003"/>
    <x v="13"/>
    <x v="4"/>
    <x v="4"/>
    <x v="1"/>
  </r>
  <r>
    <d v="2022-05-24T00:00:00"/>
    <x v="9"/>
    <x v="9"/>
    <x v="15"/>
    <n v="0"/>
    <n v="5"/>
    <n v="299.95"/>
    <x v="5"/>
    <x v="1"/>
    <x v="4"/>
    <x v="1"/>
  </r>
  <r>
    <d v="2022-05-25T00:00:00"/>
    <x v="27"/>
    <x v="26"/>
    <x v="14"/>
    <n v="290.25"/>
    <n v="2"/>
    <n v="258"/>
    <x v="10"/>
    <x v="4"/>
    <x v="4"/>
    <x v="1"/>
  </r>
  <r>
    <d v="2022-05-26T00:00:00"/>
    <x v="8"/>
    <x v="8"/>
    <x v="5"/>
    <n v="399.98"/>
    <n v="1"/>
    <n v="249.99"/>
    <x v="4"/>
    <x v="1"/>
    <x v="4"/>
    <x v="1"/>
  </r>
  <r>
    <d v="2022-05-27T00:00:00"/>
    <x v="33"/>
    <x v="32"/>
    <x v="15"/>
    <n v="0"/>
    <n v="2"/>
    <n v="799.9"/>
    <x v="0"/>
    <x v="6"/>
    <x v="4"/>
    <x v="1"/>
  </r>
  <r>
    <d v="2022-05-28T00:00:00"/>
    <x v="32"/>
    <x v="31"/>
    <x v="7"/>
    <n v="74.989999999999995"/>
    <n v="2"/>
    <n v="199.98"/>
    <x v="2"/>
    <x v="5"/>
    <x v="4"/>
    <x v="1"/>
  </r>
  <r>
    <d v="2022-05-29T00:00:00"/>
    <x v="31"/>
    <x v="30"/>
    <x v="25"/>
    <n v="1169.7"/>
    <n v="3"/>
    <n v="179.97"/>
    <x v="14"/>
    <x v="5"/>
    <x v="4"/>
    <x v="1"/>
  </r>
  <r>
    <d v="2022-05-30T00:00:00"/>
    <x v="31"/>
    <x v="30"/>
    <x v="14"/>
    <n v="116.97"/>
    <n v="3"/>
    <n v="179.97"/>
    <x v="14"/>
    <x v="5"/>
    <x v="4"/>
    <x v="1"/>
  </r>
  <r>
    <d v="2022-05-31T00:00:00"/>
    <x v="6"/>
    <x v="6"/>
    <x v="5"/>
    <n v="30"/>
    <n v="2"/>
    <n v="59.98"/>
    <x v="3"/>
    <x v="0"/>
    <x v="4"/>
    <x v="1"/>
  </r>
  <r>
    <d v="2022-06-01T00:00:00"/>
    <x v="2"/>
    <x v="2"/>
    <x v="7"/>
    <n v="64.989999999999995"/>
    <n v="5"/>
    <n v="499.95"/>
    <x v="1"/>
    <x v="0"/>
    <x v="5"/>
    <x v="1"/>
  </r>
  <r>
    <d v="2022-06-02T00:00:00"/>
    <x v="28"/>
    <x v="27"/>
    <x v="1"/>
    <n v="3579.75"/>
    <n v="1"/>
    <n v="129"/>
    <x v="12"/>
    <x v="4"/>
    <x v="5"/>
    <x v="1"/>
  </r>
  <r>
    <d v="2022-06-03T00:00:00"/>
    <x v="30"/>
    <x v="29"/>
    <x v="7"/>
    <n v="62.99"/>
    <n v="5"/>
    <n v="449.95"/>
    <x v="13"/>
    <x v="4"/>
    <x v="5"/>
    <x v="1"/>
  </r>
  <r>
    <d v="2022-06-04T00:00:00"/>
    <x v="5"/>
    <x v="5"/>
    <x v="22"/>
    <n v="532"/>
    <n v="3"/>
    <n v="83.97"/>
    <x v="2"/>
    <x v="0"/>
    <x v="5"/>
    <x v="1"/>
  </r>
  <r>
    <d v="2022-06-05T00:00:00"/>
    <x v="23"/>
    <x v="22"/>
    <x v="15"/>
    <n v="0"/>
    <n v="5"/>
    <n v="350"/>
    <x v="8"/>
    <x v="3"/>
    <x v="5"/>
    <x v="1"/>
  </r>
  <r>
    <d v="2022-06-06T00:00:00"/>
    <x v="10"/>
    <x v="10"/>
    <x v="26"/>
    <n v="1011.54"/>
    <n v="4"/>
    <n v="159.96"/>
    <x v="2"/>
    <x v="1"/>
    <x v="5"/>
    <x v="1"/>
  </r>
  <r>
    <d v="2022-06-07T00:00:00"/>
    <x v="17"/>
    <x v="17"/>
    <x v="5"/>
    <n v="366.5"/>
    <n v="3"/>
    <n v="646.77"/>
    <x v="7"/>
    <x v="2"/>
    <x v="5"/>
    <x v="1"/>
  </r>
  <r>
    <d v="2022-06-08T00:00:00"/>
    <x v="17"/>
    <x v="17"/>
    <x v="7"/>
    <n v="183.25"/>
    <n v="2"/>
    <n v="431.18"/>
    <x v="7"/>
    <x v="2"/>
    <x v="5"/>
    <x v="1"/>
  </r>
  <r>
    <d v="2022-06-09T00:00:00"/>
    <x v="22"/>
    <x v="21"/>
    <x v="15"/>
    <n v="0"/>
    <n v="1"/>
    <n v="4995"/>
    <x v="0"/>
    <x v="3"/>
    <x v="5"/>
    <x v="1"/>
  </r>
  <r>
    <d v="2022-06-10T00:00:00"/>
    <x v="21"/>
    <x v="20"/>
    <x v="15"/>
    <n v="0"/>
    <n v="4"/>
    <n v="2599.96"/>
    <x v="4"/>
    <x v="2"/>
    <x v="5"/>
    <x v="1"/>
  </r>
  <r>
    <d v="2022-06-11T00:00:00"/>
    <x v="30"/>
    <x v="29"/>
    <x v="14"/>
    <n v="188.97"/>
    <n v="1"/>
    <n v="89.99"/>
    <x v="13"/>
    <x v="4"/>
    <x v="5"/>
    <x v="1"/>
  </r>
  <r>
    <d v="2022-06-12T00:00:00"/>
    <x v="25"/>
    <x v="24"/>
    <x v="14"/>
    <n v="36"/>
    <n v="2"/>
    <n v="40"/>
    <x v="10"/>
    <x v="4"/>
    <x v="5"/>
    <x v="1"/>
  </r>
  <r>
    <d v="2022-06-13T00:00:00"/>
    <x v="8"/>
    <x v="8"/>
    <x v="5"/>
    <n v="399.98"/>
    <n v="3"/>
    <n v="749.97"/>
    <x v="4"/>
    <x v="1"/>
    <x v="5"/>
    <x v="1"/>
  </r>
  <r>
    <d v="2022-06-14T00:00:00"/>
    <x v="0"/>
    <x v="0"/>
    <x v="5"/>
    <n v="691.18"/>
    <n v="2"/>
    <n v="863.98"/>
    <x v="0"/>
    <x v="0"/>
    <x v="5"/>
    <x v="1"/>
  </r>
  <r>
    <d v="2022-06-15T00:00:00"/>
    <x v="14"/>
    <x v="14"/>
    <x v="5"/>
    <n v="46.06"/>
    <n v="2"/>
    <n v="83.76"/>
    <x v="6"/>
    <x v="1"/>
    <x v="5"/>
    <x v="1"/>
  </r>
  <r>
    <d v="2022-06-16T00:00:00"/>
    <x v="1"/>
    <x v="1"/>
    <x v="7"/>
    <n v="174.99"/>
    <n v="1"/>
    <n v="249.99"/>
    <x v="1"/>
    <x v="0"/>
    <x v="5"/>
    <x v="1"/>
  </r>
  <r>
    <d v="2022-06-17T00:00:00"/>
    <x v="16"/>
    <x v="16"/>
    <x v="19"/>
    <n v="6655.68"/>
    <n v="4"/>
    <n v="1039.96"/>
    <x v="4"/>
    <x v="2"/>
    <x v="5"/>
    <x v="1"/>
  </r>
  <r>
    <d v="2022-06-18T00:00:00"/>
    <x v="12"/>
    <x v="12"/>
    <x v="15"/>
    <n v="0"/>
    <n v="4"/>
    <n v="201.28"/>
    <x v="6"/>
    <x v="1"/>
    <x v="5"/>
    <x v="1"/>
  </r>
  <r>
    <d v="2022-06-19T00:00:00"/>
    <x v="20"/>
    <x v="10"/>
    <x v="7"/>
    <n v="20"/>
    <n v="2"/>
    <n v="79.98"/>
    <x v="2"/>
    <x v="2"/>
    <x v="5"/>
    <x v="1"/>
  </r>
  <r>
    <d v="2022-06-20T00:00:00"/>
    <x v="22"/>
    <x v="21"/>
    <x v="15"/>
    <n v="0"/>
    <n v="2"/>
    <n v="9990"/>
    <x v="0"/>
    <x v="3"/>
    <x v="5"/>
    <x v="1"/>
  </r>
  <r>
    <d v="2022-06-21T00:00:00"/>
    <x v="7"/>
    <x v="7"/>
    <x v="23"/>
    <n v="10083.5"/>
    <n v="3"/>
    <n v="827.64"/>
    <x v="1"/>
    <x v="0"/>
    <x v="5"/>
    <x v="1"/>
  </r>
  <r>
    <d v="2022-06-22T00:00:00"/>
    <x v="29"/>
    <x v="28"/>
    <x v="15"/>
    <n v="0"/>
    <n v="4"/>
    <n v="359.96"/>
    <x v="2"/>
    <x v="4"/>
    <x v="5"/>
    <x v="1"/>
  </r>
  <r>
    <d v="2022-06-23T00:00:00"/>
    <x v="26"/>
    <x v="25"/>
    <x v="27"/>
    <n v="8889.3000000000011"/>
    <n v="1"/>
    <n v="249"/>
    <x v="11"/>
    <x v="4"/>
    <x v="5"/>
    <x v="1"/>
  </r>
  <r>
    <d v="2022-06-24T00:00:00"/>
    <x v="34"/>
    <x v="33"/>
    <x v="15"/>
    <n v="0"/>
    <n v="5"/>
    <n v="1745"/>
    <x v="15"/>
    <x v="6"/>
    <x v="5"/>
    <x v="1"/>
  </r>
  <r>
    <d v="2022-06-25T00:00:00"/>
    <x v="9"/>
    <x v="9"/>
    <x v="14"/>
    <n v="116.97"/>
    <n v="3"/>
    <n v="179.97"/>
    <x v="5"/>
    <x v="1"/>
    <x v="5"/>
    <x v="1"/>
  </r>
  <r>
    <d v="2022-06-26T00:00:00"/>
    <x v="2"/>
    <x v="2"/>
    <x v="14"/>
    <n v="194.96999999999997"/>
    <n v="4"/>
    <n v="399.96"/>
    <x v="1"/>
    <x v="0"/>
    <x v="5"/>
    <x v="1"/>
  </r>
  <r>
    <d v="2022-06-27T00:00:00"/>
    <x v="11"/>
    <x v="11"/>
    <x v="14"/>
    <n v="65.97"/>
    <n v="2"/>
    <n v="79.98"/>
    <x v="2"/>
    <x v="1"/>
    <x v="5"/>
    <x v="1"/>
  </r>
  <r>
    <d v="2022-06-28T00:00:00"/>
    <x v="35"/>
    <x v="34"/>
    <x v="5"/>
    <n v="69.099999999999994"/>
    <n v="3"/>
    <n v="159.44999999999999"/>
    <x v="16"/>
    <x v="6"/>
    <x v="5"/>
    <x v="1"/>
  </r>
  <r>
    <d v="2022-06-29T00:00:00"/>
    <x v="18"/>
    <x v="18"/>
    <x v="7"/>
    <n v="20"/>
    <n v="5"/>
    <n v="199.95"/>
    <x v="3"/>
    <x v="2"/>
    <x v="5"/>
    <x v="1"/>
  </r>
  <r>
    <d v="2022-06-30T00:00:00"/>
    <x v="23"/>
    <x v="22"/>
    <x v="23"/>
    <n v="1505"/>
    <n v="1"/>
    <n v="70"/>
    <x v="8"/>
    <x v="3"/>
    <x v="5"/>
    <x v="1"/>
  </r>
  <r>
    <d v="2022-07-01T00:00:00"/>
    <x v="27"/>
    <x v="26"/>
    <x v="5"/>
    <n v="193.5"/>
    <n v="4"/>
    <n v="516"/>
    <x v="10"/>
    <x v="4"/>
    <x v="6"/>
    <x v="1"/>
  </r>
  <r>
    <d v="2022-07-02T00:00:00"/>
    <x v="24"/>
    <x v="23"/>
    <x v="7"/>
    <n v="12600"/>
    <n v="2"/>
    <n v="28000"/>
    <x v="9"/>
    <x v="3"/>
    <x v="6"/>
    <x v="1"/>
  </r>
  <r>
    <d v="2022-07-03T00:00:00"/>
    <x v="27"/>
    <x v="26"/>
    <x v="5"/>
    <n v="193.5"/>
    <n v="5"/>
    <n v="645"/>
    <x v="10"/>
    <x v="4"/>
    <x v="6"/>
    <x v="1"/>
  </r>
  <r>
    <d v="2022-07-04T00:00:00"/>
    <x v="12"/>
    <x v="12"/>
    <x v="7"/>
    <n v="32.71"/>
    <n v="2"/>
    <n v="100.64"/>
    <x v="6"/>
    <x v="1"/>
    <x v="6"/>
    <x v="1"/>
  </r>
  <r>
    <d v="2022-07-05T00:00:00"/>
    <x v="24"/>
    <x v="23"/>
    <x v="7"/>
    <n v="12600"/>
    <n v="2"/>
    <n v="28000"/>
    <x v="9"/>
    <x v="3"/>
    <x v="6"/>
    <x v="1"/>
  </r>
  <r>
    <d v="2022-07-06T00:00:00"/>
    <x v="24"/>
    <x v="23"/>
    <x v="15"/>
    <n v="0"/>
    <n v="1"/>
    <n v="14000"/>
    <x v="9"/>
    <x v="3"/>
    <x v="6"/>
    <x v="1"/>
  </r>
  <r>
    <d v="2022-07-07T00:00:00"/>
    <x v="11"/>
    <x v="11"/>
    <x v="15"/>
    <n v="0"/>
    <n v="2"/>
    <n v="79.98"/>
    <x v="2"/>
    <x v="1"/>
    <x v="6"/>
    <x v="1"/>
  </r>
  <r>
    <d v="2022-07-08T00:00:00"/>
    <x v="17"/>
    <x v="17"/>
    <x v="15"/>
    <n v="0"/>
    <n v="3"/>
    <n v="646.77"/>
    <x v="7"/>
    <x v="2"/>
    <x v="6"/>
    <x v="1"/>
  </r>
  <r>
    <d v="2022-07-09T00:00:00"/>
    <x v="1"/>
    <x v="1"/>
    <x v="15"/>
    <n v="0"/>
    <n v="1"/>
    <n v="249.99"/>
    <x v="1"/>
    <x v="0"/>
    <x v="6"/>
    <x v="1"/>
  </r>
  <r>
    <d v="2022-07-10T00:00:00"/>
    <x v="26"/>
    <x v="25"/>
    <x v="15"/>
    <n v="0"/>
    <n v="5"/>
    <n v="1245"/>
    <x v="11"/>
    <x v="4"/>
    <x v="6"/>
    <x v="1"/>
  </r>
  <r>
    <d v="2022-07-11T00:00:00"/>
    <x v="9"/>
    <x v="9"/>
    <x v="5"/>
    <n v="77.98"/>
    <n v="3"/>
    <n v="179.97"/>
    <x v="5"/>
    <x v="1"/>
    <x v="6"/>
    <x v="1"/>
  </r>
  <r>
    <d v="2022-07-12T00:00:00"/>
    <x v="20"/>
    <x v="10"/>
    <x v="5"/>
    <n v="40"/>
    <n v="5"/>
    <n v="199.95"/>
    <x v="2"/>
    <x v="2"/>
    <x v="6"/>
    <x v="1"/>
  </r>
  <r>
    <d v="2022-07-13T00:00:00"/>
    <x v="24"/>
    <x v="23"/>
    <x v="7"/>
    <n v="12600"/>
    <n v="1"/>
    <n v="14000"/>
    <x v="9"/>
    <x v="3"/>
    <x v="6"/>
    <x v="1"/>
  </r>
  <r>
    <d v="2022-07-14T00:00:00"/>
    <x v="22"/>
    <x v="21"/>
    <x v="18"/>
    <n v="202297.5"/>
    <n v="3"/>
    <n v="14985"/>
    <x v="0"/>
    <x v="3"/>
    <x v="6"/>
    <x v="1"/>
  </r>
  <r>
    <d v="2022-07-15T00:00:00"/>
    <x v="6"/>
    <x v="6"/>
    <x v="14"/>
    <n v="45"/>
    <n v="1"/>
    <n v="29.99"/>
    <x v="3"/>
    <x v="0"/>
    <x v="6"/>
    <x v="1"/>
  </r>
  <r>
    <d v="2022-07-16T00:00:00"/>
    <x v="2"/>
    <x v="2"/>
    <x v="5"/>
    <n v="129.97999999999999"/>
    <n v="2"/>
    <n v="199.98"/>
    <x v="1"/>
    <x v="0"/>
    <x v="6"/>
    <x v="1"/>
  </r>
  <r>
    <d v="2022-07-17T00:00:00"/>
    <x v="22"/>
    <x v="21"/>
    <x v="5"/>
    <n v="8991"/>
    <n v="4"/>
    <n v="19980"/>
    <x v="0"/>
    <x v="3"/>
    <x v="6"/>
    <x v="1"/>
  </r>
  <r>
    <d v="2022-07-18T00:00:00"/>
    <x v="9"/>
    <x v="9"/>
    <x v="5"/>
    <n v="77.98"/>
    <n v="3"/>
    <n v="179.97"/>
    <x v="5"/>
    <x v="1"/>
    <x v="6"/>
    <x v="1"/>
  </r>
  <r>
    <d v="2022-07-19T00:00:00"/>
    <x v="14"/>
    <x v="14"/>
    <x v="17"/>
    <n v="1197.56"/>
    <n v="2"/>
    <n v="83.76"/>
    <x v="6"/>
    <x v="1"/>
    <x v="6"/>
    <x v="1"/>
  </r>
  <r>
    <d v="2022-07-20T00:00:00"/>
    <x v="23"/>
    <x v="22"/>
    <x v="14"/>
    <n v="105"/>
    <n v="5"/>
    <n v="350"/>
    <x v="8"/>
    <x v="3"/>
    <x v="6"/>
    <x v="1"/>
  </r>
  <r>
    <d v="2022-07-21T00:00:00"/>
    <x v="33"/>
    <x v="32"/>
    <x v="7"/>
    <n v="359.96"/>
    <n v="3"/>
    <n v="1199.8499999999999"/>
    <x v="0"/>
    <x v="6"/>
    <x v="6"/>
    <x v="1"/>
  </r>
  <r>
    <d v="2022-07-22T00:00:00"/>
    <x v="17"/>
    <x v="17"/>
    <x v="7"/>
    <n v="183.25"/>
    <n v="1"/>
    <n v="215.59"/>
    <x v="7"/>
    <x v="2"/>
    <x v="6"/>
    <x v="1"/>
  </r>
  <r>
    <d v="2022-07-23T00:00:00"/>
    <x v="26"/>
    <x v="25"/>
    <x v="14"/>
    <n v="634.95000000000005"/>
    <n v="4"/>
    <n v="996"/>
    <x v="11"/>
    <x v="4"/>
    <x v="6"/>
    <x v="1"/>
  </r>
  <r>
    <d v="2022-07-24T00:00:00"/>
    <x v="30"/>
    <x v="29"/>
    <x v="7"/>
    <n v="62.99"/>
    <n v="3"/>
    <n v="269.97000000000003"/>
    <x v="13"/>
    <x v="4"/>
    <x v="6"/>
    <x v="1"/>
  </r>
  <r>
    <d v="2022-07-25T00:00:00"/>
    <x v="6"/>
    <x v="6"/>
    <x v="7"/>
    <n v="15"/>
    <n v="4"/>
    <n v="119.96"/>
    <x v="3"/>
    <x v="0"/>
    <x v="6"/>
    <x v="1"/>
  </r>
  <r>
    <d v="2022-07-26T00:00:00"/>
    <x v="2"/>
    <x v="2"/>
    <x v="5"/>
    <n v="129.97999999999999"/>
    <n v="5"/>
    <n v="499.95"/>
    <x v="1"/>
    <x v="0"/>
    <x v="6"/>
    <x v="1"/>
  </r>
  <r>
    <d v="2022-07-27T00:00:00"/>
    <x v="34"/>
    <x v="33"/>
    <x v="7"/>
    <n v="244.3"/>
    <n v="1"/>
    <n v="349"/>
    <x v="15"/>
    <x v="6"/>
    <x v="6"/>
    <x v="1"/>
  </r>
  <r>
    <d v="2022-07-28T00:00:00"/>
    <x v="29"/>
    <x v="28"/>
    <x v="14"/>
    <n v="188.97"/>
    <n v="5"/>
    <n v="449.95"/>
    <x v="2"/>
    <x v="4"/>
    <x v="6"/>
    <x v="1"/>
  </r>
  <r>
    <d v="2022-07-29T00:00:00"/>
    <x v="15"/>
    <x v="15"/>
    <x v="14"/>
    <n v="269.96999999999997"/>
    <n v="2"/>
    <n v="239.98"/>
    <x v="5"/>
    <x v="1"/>
    <x v="6"/>
    <x v="1"/>
  </r>
  <r>
    <d v="2022-07-30T00:00:00"/>
    <x v="29"/>
    <x v="28"/>
    <x v="7"/>
    <n v="62.99"/>
    <n v="2"/>
    <n v="179.98"/>
    <x v="2"/>
    <x v="4"/>
    <x v="6"/>
    <x v="1"/>
  </r>
  <r>
    <d v="2022-07-31T00:00:00"/>
    <x v="26"/>
    <x v="25"/>
    <x v="15"/>
    <n v="0"/>
    <n v="5"/>
    <n v="1245"/>
    <x v="11"/>
    <x v="4"/>
    <x v="6"/>
    <x v="1"/>
  </r>
  <r>
    <d v="2022-08-01T00:00:00"/>
    <x v="22"/>
    <x v="21"/>
    <x v="5"/>
    <n v="8991"/>
    <n v="3"/>
    <n v="14985"/>
    <x v="0"/>
    <x v="3"/>
    <x v="7"/>
    <x v="1"/>
  </r>
  <r>
    <d v="2022-08-02T00:00:00"/>
    <x v="4"/>
    <x v="4"/>
    <x v="27"/>
    <n v="420"/>
    <n v="5"/>
    <n v="99.95"/>
    <x v="2"/>
    <x v="0"/>
    <x v="7"/>
    <x v="1"/>
  </r>
  <r>
    <d v="2022-08-03T00:00:00"/>
    <x v="5"/>
    <x v="5"/>
    <x v="5"/>
    <n v="28"/>
    <n v="1"/>
    <n v="27.99"/>
    <x v="2"/>
    <x v="0"/>
    <x v="7"/>
    <x v="1"/>
  </r>
  <r>
    <d v="2022-08-04T00:00:00"/>
    <x v="1"/>
    <x v="1"/>
    <x v="5"/>
    <n v="349.98"/>
    <n v="3"/>
    <n v="749.97"/>
    <x v="1"/>
    <x v="0"/>
    <x v="7"/>
    <x v="1"/>
  </r>
  <r>
    <d v="2022-08-05T00:00:00"/>
    <x v="34"/>
    <x v="33"/>
    <x v="14"/>
    <n v="732.90000000000009"/>
    <n v="2"/>
    <n v="698"/>
    <x v="15"/>
    <x v="6"/>
    <x v="7"/>
    <x v="1"/>
  </r>
  <r>
    <d v="2022-08-06T00:00:00"/>
    <x v="8"/>
    <x v="8"/>
    <x v="7"/>
    <n v="199.99"/>
    <n v="2"/>
    <n v="499.98"/>
    <x v="4"/>
    <x v="1"/>
    <x v="7"/>
    <x v="1"/>
  </r>
  <r>
    <d v="2022-08-07T00:00:00"/>
    <x v="6"/>
    <x v="6"/>
    <x v="14"/>
    <n v="45"/>
    <n v="3"/>
    <n v="89.97"/>
    <x v="3"/>
    <x v="0"/>
    <x v="7"/>
    <x v="1"/>
  </r>
  <r>
    <d v="2022-08-08T00:00:00"/>
    <x v="9"/>
    <x v="9"/>
    <x v="7"/>
    <n v="38.99"/>
    <n v="1"/>
    <n v="59.99"/>
    <x v="5"/>
    <x v="1"/>
    <x v="7"/>
    <x v="1"/>
  </r>
  <r>
    <d v="2022-08-09T00:00:00"/>
    <x v="2"/>
    <x v="2"/>
    <x v="5"/>
    <n v="129.97999999999999"/>
    <n v="2"/>
    <n v="199.98"/>
    <x v="1"/>
    <x v="0"/>
    <x v="7"/>
    <x v="1"/>
  </r>
  <r>
    <d v="2022-08-10T00:00:00"/>
    <x v="4"/>
    <x v="4"/>
    <x v="15"/>
    <n v="0"/>
    <n v="5"/>
    <n v="99.95"/>
    <x v="2"/>
    <x v="0"/>
    <x v="7"/>
    <x v="1"/>
  </r>
  <r>
    <d v="2022-08-11T00:00:00"/>
    <x v="6"/>
    <x v="6"/>
    <x v="15"/>
    <n v="0"/>
    <n v="2"/>
    <n v="59.98"/>
    <x v="3"/>
    <x v="0"/>
    <x v="7"/>
    <x v="1"/>
  </r>
  <r>
    <d v="2022-08-12T00:00:00"/>
    <x v="2"/>
    <x v="2"/>
    <x v="14"/>
    <n v="194.96999999999997"/>
    <n v="4"/>
    <n v="399.96"/>
    <x v="1"/>
    <x v="0"/>
    <x v="7"/>
    <x v="1"/>
  </r>
  <r>
    <d v="2022-08-13T00:00:00"/>
    <x v="23"/>
    <x v="22"/>
    <x v="5"/>
    <n v="70"/>
    <n v="5"/>
    <n v="350"/>
    <x v="8"/>
    <x v="3"/>
    <x v="7"/>
    <x v="1"/>
  </r>
  <r>
    <d v="2022-08-14T00:00:00"/>
    <x v="20"/>
    <x v="10"/>
    <x v="14"/>
    <n v="60"/>
    <n v="2"/>
    <n v="79.98"/>
    <x v="2"/>
    <x v="2"/>
    <x v="7"/>
    <x v="1"/>
  </r>
  <r>
    <d v="2022-08-15T00:00:00"/>
    <x v="13"/>
    <x v="13"/>
    <x v="15"/>
    <n v="0"/>
    <n v="3"/>
    <n v="359.64"/>
    <x v="6"/>
    <x v="1"/>
    <x v="7"/>
    <x v="1"/>
  </r>
  <r>
    <d v="2022-08-16T00:00:00"/>
    <x v="19"/>
    <x v="19"/>
    <x v="14"/>
    <n v="882.06"/>
    <n v="3"/>
    <n v="980.07"/>
    <x v="7"/>
    <x v="2"/>
    <x v="7"/>
    <x v="1"/>
  </r>
  <r>
    <d v="2022-08-17T00:00:00"/>
    <x v="16"/>
    <x v="16"/>
    <x v="7"/>
    <n v="207.99"/>
    <n v="3"/>
    <n v="779.97"/>
    <x v="4"/>
    <x v="2"/>
    <x v="7"/>
    <x v="1"/>
  </r>
  <r>
    <d v="2022-08-18T00:00:00"/>
    <x v="8"/>
    <x v="8"/>
    <x v="5"/>
    <n v="399.98"/>
    <n v="1"/>
    <n v="249.99"/>
    <x v="4"/>
    <x v="1"/>
    <x v="7"/>
    <x v="1"/>
  </r>
  <r>
    <d v="2022-08-19T00:00:00"/>
    <x v="1"/>
    <x v="1"/>
    <x v="15"/>
    <n v="0"/>
    <n v="5"/>
    <n v="1249.95"/>
    <x v="1"/>
    <x v="0"/>
    <x v="7"/>
    <x v="1"/>
  </r>
  <r>
    <d v="2022-08-20T00:00:00"/>
    <x v="4"/>
    <x v="4"/>
    <x v="7"/>
    <n v="10"/>
    <n v="4"/>
    <n v="79.959999999999994"/>
    <x v="2"/>
    <x v="0"/>
    <x v="7"/>
    <x v="1"/>
  </r>
  <r>
    <d v="2022-08-21T00:00:00"/>
    <x v="5"/>
    <x v="5"/>
    <x v="14"/>
    <n v="42"/>
    <n v="1"/>
    <n v="27.99"/>
    <x v="2"/>
    <x v="0"/>
    <x v="7"/>
    <x v="1"/>
  </r>
  <r>
    <d v="2022-08-22T00:00:00"/>
    <x v="25"/>
    <x v="24"/>
    <x v="14"/>
    <n v="36"/>
    <n v="2"/>
    <n v="40"/>
    <x v="10"/>
    <x v="4"/>
    <x v="7"/>
    <x v="1"/>
  </r>
  <r>
    <d v="2022-08-23T00:00:00"/>
    <x v="1"/>
    <x v="1"/>
    <x v="7"/>
    <n v="174.99"/>
    <n v="4"/>
    <n v="999.96"/>
    <x v="1"/>
    <x v="0"/>
    <x v="7"/>
    <x v="1"/>
  </r>
  <r>
    <d v="2022-08-24T00:00:00"/>
    <x v="23"/>
    <x v="22"/>
    <x v="7"/>
    <n v="35"/>
    <n v="1"/>
    <n v="70"/>
    <x v="8"/>
    <x v="3"/>
    <x v="7"/>
    <x v="1"/>
  </r>
  <r>
    <d v="2022-08-25T00:00:00"/>
    <x v="3"/>
    <x v="3"/>
    <x v="5"/>
    <n v="83.98"/>
    <n v="2"/>
    <n v="139.97999999999999"/>
    <x v="1"/>
    <x v="0"/>
    <x v="7"/>
    <x v="1"/>
  </r>
  <r>
    <d v="2022-08-26T00:00:00"/>
    <x v="24"/>
    <x v="23"/>
    <x v="15"/>
    <n v="0"/>
    <n v="2"/>
    <n v="28000"/>
    <x v="9"/>
    <x v="3"/>
    <x v="7"/>
    <x v="1"/>
  </r>
  <r>
    <d v="2022-08-27T00:00:00"/>
    <x v="31"/>
    <x v="30"/>
    <x v="15"/>
    <n v="0"/>
    <n v="2"/>
    <n v="119.98"/>
    <x v="14"/>
    <x v="5"/>
    <x v="7"/>
    <x v="1"/>
  </r>
  <r>
    <d v="2022-08-28T00:00:00"/>
    <x v="24"/>
    <x v="23"/>
    <x v="7"/>
    <n v="12600"/>
    <n v="1"/>
    <n v="14000"/>
    <x v="9"/>
    <x v="3"/>
    <x v="7"/>
    <x v="1"/>
  </r>
  <r>
    <d v="2022-08-29T00:00:00"/>
    <x v="32"/>
    <x v="31"/>
    <x v="15"/>
    <n v="0"/>
    <n v="1"/>
    <n v="99.99"/>
    <x v="2"/>
    <x v="5"/>
    <x v="7"/>
    <x v="1"/>
  </r>
  <r>
    <d v="2022-08-30T00:00:00"/>
    <x v="15"/>
    <x v="15"/>
    <x v="15"/>
    <n v="0"/>
    <n v="3"/>
    <n v="359.97"/>
    <x v="5"/>
    <x v="1"/>
    <x v="7"/>
    <x v="1"/>
  </r>
  <r>
    <d v="2022-08-31T00:00:00"/>
    <x v="8"/>
    <x v="8"/>
    <x v="5"/>
    <n v="399.98"/>
    <n v="1"/>
    <n v="249.99"/>
    <x v="4"/>
    <x v="1"/>
    <x v="7"/>
    <x v="1"/>
  </r>
  <r>
    <d v="2022-09-01T00:00:00"/>
    <x v="35"/>
    <x v="34"/>
    <x v="22"/>
    <n v="1312.8999999999999"/>
    <n v="5"/>
    <n v="265.75"/>
    <x v="16"/>
    <x v="6"/>
    <x v="8"/>
    <x v="1"/>
  </r>
  <r>
    <d v="2022-09-02T00:00:00"/>
    <x v="26"/>
    <x v="25"/>
    <x v="5"/>
    <n v="423.3"/>
    <n v="4"/>
    <n v="996"/>
    <x v="11"/>
    <x v="4"/>
    <x v="8"/>
    <x v="1"/>
  </r>
  <r>
    <d v="2022-09-03T00:00:00"/>
    <x v="30"/>
    <x v="29"/>
    <x v="14"/>
    <n v="188.97"/>
    <n v="4"/>
    <n v="359.96"/>
    <x v="13"/>
    <x v="4"/>
    <x v="8"/>
    <x v="1"/>
  </r>
  <r>
    <d v="2022-09-04T00:00:00"/>
    <x v="16"/>
    <x v="16"/>
    <x v="15"/>
    <n v="0"/>
    <n v="3"/>
    <n v="779.97"/>
    <x v="4"/>
    <x v="2"/>
    <x v="8"/>
    <x v="1"/>
  </r>
  <r>
    <d v="2022-09-05T00:00:00"/>
    <x v="31"/>
    <x v="30"/>
    <x v="7"/>
    <n v="38.99"/>
    <n v="5"/>
    <n v="299.95"/>
    <x v="14"/>
    <x v="5"/>
    <x v="8"/>
    <x v="1"/>
  </r>
  <r>
    <d v="2022-09-06T00:00:00"/>
    <x v="25"/>
    <x v="24"/>
    <x v="5"/>
    <n v="24"/>
    <n v="2"/>
    <n v="40"/>
    <x v="10"/>
    <x v="4"/>
    <x v="8"/>
    <x v="1"/>
  </r>
  <r>
    <d v="2022-09-07T00:00:00"/>
    <x v="20"/>
    <x v="10"/>
    <x v="7"/>
    <n v="20"/>
    <n v="1"/>
    <n v="39.99"/>
    <x v="2"/>
    <x v="2"/>
    <x v="8"/>
    <x v="1"/>
  </r>
  <r>
    <d v="2022-09-08T00:00:00"/>
    <x v="33"/>
    <x v="32"/>
    <x v="7"/>
    <n v="359.96"/>
    <n v="2"/>
    <n v="799.9"/>
    <x v="0"/>
    <x v="6"/>
    <x v="8"/>
    <x v="1"/>
  </r>
  <r>
    <d v="2022-09-09T00:00:00"/>
    <x v="2"/>
    <x v="2"/>
    <x v="7"/>
    <n v="64.989999999999995"/>
    <n v="4"/>
    <n v="399.96"/>
    <x v="1"/>
    <x v="0"/>
    <x v="8"/>
    <x v="1"/>
  </r>
  <r>
    <d v="2022-09-10T00:00:00"/>
    <x v="2"/>
    <x v="2"/>
    <x v="14"/>
    <n v="194.96999999999997"/>
    <n v="4"/>
    <n v="399.96"/>
    <x v="1"/>
    <x v="0"/>
    <x v="8"/>
    <x v="1"/>
  </r>
  <r>
    <d v="2022-09-11T00:00:00"/>
    <x v="12"/>
    <x v="12"/>
    <x v="7"/>
    <n v="32.71"/>
    <n v="5"/>
    <n v="251.6"/>
    <x v="6"/>
    <x v="1"/>
    <x v="8"/>
    <x v="1"/>
  </r>
  <r>
    <d v="2022-09-12T00:00:00"/>
    <x v="19"/>
    <x v="19"/>
    <x v="7"/>
    <n v="294.02"/>
    <n v="3"/>
    <n v="980.07"/>
    <x v="7"/>
    <x v="2"/>
    <x v="8"/>
    <x v="1"/>
  </r>
  <r>
    <d v="2022-09-13T00:00:00"/>
    <x v="26"/>
    <x v="25"/>
    <x v="7"/>
    <n v="211.65"/>
    <n v="4"/>
    <n v="996"/>
    <x v="11"/>
    <x v="4"/>
    <x v="8"/>
    <x v="1"/>
  </r>
  <r>
    <d v="2022-09-14T00:00:00"/>
    <x v="16"/>
    <x v="16"/>
    <x v="15"/>
    <n v="0"/>
    <n v="1"/>
    <n v="259.99"/>
    <x v="4"/>
    <x v="2"/>
    <x v="8"/>
    <x v="1"/>
  </r>
  <r>
    <d v="2022-09-15T00:00:00"/>
    <x v="4"/>
    <x v="4"/>
    <x v="7"/>
    <n v="10"/>
    <n v="4"/>
    <n v="79.959999999999994"/>
    <x v="2"/>
    <x v="0"/>
    <x v="8"/>
    <x v="1"/>
  </r>
  <r>
    <d v="2022-09-16T00:00:00"/>
    <x v="26"/>
    <x v="25"/>
    <x v="7"/>
    <n v="211.65"/>
    <n v="3"/>
    <n v="747"/>
    <x v="11"/>
    <x v="4"/>
    <x v="8"/>
    <x v="1"/>
  </r>
  <r>
    <d v="2022-09-17T00:00:00"/>
    <x v="32"/>
    <x v="31"/>
    <x v="28"/>
    <n v="2699.64"/>
    <n v="4"/>
    <n v="399.96"/>
    <x v="2"/>
    <x v="5"/>
    <x v="8"/>
    <x v="1"/>
  </r>
  <r>
    <d v="2022-09-18T00:00:00"/>
    <x v="6"/>
    <x v="6"/>
    <x v="15"/>
    <n v="0"/>
    <n v="4"/>
    <n v="119.96"/>
    <x v="3"/>
    <x v="0"/>
    <x v="8"/>
    <x v="1"/>
  </r>
  <r>
    <d v="2022-09-19T00:00:00"/>
    <x v="32"/>
    <x v="31"/>
    <x v="14"/>
    <n v="224.96999999999997"/>
    <n v="4"/>
    <n v="399.96"/>
    <x v="2"/>
    <x v="5"/>
    <x v="8"/>
    <x v="1"/>
  </r>
  <r>
    <d v="2022-09-20T00:00:00"/>
    <x v="18"/>
    <x v="18"/>
    <x v="15"/>
    <n v="0"/>
    <n v="3"/>
    <n v="119.97"/>
    <x v="3"/>
    <x v="2"/>
    <x v="8"/>
    <x v="1"/>
  </r>
  <r>
    <d v="2022-09-21T00:00:00"/>
    <x v="18"/>
    <x v="18"/>
    <x v="18"/>
    <n v="900"/>
    <n v="5"/>
    <n v="199.95"/>
    <x v="3"/>
    <x v="2"/>
    <x v="8"/>
    <x v="1"/>
  </r>
  <r>
    <d v="2022-09-22T00:00:00"/>
    <x v="1"/>
    <x v="1"/>
    <x v="5"/>
    <n v="349.98"/>
    <n v="5"/>
    <n v="1249.95"/>
    <x v="1"/>
    <x v="0"/>
    <x v="8"/>
    <x v="1"/>
  </r>
  <r>
    <d v="2022-09-23T00:00:00"/>
    <x v="16"/>
    <x v="16"/>
    <x v="5"/>
    <n v="415.98"/>
    <n v="5"/>
    <n v="1299.95"/>
    <x v="4"/>
    <x v="2"/>
    <x v="8"/>
    <x v="1"/>
  </r>
  <r>
    <d v="2022-09-24T00:00:00"/>
    <x v="34"/>
    <x v="33"/>
    <x v="14"/>
    <n v="732.90000000000009"/>
    <n v="1"/>
    <n v="349"/>
    <x v="15"/>
    <x v="6"/>
    <x v="8"/>
    <x v="1"/>
  </r>
  <r>
    <d v="2022-09-25T00:00:00"/>
    <x v="14"/>
    <x v="14"/>
    <x v="14"/>
    <n v="69.09"/>
    <n v="5"/>
    <n v="209.4"/>
    <x v="6"/>
    <x v="1"/>
    <x v="8"/>
    <x v="1"/>
  </r>
  <r>
    <d v="2022-09-26T00:00:00"/>
    <x v="10"/>
    <x v="10"/>
    <x v="15"/>
    <n v="0"/>
    <n v="2"/>
    <n v="79.98"/>
    <x v="2"/>
    <x v="1"/>
    <x v="8"/>
    <x v="1"/>
  </r>
  <r>
    <d v="2022-09-27T00:00:00"/>
    <x v="31"/>
    <x v="30"/>
    <x v="7"/>
    <n v="38.99"/>
    <n v="2"/>
    <n v="119.98"/>
    <x v="14"/>
    <x v="5"/>
    <x v="8"/>
    <x v="1"/>
  </r>
  <r>
    <d v="2022-09-28T00:00:00"/>
    <x v="19"/>
    <x v="19"/>
    <x v="7"/>
    <n v="294.02"/>
    <n v="3"/>
    <n v="980.07"/>
    <x v="7"/>
    <x v="2"/>
    <x v="8"/>
    <x v="1"/>
  </r>
  <r>
    <d v="2022-09-29T00:00:00"/>
    <x v="20"/>
    <x v="10"/>
    <x v="7"/>
    <n v="20"/>
    <n v="3"/>
    <n v="119.97"/>
    <x v="2"/>
    <x v="2"/>
    <x v="8"/>
    <x v="1"/>
  </r>
  <r>
    <d v="2022-09-30T00:00:00"/>
    <x v="0"/>
    <x v="0"/>
    <x v="14"/>
    <n v="1036.77"/>
    <n v="5"/>
    <n v="2159.9499999999998"/>
    <x v="0"/>
    <x v="0"/>
    <x v="8"/>
    <x v="1"/>
  </r>
  <r>
    <d v="2022-10-01T00:00:00"/>
    <x v="23"/>
    <x v="22"/>
    <x v="7"/>
    <n v="35"/>
    <n v="5"/>
    <n v="350"/>
    <x v="8"/>
    <x v="3"/>
    <x v="9"/>
    <x v="1"/>
  </r>
  <r>
    <d v="2022-10-02T00:00:00"/>
    <x v="34"/>
    <x v="33"/>
    <x v="5"/>
    <n v="488.6"/>
    <n v="5"/>
    <n v="1745"/>
    <x v="15"/>
    <x v="6"/>
    <x v="9"/>
    <x v="1"/>
  </r>
  <r>
    <d v="2022-10-03T00:00:00"/>
    <x v="30"/>
    <x v="29"/>
    <x v="7"/>
    <n v="62.99"/>
    <n v="2"/>
    <n v="179.98"/>
    <x v="13"/>
    <x v="4"/>
    <x v="9"/>
    <x v="1"/>
  </r>
  <r>
    <d v="2022-10-04T00:00:00"/>
    <x v="19"/>
    <x v="19"/>
    <x v="7"/>
    <n v="294.02"/>
    <n v="2"/>
    <n v="653.38"/>
    <x v="7"/>
    <x v="2"/>
    <x v="9"/>
    <x v="1"/>
  </r>
  <r>
    <d v="2022-10-05T00:00:00"/>
    <x v="4"/>
    <x v="4"/>
    <x v="15"/>
    <n v="0"/>
    <n v="4"/>
    <n v="79.959999999999994"/>
    <x v="2"/>
    <x v="0"/>
    <x v="9"/>
    <x v="1"/>
  </r>
  <r>
    <d v="2022-10-06T00:00:00"/>
    <x v="12"/>
    <x v="12"/>
    <x v="29"/>
    <n v="2060.73"/>
    <n v="3"/>
    <n v="150.96"/>
    <x v="6"/>
    <x v="1"/>
    <x v="9"/>
    <x v="1"/>
  </r>
  <r>
    <d v="2022-10-07T00:00:00"/>
    <x v="7"/>
    <x v="7"/>
    <x v="7"/>
    <n v="234.5"/>
    <n v="4"/>
    <n v="1103.52"/>
    <x v="1"/>
    <x v="0"/>
    <x v="9"/>
    <x v="1"/>
  </r>
  <r>
    <d v="2022-10-08T00:00:00"/>
    <x v="4"/>
    <x v="4"/>
    <x v="15"/>
    <n v="0"/>
    <n v="1"/>
    <n v="19.989999999999998"/>
    <x v="2"/>
    <x v="0"/>
    <x v="9"/>
    <x v="1"/>
  </r>
  <r>
    <d v="2022-10-09T00:00:00"/>
    <x v="33"/>
    <x v="32"/>
    <x v="16"/>
    <n v="17278.079999999998"/>
    <n v="1"/>
    <n v="399.95"/>
    <x v="0"/>
    <x v="6"/>
    <x v="9"/>
    <x v="1"/>
  </r>
  <r>
    <d v="2022-10-10T00:00:00"/>
    <x v="23"/>
    <x v="22"/>
    <x v="14"/>
    <n v="105"/>
    <n v="5"/>
    <n v="350"/>
    <x v="8"/>
    <x v="3"/>
    <x v="9"/>
    <x v="1"/>
  </r>
  <r>
    <d v="2022-10-11T00:00:00"/>
    <x v="25"/>
    <x v="24"/>
    <x v="30"/>
    <n v="564"/>
    <n v="5"/>
    <n v="100"/>
    <x v="10"/>
    <x v="4"/>
    <x v="9"/>
    <x v="1"/>
  </r>
  <r>
    <d v="2022-10-12T00:00:00"/>
    <x v="5"/>
    <x v="5"/>
    <x v="14"/>
    <n v="42"/>
    <n v="5"/>
    <n v="139.94999999999999"/>
    <x v="2"/>
    <x v="0"/>
    <x v="9"/>
    <x v="1"/>
  </r>
  <r>
    <d v="2022-10-13T00:00:00"/>
    <x v="25"/>
    <x v="24"/>
    <x v="5"/>
    <n v="24"/>
    <n v="2"/>
    <n v="40"/>
    <x v="10"/>
    <x v="4"/>
    <x v="9"/>
    <x v="1"/>
  </r>
  <r>
    <d v="2022-10-14T00:00:00"/>
    <x v="3"/>
    <x v="3"/>
    <x v="15"/>
    <n v="0"/>
    <n v="5"/>
    <n v="349.95"/>
    <x v="1"/>
    <x v="0"/>
    <x v="9"/>
    <x v="1"/>
  </r>
  <r>
    <d v="2022-10-15T00:00:00"/>
    <x v="34"/>
    <x v="33"/>
    <x v="14"/>
    <n v="732.90000000000009"/>
    <n v="2"/>
    <n v="698"/>
    <x v="15"/>
    <x v="6"/>
    <x v="9"/>
    <x v="1"/>
  </r>
  <r>
    <d v="2022-10-16T00:00:00"/>
    <x v="26"/>
    <x v="25"/>
    <x v="7"/>
    <n v="211.65"/>
    <n v="2"/>
    <n v="498"/>
    <x v="11"/>
    <x v="4"/>
    <x v="9"/>
    <x v="1"/>
  </r>
  <r>
    <d v="2022-10-17T00:00:00"/>
    <x v="16"/>
    <x v="16"/>
    <x v="5"/>
    <n v="415.98"/>
    <n v="2"/>
    <n v="519.98"/>
    <x v="4"/>
    <x v="2"/>
    <x v="9"/>
    <x v="1"/>
  </r>
  <r>
    <d v="2022-10-18T00:00:00"/>
    <x v="7"/>
    <x v="7"/>
    <x v="5"/>
    <n v="469"/>
    <n v="2"/>
    <n v="551.76"/>
    <x v="1"/>
    <x v="0"/>
    <x v="9"/>
    <x v="1"/>
  </r>
  <r>
    <d v="2022-10-19T00:00:00"/>
    <x v="29"/>
    <x v="28"/>
    <x v="15"/>
    <n v="0"/>
    <n v="3"/>
    <n v="269.97000000000003"/>
    <x v="2"/>
    <x v="4"/>
    <x v="9"/>
    <x v="1"/>
  </r>
  <r>
    <d v="2022-10-20T00:00:00"/>
    <x v="13"/>
    <x v="13"/>
    <x v="19"/>
    <n v="2877.12"/>
    <n v="1"/>
    <n v="119.88"/>
    <x v="6"/>
    <x v="1"/>
    <x v="9"/>
    <x v="1"/>
  </r>
  <r>
    <d v="2022-10-21T00:00:00"/>
    <x v="0"/>
    <x v="0"/>
    <x v="14"/>
    <n v="1036.77"/>
    <n v="5"/>
    <n v="2159.9499999999998"/>
    <x v="0"/>
    <x v="0"/>
    <x v="9"/>
    <x v="1"/>
  </r>
  <r>
    <d v="2022-10-22T00:00:00"/>
    <x v="9"/>
    <x v="9"/>
    <x v="14"/>
    <n v="116.97"/>
    <n v="5"/>
    <n v="299.95"/>
    <x v="5"/>
    <x v="1"/>
    <x v="9"/>
    <x v="1"/>
  </r>
  <r>
    <d v="2022-10-23T00:00:00"/>
    <x v="5"/>
    <x v="5"/>
    <x v="7"/>
    <n v="14"/>
    <n v="4"/>
    <n v="111.96"/>
    <x v="2"/>
    <x v="0"/>
    <x v="9"/>
    <x v="1"/>
  </r>
  <r>
    <d v="2022-10-24T00:00:00"/>
    <x v="5"/>
    <x v="5"/>
    <x v="5"/>
    <n v="28"/>
    <n v="5"/>
    <n v="139.94999999999999"/>
    <x v="2"/>
    <x v="0"/>
    <x v="9"/>
    <x v="1"/>
  </r>
  <r>
    <d v="2022-10-25T00:00:00"/>
    <x v="6"/>
    <x v="6"/>
    <x v="14"/>
    <n v="45"/>
    <n v="2"/>
    <n v="59.98"/>
    <x v="3"/>
    <x v="0"/>
    <x v="9"/>
    <x v="1"/>
  </r>
  <r>
    <d v="2022-10-26T00:00:00"/>
    <x v="11"/>
    <x v="11"/>
    <x v="23"/>
    <n v="945.56999999999994"/>
    <n v="5"/>
    <n v="199.95"/>
    <x v="2"/>
    <x v="1"/>
    <x v="9"/>
    <x v="1"/>
  </r>
  <r>
    <d v="2022-10-27T00:00:00"/>
    <x v="5"/>
    <x v="5"/>
    <x v="7"/>
    <n v="14"/>
    <n v="2"/>
    <n v="55.98"/>
    <x v="2"/>
    <x v="0"/>
    <x v="9"/>
    <x v="1"/>
  </r>
  <r>
    <d v="2022-10-28T00:00:00"/>
    <x v="18"/>
    <x v="18"/>
    <x v="5"/>
    <n v="40"/>
    <n v="2"/>
    <n v="79.98"/>
    <x v="3"/>
    <x v="2"/>
    <x v="9"/>
    <x v="1"/>
  </r>
  <r>
    <d v="2022-10-29T00:00:00"/>
    <x v="34"/>
    <x v="33"/>
    <x v="7"/>
    <n v="244.3"/>
    <n v="2"/>
    <n v="698"/>
    <x v="15"/>
    <x v="6"/>
    <x v="9"/>
    <x v="1"/>
  </r>
  <r>
    <d v="2022-10-30T00:00:00"/>
    <x v="0"/>
    <x v="0"/>
    <x v="5"/>
    <n v="691.18"/>
    <n v="5"/>
    <n v="2159.9499999999998"/>
    <x v="0"/>
    <x v="0"/>
    <x v="9"/>
    <x v="1"/>
  </r>
  <r>
    <d v="2022-10-31T00:00:00"/>
    <x v="15"/>
    <x v="15"/>
    <x v="31"/>
    <n v="2429.73"/>
    <n v="1"/>
    <n v="119.99"/>
    <x v="5"/>
    <x v="1"/>
    <x v="9"/>
    <x v="1"/>
  </r>
  <r>
    <d v="2022-11-01T00:00:00"/>
    <x v="33"/>
    <x v="32"/>
    <x v="14"/>
    <n v="1079.8799999999999"/>
    <n v="2"/>
    <n v="799.9"/>
    <x v="0"/>
    <x v="6"/>
    <x v="10"/>
    <x v="1"/>
  </r>
  <r>
    <d v="2022-11-02T00:00:00"/>
    <x v="35"/>
    <x v="34"/>
    <x v="14"/>
    <n v="103.64999999999999"/>
    <n v="1"/>
    <n v="53.15"/>
    <x v="16"/>
    <x v="6"/>
    <x v="10"/>
    <x v="1"/>
  </r>
  <r>
    <d v="2022-11-03T00:00:00"/>
    <x v="5"/>
    <x v="5"/>
    <x v="14"/>
    <n v="42"/>
    <n v="1"/>
    <n v="27.99"/>
    <x v="2"/>
    <x v="0"/>
    <x v="10"/>
    <x v="1"/>
  </r>
  <r>
    <d v="2022-11-04T00:00:00"/>
    <x v="27"/>
    <x v="26"/>
    <x v="15"/>
    <n v="0"/>
    <n v="2"/>
    <n v="258"/>
    <x v="10"/>
    <x v="4"/>
    <x v="10"/>
    <x v="1"/>
  </r>
  <r>
    <d v="2022-11-05T00:00:00"/>
    <x v="22"/>
    <x v="21"/>
    <x v="7"/>
    <n v="4495.5"/>
    <n v="5"/>
    <n v="24975"/>
    <x v="0"/>
    <x v="3"/>
    <x v="10"/>
    <x v="1"/>
  </r>
  <r>
    <d v="2022-11-06T00:00:00"/>
    <x v="15"/>
    <x v="15"/>
    <x v="7"/>
    <n v="89.99"/>
    <n v="4"/>
    <n v="479.96"/>
    <x v="5"/>
    <x v="1"/>
    <x v="10"/>
    <x v="1"/>
  </r>
  <r>
    <d v="2022-11-07T00:00:00"/>
    <x v="12"/>
    <x v="12"/>
    <x v="15"/>
    <n v="0"/>
    <n v="5"/>
    <n v="251.6"/>
    <x v="6"/>
    <x v="1"/>
    <x v="10"/>
    <x v="1"/>
  </r>
  <r>
    <d v="2022-11-08T00:00:00"/>
    <x v="14"/>
    <x v="14"/>
    <x v="14"/>
    <n v="69.09"/>
    <n v="1"/>
    <n v="41.88"/>
    <x v="6"/>
    <x v="1"/>
    <x v="10"/>
    <x v="1"/>
  </r>
  <r>
    <d v="2022-11-09T00:00:00"/>
    <x v="5"/>
    <x v="5"/>
    <x v="7"/>
    <n v="14"/>
    <n v="5"/>
    <n v="139.94999999999999"/>
    <x v="2"/>
    <x v="0"/>
    <x v="10"/>
    <x v="1"/>
  </r>
  <r>
    <d v="2022-11-10T00:00:00"/>
    <x v="9"/>
    <x v="9"/>
    <x v="7"/>
    <n v="38.99"/>
    <n v="2"/>
    <n v="119.98"/>
    <x v="5"/>
    <x v="1"/>
    <x v="10"/>
    <x v="1"/>
  </r>
  <r>
    <d v="2022-11-11T00:00:00"/>
    <x v="16"/>
    <x v="16"/>
    <x v="14"/>
    <n v="623.97"/>
    <n v="3"/>
    <n v="779.97"/>
    <x v="4"/>
    <x v="2"/>
    <x v="10"/>
    <x v="1"/>
  </r>
  <r>
    <d v="2022-11-12T00:00:00"/>
    <x v="19"/>
    <x v="19"/>
    <x v="15"/>
    <n v="0"/>
    <n v="1"/>
    <n v="326.69"/>
    <x v="7"/>
    <x v="2"/>
    <x v="10"/>
    <x v="1"/>
  </r>
  <r>
    <d v="2022-11-13T00:00:00"/>
    <x v="18"/>
    <x v="18"/>
    <x v="5"/>
    <n v="40"/>
    <n v="4"/>
    <n v="159.96"/>
    <x v="3"/>
    <x v="2"/>
    <x v="10"/>
    <x v="1"/>
  </r>
  <r>
    <d v="2022-11-14T00:00:00"/>
    <x v="0"/>
    <x v="0"/>
    <x v="7"/>
    <n v="345.59"/>
    <n v="3"/>
    <n v="1295.97"/>
    <x v="0"/>
    <x v="0"/>
    <x v="10"/>
    <x v="1"/>
  </r>
  <r>
    <d v="2022-11-15T00:00:00"/>
    <x v="29"/>
    <x v="28"/>
    <x v="15"/>
    <n v="0"/>
    <n v="2"/>
    <n v="179.98"/>
    <x v="2"/>
    <x v="4"/>
    <x v="10"/>
    <x v="1"/>
  </r>
  <r>
    <d v="2022-11-16T00:00:00"/>
    <x v="2"/>
    <x v="2"/>
    <x v="14"/>
    <n v="194.96999999999997"/>
    <n v="1"/>
    <n v="99.99"/>
    <x v="1"/>
    <x v="0"/>
    <x v="10"/>
    <x v="1"/>
  </r>
  <r>
    <d v="2022-11-17T00:00:00"/>
    <x v="9"/>
    <x v="9"/>
    <x v="7"/>
    <n v="38.99"/>
    <n v="5"/>
    <n v="299.95"/>
    <x v="5"/>
    <x v="1"/>
    <x v="10"/>
    <x v="1"/>
  </r>
  <r>
    <d v="2022-11-18T00:00:00"/>
    <x v="24"/>
    <x v="23"/>
    <x v="7"/>
    <n v="12600"/>
    <n v="1"/>
    <n v="14000"/>
    <x v="9"/>
    <x v="3"/>
    <x v="10"/>
    <x v="1"/>
  </r>
  <r>
    <d v="2022-11-19T00:00:00"/>
    <x v="21"/>
    <x v="20"/>
    <x v="15"/>
    <n v="0"/>
    <n v="4"/>
    <n v="2599.96"/>
    <x v="4"/>
    <x v="2"/>
    <x v="10"/>
    <x v="1"/>
  </r>
  <r>
    <d v="2022-11-20T00:00:00"/>
    <x v="10"/>
    <x v="10"/>
    <x v="14"/>
    <n v="65.97"/>
    <n v="5"/>
    <n v="199.95"/>
    <x v="2"/>
    <x v="1"/>
    <x v="10"/>
    <x v="1"/>
  </r>
  <r>
    <d v="2022-11-21T00:00:00"/>
    <x v="27"/>
    <x v="26"/>
    <x v="15"/>
    <n v="0"/>
    <n v="5"/>
    <n v="645"/>
    <x v="10"/>
    <x v="4"/>
    <x v="10"/>
    <x v="1"/>
  </r>
  <r>
    <d v="2022-11-22T00:00:00"/>
    <x v="19"/>
    <x v="19"/>
    <x v="7"/>
    <n v="294.02"/>
    <n v="4"/>
    <n v="1306.76"/>
    <x v="7"/>
    <x v="2"/>
    <x v="10"/>
    <x v="1"/>
  </r>
  <r>
    <d v="2022-11-23T00:00:00"/>
    <x v="13"/>
    <x v="13"/>
    <x v="14"/>
    <n v="269.73"/>
    <n v="1"/>
    <n v="119.88"/>
    <x v="6"/>
    <x v="1"/>
    <x v="10"/>
    <x v="1"/>
  </r>
  <r>
    <d v="2022-11-24T00:00:00"/>
    <x v="0"/>
    <x v="0"/>
    <x v="5"/>
    <n v="691.18"/>
    <n v="5"/>
    <n v="2159.9499999999998"/>
    <x v="0"/>
    <x v="0"/>
    <x v="10"/>
    <x v="1"/>
  </r>
  <r>
    <d v="2022-11-25T00:00:00"/>
    <x v="20"/>
    <x v="10"/>
    <x v="15"/>
    <n v="0"/>
    <n v="1"/>
    <n v="39.99"/>
    <x v="2"/>
    <x v="2"/>
    <x v="10"/>
    <x v="1"/>
  </r>
  <r>
    <d v="2022-11-26T00:00:00"/>
    <x v="9"/>
    <x v="9"/>
    <x v="15"/>
    <n v="0"/>
    <n v="5"/>
    <n v="299.95"/>
    <x v="5"/>
    <x v="1"/>
    <x v="10"/>
    <x v="1"/>
  </r>
  <r>
    <d v="2022-11-27T00:00:00"/>
    <x v="23"/>
    <x v="22"/>
    <x v="15"/>
    <n v="0"/>
    <n v="5"/>
    <n v="350"/>
    <x v="8"/>
    <x v="3"/>
    <x v="10"/>
    <x v="1"/>
  </r>
  <r>
    <d v="2022-11-28T00:00:00"/>
    <x v="28"/>
    <x v="27"/>
    <x v="14"/>
    <n v="290.25"/>
    <n v="2"/>
    <n v="258"/>
    <x v="12"/>
    <x v="4"/>
    <x v="10"/>
    <x v="1"/>
  </r>
  <r>
    <d v="2022-11-29T00:00:00"/>
    <x v="28"/>
    <x v="27"/>
    <x v="5"/>
    <n v="193.5"/>
    <n v="2"/>
    <n v="258"/>
    <x v="12"/>
    <x v="4"/>
    <x v="10"/>
    <x v="1"/>
  </r>
  <r>
    <d v="2022-11-30T00:00:00"/>
    <x v="17"/>
    <x v="17"/>
    <x v="15"/>
    <n v="0"/>
    <n v="1"/>
    <n v="215.59"/>
    <x v="7"/>
    <x v="2"/>
    <x v="10"/>
    <x v="1"/>
  </r>
  <r>
    <d v="2022-12-01T00:00:00"/>
    <x v="34"/>
    <x v="33"/>
    <x v="7"/>
    <n v="244.3"/>
    <n v="2"/>
    <n v="698"/>
    <x v="15"/>
    <x v="6"/>
    <x v="11"/>
    <x v="1"/>
  </r>
  <r>
    <d v="2022-12-02T00:00:00"/>
    <x v="35"/>
    <x v="34"/>
    <x v="15"/>
    <n v="0"/>
    <n v="1"/>
    <n v="53.15"/>
    <x v="16"/>
    <x v="6"/>
    <x v="11"/>
    <x v="1"/>
  </r>
  <r>
    <d v="2022-12-03T00:00:00"/>
    <x v="35"/>
    <x v="34"/>
    <x v="15"/>
    <n v="0"/>
    <n v="5"/>
    <n v="265.75"/>
    <x v="16"/>
    <x v="6"/>
    <x v="11"/>
    <x v="1"/>
  </r>
  <r>
    <d v="2022-12-04T00:00:00"/>
    <x v="14"/>
    <x v="14"/>
    <x v="5"/>
    <n v="46.06"/>
    <n v="2"/>
    <n v="83.76"/>
    <x v="6"/>
    <x v="1"/>
    <x v="11"/>
    <x v="1"/>
  </r>
  <r>
    <d v="2022-12-05T00:00:00"/>
    <x v="27"/>
    <x v="26"/>
    <x v="14"/>
    <n v="290.25"/>
    <n v="4"/>
    <n v="516"/>
    <x v="10"/>
    <x v="4"/>
    <x v="11"/>
    <x v="1"/>
  </r>
  <r>
    <d v="2022-12-06T00:00:00"/>
    <x v="20"/>
    <x v="10"/>
    <x v="5"/>
    <n v="40"/>
    <n v="2"/>
    <n v="79.98"/>
    <x v="2"/>
    <x v="2"/>
    <x v="11"/>
    <x v="1"/>
  </r>
  <r>
    <d v="2022-12-07T00:00:00"/>
    <x v="31"/>
    <x v="30"/>
    <x v="7"/>
    <n v="38.99"/>
    <n v="5"/>
    <n v="299.95"/>
    <x v="14"/>
    <x v="5"/>
    <x v="11"/>
    <x v="1"/>
  </r>
  <r>
    <d v="2022-12-08T00:00:00"/>
    <x v="11"/>
    <x v="11"/>
    <x v="5"/>
    <n v="43.98"/>
    <n v="4"/>
    <n v="159.96"/>
    <x v="2"/>
    <x v="1"/>
    <x v="11"/>
    <x v="1"/>
  </r>
  <r>
    <d v="2022-12-09T00:00:00"/>
    <x v="11"/>
    <x v="11"/>
    <x v="32"/>
    <n v="505.77"/>
    <n v="2"/>
    <n v="79.98"/>
    <x v="2"/>
    <x v="1"/>
    <x v="11"/>
    <x v="1"/>
  </r>
  <r>
    <d v="2022-12-10T00:00:00"/>
    <x v="35"/>
    <x v="34"/>
    <x v="15"/>
    <n v="0"/>
    <n v="2"/>
    <n v="106.3"/>
    <x v="16"/>
    <x v="6"/>
    <x v="11"/>
    <x v="1"/>
  </r>
  <r>
    <d v="2022-12-11T00:00:00"/>
    <x v="4"/>
    <x v="4"/>
    <x v="15"/>
    <n v="0"/>
    <n v="4"/>
    <n v="79.959999999999994"/>
    <x v="2"/>
    <x v="0"/>
    <x v="11"/>
    <x v="1"/>
  </r>
  <r>
    <d v="2022-12-12T00:00:00"/>
    <x v="35"/>
    <x v="34"/>
    <x v="15"/>
    <n v="0"/>
    <n v="5"/>
    <n v="265.75"/>
    <x v="16"/>
    <x v="6"/>
    <x v="11"/>
    <x v="1"/>
  </r>
  <r>
    <d v="2022-12-13T00:00:00"/>
    <x v="29"/>
    <x v="28"/>
    <x v="33"/>
    <n v="1574.75"/>
    <n v="3"/>
    <n v="269.97000000000003"/>
    <x v="2"/>
    <x v="4"/>
    <x v="11"/>
    <x v="1"/>
  </r>
  <r>
    <d v="2022-12-14T00:00:00"/>
    <x v="14"/>
    <x v="14"/>
    <x v="14"/>
    <n v="69.09"/>
    <n v="2"/>
    <n v="83.76"/>
    <x v="6"/>
    <x v="1"/>
    <x v="11"/>
    <x v="1"/>
  </r>
  <r>
    <d v="2022-12-15T00:00:00"/>
    <x v="0"/>
    <x v="0"/>
    <x v="7"/>
    <n v="345.59"/>
    <n v="4"/>
    <n v="1727.96"/>
    <x v="0"/>
    <x v="0"/>
    <x v="11"/>
    <x v="1"/>
  </r>
  <r>
    <d v="2022-12-16T00:00:00"/>
    <x v="3"/>
    <x v="3"/>
    <x v="7"/>
    <n v="41.99"/>
    <n v="5"/>
    <n v="349.95"/>
    <x v="1"/>
    <x v="0"/>
    <x v="11"/>
    <x v="1"/>
  </r>
  <r>
    <d v="2022-12-17T00:00:00"/>
    <x v="20"/>
    <x v="10"/>
    <x v="7"/>
    <n v="20"/>
    <n v="5"/>
    <n v="199.95"/>
    <x v="2"/>
    <x v="2"/>
    <x v="11"/>
    <x v="1"/>
  </r>
  <r>
    <d v="2022-12-18T00:00:00"/>
    <x v="34"/>
    <x v="33"/>
    <x v="15"/>
    <n v="0"/>
    <n v="2"/>
    <n v="698"/>
    <x v="15"/>
    <x v="6"/>
    <x v="11"/>
    <x v="1"/>
  </r>
  <r>
    <d v="2022-12-19T00:00:00"/>
    <x v="14"/>
    <x v="14"/>
    <x v="15"/>
    <n v="0"/>
    <n v="5"/>
    <n v="209.4"/>
    <x v="6"/>
    <x v="1"/>
    <x v="11"/>
    <x v="1"/>
  </r>
  <r>
    <d v="2022-12-20T00:00:00"/>
    <x v="4"/>
    <x v="4"/>
    <x v="14"/>
    <n v="30"/>
    <n v="3"/>
    <n v="59.97"/>
    <x v="2"/>
    <x v="0"/>
    <x v="11"/>
    <x v="1"/>
  </r>
  <r>
    <d v="2022-12-21T00:00:00"/>
    <x v="8"/>
    <x v="8"/>
    <x v="15"/>
    <n v="0"/>
    <n v="4"/>
    <n v="999.96"/>
    <x v="4"/>
    <x v="1"/>
    <x v="11"/>
    <x v="1"/>
  </r>
  <r>
    <d v="2022-12-22T00:00:00"/>
    <x v="4"/>
    <x v="4"/>
    <x v="15"/>
    <n v="0"/>
    <n v="3"/>
    <n v="59.97"/>
    <x v="2"/>
    <x v="0"/>
    <x v="11"/>
    <x v="1"/>
  </r>
  <r>
    <d v="2022-12-23T00:00:00"/>
    <x v="24"/>
    <x v="23"/>
    <x v="5"/>
    <n v="25200"/>
    <n v="1"/>
    <n v="14000"/>
    <x v="9"/>
    <x v="3"/>
    <x v="11"/>
    <x v="1"/>
  </r>
  <r>
    <d v="2022-12-24T00:00:00"/>
    <x v="24"/>
    <x v="23"/>
    <x v="7"/>
    <n v="12600"/>
    <n v="1"/>
    <n v="14000"/>
    <x v="9"/>
    <x v="3"/>
    <x v="11"/>
    <x v="1"/>
  </r>
  <r>
    <d v="2022-12-25T00:00:00"/>
    <x v="7"/>
    <x v="7"/>
    <x v="7"/>
    <n v="234.5"/>
    <n v="4"/>
    <n v="1103.52"/>
    <x v="1"/>
    <x v="0"/>
    <x v="11"/>
    <x v="1"/>
  </r>
  <r>
    <d v="2022-12-26T00:00:00"/>
    <x v="17"/>
    <x v="17"/>
    <x v="15"/>
    <n v="0"/>
    <n v="1"/>
    <n v="215.59"/>
    <x v="7"/>
    <x v="2"/>
    <x v="11"/>
    <x v="1"/>
  </r>
  <r>
    <d v="2022-12-27T00:00:00"/>
    <x v="11"/>
    <x v="11"/>
    <x v="14"/>
    <n v="65.97"/>
    <n v="5"/>
    <n v="199.95"/>
    <x v="2"/>
    <x v="1"/>
    <x v="11"/>
    <x v="1"/>
  </r>
  <r>
    <d v="2022-12-28T00:00:00"/>
    <x v="7"/>
    <x v="7"/>
    <x v="14"/>
    <n v="703.5"/>
    <n v="4"/>
    <n v="1103.52"/>
    <x v="1"/>
    <x v="0"/>
    <x v="11"/>
    <x v="1"/>
  </r>
  <r>
    <d v="2022-12-29T00:00:00"/>
    <x v="32"/>
    <x v="31"/>
    <x v="14"/>
    <n v="224.96999999999997"/>
    <n v="3"/>
    <n v="299.97000000000003"/>
    <x v="2"/>
    <x v="5"/>
    <x v="11"/>
    <x v="1"/>
  </r>
  <r>
    <d v="2022-12-30T00:00:00"/>
    <x v="0"/>
    <x v="0"/>
    <x v="14"/>
    <n v="1036.77"/>
    <n v="2"/>
    <n v="863.98"/>
    <x v="0"/>
    <x v="0"/>
    <x v="11"/>
    <x v="1"/>
  </r>
  <r>
    <d v="2022-12-31T00:00:00"/>
    <x v="20"/>
    <x v="10"/>
    <x v="14"/>
    <n v="60"/>
    <n v="3"/>
    <n v="119.97"/>
    <x v="2"/>
    <x v="2"/>
    <x v="11"/>
    <x v="1"/>
  </r>
  <r>
    <d v="2023-01-01T00:00:00"/>
    <x v="34"/>
    <x v="33"/>
    <x v="5"/>
    <n v="488.6"/>
    <n v="4"/>
    <n v="1396"/>
    <x v="15"/>
    <x v="6"/>
    <x v="0"/>
    <x v="2"/>
  </r>
  <r>
    <d v="2023-01-02T00:00:00"/>
    <x v="15"/>
    <x v="15"/>
    <x v="5"/>
    <n v="179.98"/>
    <n v="3"/>
    <n v="359.97"/>
    <x v="5"/>
    <x v="1"/>
    <x v="0"/>
    <x v="2"/>
  </r>
  <r>
    <d v="2023-01-03T00:00:00"/>
    <x v="29"/>
    <x v="28"/>
    <x v="14"/>
    <n v="188.97"/>
    <n v="2"/>
    <n v="179.98"/>
    <x v="2"/>
    <x v="4"/>
    <x v="0"/>
    <x v="2"/>
  </r>
  <r>
    <d v="2023-01-04T00:00:00"/>
    <x v="15"/>
    <x v="15"/>
    <x v="15"/>
    <n v="0"/>
    <n v="2"/>
    <n v="239.98"/>
    <x v="5"/>
    <x v="1"/>
    <x v="0"/>
    <x v="2"/>
  </r>
  <r>
    <d v="2023-01-05T00:00:00"/>
    <x v="6"/>
    <x v="6"/>
    <x v="7"/>
    <n v="15"/>
    <n v="4"/>
    <n v="119.96"/>
    <x v="3"/>
    <x v="0"/>
    <x v="0"/>
    <x v="2"/>
  </r>
  <r>
    <d v="2023-01-06T00:00:00"/>
    <x v="17"/>
    <x v="17"/>
    <x v="7"/>
    <n v="183.25"/>
    <n v="2"/>
    <n v="431.18"/>
    <x v="7"/>
    <x v="2"/>
    <x v="0"/>
    <x v="2"/>
  </r>
  <r>
    <d v="2023-01-07T00:00:00"/>
    <x v="4"/>
    <x v="4"/>
    <x v="15"/>
    <n v="0"/>
    <n v="3"/>
    <n v="59.97"/>
    <x v="2"/>
    <x v="0"/>
    <x v="0"/>
    <x v="2"/>
  </r>
  <r>
    <d v="2023-01-08T00:00:00"/>
    <x v="29"/>
    <x v="28"/>
    <x v="5"/>
    <n v="125.98"/>
    <n v="5"/>
    <n v="449.95"/>
    <x v="2"/>
    <x v="4"/>
    <x v="0"/>
    <x v="2"/>
  </r>
  <r>
    <d v="2023-01-09T00:00:00"/>
    <x v="14"/>
    <x v="14"/>
    <x v="5"/>
    <n v="46.06"/>
    <n v="3"/>
    <n v="125.64"/>
    <x v="6"/>
    <x v="1"/>
    <x v="0"/>
    <x v="2"/>
  </r>
  <r>
    <d v="2023-01-10T00:00:00"/>
    <x v="10"/>
    <x v="10"/>
    <x v="5"/>
    <n v="43.98"/>
    <n v="1"/>
    <n v="39.99"/>
    <x v="2"/>
    <x v="1"/>
    <x v="0"/>
    <x v="2"/>
  </r>
  <r>
    <d v="2023-01-11T00:00:00"/>
    <x v="3"/>
    <x v="3"/>
    <x v="15"/>
    <n v="0"/>
    <n v="1"/>
    <n v="69.989999999999995"/>
    <x v="1"/>
    <x v="0"/>
    <x v="0"/>
    <x v="2"/>
  </r>
  <r>
    <d v="2023-01-12T00:00:00"/>
    <x v="22"/>
    <x v="21"/>
    <x v="15"/>
    <n v="0"/>
    <n v="4"/>
    <n v="19980"/>
    <x v="0"/>
    <x v="3"/>
    <x v="0"/>
    <x v="2"/>
  </r>
  <r>
    <d v="2023-01-13T00:00:00"/>
    <x v="35"/>
    <x v="34"/>
    <x v="5"/>
    <n v="69.099999999999994"/>
    <n v="3"/>
    <n v="159.44999999999999"/>
    <x v="16"/>
    <x v="6"/>
    <x v="0"/>
    <x v="2"/>
  </r>
  <r>
    <d v="2023-01-14T00:00:00"/>
    <x v="35"/>
    <x v="34"/>
    <x v="15"/>
    <n v="0"/>
    <n v="4"/>
    <n v="212.6"/>
    <x v="16"/>
    <x v="6"/>
    <x v="0"/>
    <x v="2"/>
  </r>
  <r>
    <d v="2023-01-15T00:00:00"/>
    <x v="17"/>
    <x v="17"/>
    <x v="5"/>
    <n v="366.5"/>
    <n v="1"/>
    <n v="215.59"/>
    <x v="7"/>
    <x v="2"/>
    <x v="0"/>
    <x v="2"/>
  </r>
  <r>
    <d v="2023-01-16T00:00:00"/>
    <x v="12"/>
    <x v="12"/>
    <x v="5"/>
    <n v="65.42"/>
    <n v="5"/>
    <n v="251.6"/>
    <x v="6"/>
    <x v="1"/>
    <x v="0"/>
    <x v="2"/>
  </r>
  <r>
    <d v="2023-01-17T00:00:00"/>
    <x v="17"/>
    <x v="17"/>
    <x v="7"/>
    <n v="183.25"/>
    <n v="2"/>
    <n v="431.18"/>
    <x v="7"/>
    <x v="2"/>
    <x v="0"/>
    <x v="2"/>
  </r>
  <r>
    <d v="2023-01-18T00:00:00"/>
    <x v="19"/>
    <x v="19"/>
    <x v="14"/>
    <n v="882.06"/>
    <n v="1"/>
    <n v="326.69"/>
    <x v="7"/>
    <x v="2"/>
    <x v="0"/>
    <x v="2"/>
  </r>
  <r>
    <d v="2023-01-19T00:00:00"/>
    <x v="34"/>
    <x v="33"/>
    <x v="14"/>
    <n v="732.90000000000009"/>
    <n v="1"/>
    <n v="349"/>
    <x v="15"/>
    <x v="6"/>
    <x v="0"/>
    <x v="2"/>
  </r>
  <r>
    <d v="2023-01-20T00:00:00"/>
    <x v="12"/>
    <x v="12"/>
    <x v="15"/>
    <n v="0"/>
    <n v="4"/>
    <n v="201.28"/>
    <x v="6"/>
    <x v="1"/>
    <x v="0"/>
    <x v="2"/>
  </r>
  <r>
    <d v="2023-01-21T00:00:00"/>
    <x v="11"/>
    <x v="11"/>
    <x v="15"/>
    <n v="0"/>
    <n v="5"/>
    <n v="199.95"/>
    <x v="2"/>
    <x v="1"/>
    <x v="0"/>
    <x v="2"/>
  </r>
  <r>
    <d v="2023-01-22T00:00:00"/>
    <x v="20"/>
    <x v="10"/>
    <x v="5"/>
    <n v="40"/>
    <n v="5"/>
    <n v="199.95"/>
    <x v="2"/>
    <x v="2"/>
    <x v="0"/>
    <x v="2"/>
  </r>
  <r>
    <d v="2023-01-23T00:00:00"/>
    <x v="7"/>
    <x v="7"/>
    <x v="14"/>
    <n v="703.5"/>
    <n v="5"/>
    <n v="1379.4"/>
    <x v="1"/>
    <x v="0"/>
    <x v="0"/>
    <x v="2"/>
  </r>
  <r>
    <d v="2023-01-24T00:00:00"/>
    <x v="8"/>
    <x v="8"/>
    <x v="15"/>
    <n v="0"/>
    <n v="3"/>
    <n v="749.97"/>
    <x v="4"/>
    <x v="1"/>
    <x v="0"/>
    <x v="2"/>
  </r>
  <r>
    <d v="2023-01-25T00:00:00"/>
    <x v="25"/>
    <x v="24"/>
    <x v="14"/>
    <n v="36"/>
    <n v="1"/>
    <n v="20"/>
    <x v="10"/>
    <x v="4"/>
    <x v="0"/>
    <x v="2"/>
  </r>
  <r>
    <d v="2023-01-26T00:00:00"/>
    <x v="32"/>
    <x v="31"/>
    <x v="5"/>
    <n v="149.97999999999999"/>
    <n v="2"/>
    <n v="199.98"/>
    <x v="2"/>
    <x v="5"/>
    <x v="0"/>
    <x v="2"/>
  </r>
  <r>
    <d v="2023-01-27T00:00:00"/>
    <x v="29"/>
    <x v="28"/>
    <x v="5"/>
    <n v="125.98"/>
    <n v="3"/>
    <n v="269.97000000000003"/>
    <x v="2"/>
    <x v="4"/>
    <x v="0"/>
    <x v="2"/>
  </r>
  <r>
    <d v="2023-01-28T00:00:00"/>
    <x v="25"/>
    <x v="24"/>
    <x v="7"/>
    <n v="12"/>
    <n v="3"/>
    <n v="60"/>
    <x v="10"/>
    <x v="4"/>
    <x v="0"/>
    <x v="2"/>
  </r>
  <r>
    <d v="2023-01-29T00:00:00"/>
    <x v="27"/>
    <x v="26"/>
    <x v="15"/>
    <n v="0"/>
    <n v="2"/>
    <n v="258"/>
    <x v="10"/>
    <x v="4"/>
    <x v="0"/>
    <x v="2"/>
  </r>
  <r>
    <d v="2023-01-30T00:00:00"/>
    <x v="7"/>
    <x v="7"/>
    <x v="5"/>
    <n v="469"/>
    <n v="3"/>
    <n v="827.64"/>
    <x v="1"/>
    <x v="0"/>
    <x v="0"/>
    <x v="2"/>
  </r>
  <r>
    <d v="2023-01-31T00:00:00"/>
    <x v="35"/>
    <x v="34"/>
    <x v="14"/>
    <n v="103.64999999999999"/>
    <n v="2"/>
    <n v="106.3"/>
    <x v="16"/>
    <x v="6"/>
    <x v="0"/>
    <x v="2"/>
  </r>
  <r>
    <d v="2023-02-01T00:00:00"/>
    <x v="21"/>
    <x v="20"/>
    <x v="5"/>
    <n v="1169.98"/>
    <n v="4"/>
    <n v="2599.96"/>
    <x v="4"/>
    <x v="2"/>
    <x v="1"/>
    <x v="2"/>
  </r>
  <r>
    <d v="2023-02-02T00:00:00"/>
    <x v="27"/>
    <x v="26"/>
    <x v="5"/>
    <n v="193.5"/>
    <n v="3"/>
    <n v="387"/>
    <x v="10"/>
    <x v="4"/>
    <x v="1"/>
    <x v="2"/>
  </r>
  <r>
    <d v="2023-02-03T00:00:00"/>
    <x v="7"/>
    <x v="7"/>
    <x v="5"/>
    <n v="469"/>
    <n v="1"/>
    <n v="275.88"/>
    <x v="1"/>
    <x v="0"/>
    <x v="1"/>
    <x v="2"/>
  </r>
  <r>
    <d v="2023-02-04T00:00:00"/>
    <x v="11"/>
    <x v="11"/>
    <x v="5"/>
    <n v="43.98"/>
    <n v="5"/>
    <n v="199.95"/>
    <x v="2"/>
    <x v="1"/>
    <x v="1"/>
    <x v="2"/>
  </r>
  <r>
    <d v="2023-02-05T00:00:00"/>
    <x v="11"/>
    <x v="11"/>
    <x v="5"/>
    <n v="43.98"/>
    <n v="4"/>
    <n v="159.96"/>
    <x v="2"/>
    <x v="1"/>
    <x v="1"/>
    <x v="2"/>
  </r>
  <r>
    <d v="2023-02-06T00:00:00"/>
    <x v="9"/>
    <x v="9"/>
    <x v="5"/>
    <n v="77.98"/>
    <n v="5"/>
    <n v="299.95"/>
    <x v="5"/>
    <x v="1"/>
    <x v="1"/>
    <x v="2"/>
  </r>
  <r>
    <d v="2023-02-07T00:00:00"/>
    <x v="26"/>
    <x v="25"/>
    <x v="7"/>
    <n v="211.65"/>
    <n v="5"/>
    <n v="1245"/>
    <x v="11"/>
    <x v="4"/>
    <x v="1"/>
    <x v="2"/>
  </r>
  <r>
    <d v="2023-02-08T00:00:00"/>
    <x v="27"/>
    <x v="26"/>
    <x v="15"/>
    <n v="0"/>
    <n v="3"/>
    <n v="387"/>
    <x v="10"/>
    <x v="4"/>
    <x v="1"/>
    <x v="2"/>
  </r>
  <r>
    <d v="2023-02-09T00:00:00"/>
    <x v="33"/>
    <x v="32"/>
    <x v="7"/>
    <n v="359.96"/>
    <n v="3"/>
    <n v="1199.8499999999999"/>
    <x v="0"/>
    <x v="6"/>
    <x v="1"/>
    <x v="2"/>
  </r>
  <r>
    <d v="2023-02-10T00:00:00"/>
    <x v="5"/>
    <x v="5"/>
    <x v="5"/>
    <n v="28"/>
    <n v="4"/>
    <n v="111.96"/>
    <x v="2"/>
    <x v="0"/>
    <x v="1"/>
    <x v="2"/>
  </r>
  <r>
    <d v="2023-02-11T00:00:00"/>
    <x v="24"/>
    <x v="23"/>
    <x v="5"/>
    <n v="25200"/>
    <n v="2"/>
    <n v="28000"/>
    <x v="9"/>
    <x v="3"/>
    <x v="1"/>
    <x v="2"/>
  </r>
  <r>
    <d v="2023-02-12T00:00:00"/>
    <x v="34"/>
    <x v="33"/>
    <x v="14"/>
    <n v="732.90000000000009"/>
    <n v="3"/>
    <n v="1047"/>
    <x v="15"/>
    <x v="6"/>
    <x v="1"/>
    <x v="2"/>
  </r>
  <r>
    <d v="2023-02-13T00:00:00"/>
    <x v="10"/>
    <x v="10"/>
    <x v="5"/>
    <n v="43.98"/>
    <n v="4"/>
    <n v="159.96"/>
    <x v="2"/>
    <x v="1"/>
    <x v="1"/>
    <x v="2"/>
  </r>
  <r>
    <d v="2023-02-14T00:00:00"/>
    <x v="27"/>
    <x v="26"/>
    <x v="15"/>
    <n v="0"/>
    <n v="3"/>
    <n v="387"/>
    <x v="10"/>
    <x v="4"/>
    <x v="1"/>
    <x v="2"/>
  </r>
  <r>
    <d v="2023-02-15T00:00:00"/>
    <x v="20"/>
    <x v="10"/>
    <x v="7"/>
    <n v="20"/>
    <n v="4"/>
    <n v="159.96"/>
    <x v="2"/>
    <x v="2"/>
    <x v="1"/>
    <x v="2"/>
  </r>
  <r>
    <d v="2023-02-16T00:00:00"/>
    <x v="1"/>
    <x v="1"/>
    <x v="15"/>
    <n v="0"/>
    <n v="3"/>
    <n v="749.97"/>
    <x v="1"/>
    <x v="0"/>
    <x v="1"/>
    <x v="2"/>
  </r>
  <r>
    <d v="2023-02-17T00:00:00"/>
    <x v="18"/>
    <x v="18"/>
    <x v="5"/>
    <n v="40"/>
    <n v="3"/>
    <n v="119.97"/>
    <x v="3"/>
    <x v="2"/>
    <x v="1"/>
    <x v="2"/>
  </r>
  <r>
    <d v="2023-02-18T00:00:00"/>
    <x v="1"/>
    <x v="1"/>
    <x v="5"/>
    <n v="349.98"/>
    <n v="3"/>
    <n v="749.97"/>
    <x v="1"/>
    <x v="0"/>
    <x v="1"/>
    <x v="2"/>
  </r>
  <r>
    <d v="2023-02-19T00:00:00"/>
    <x v="10"/>
    <x v="10"/>
    <x v="7"/>
    <n v="21.99"/>
    <n v="1"/>
    <n v="39.99"/>
    <x v="2"/>
    <x v="1"/>
    <x v="1"/>
    <x v="2"/>
  </r>
  <r>
    <d v="2023-02-20T00:00:00"/>
    <x v="22"/>
    <x v="21"/>
    <x v="7"/>
    <n v="4495.5"/>
    <n v="2"/>
    <n v="9990"/>
    <x v="0"/>
    <x v="3"/>
    <x v="1"/>
    <x v="2"/>
  </r>
  <r>
    <d v="2023-02-21T00:00:00"/>
    <x v="22"/>
    <x v="21"/>
    <x v="7"/>
    <n v="4495.5"/>
    <n v="1"/>
    <n v="4995"/>
    <x v="0"/>
    <x v="3"/>
    <x v="1"/>
    <x v="2"/>
  </r>
  <r>
    <d v="2023-02-22T00:00:00"/>
    <x v="14"/>
    <x v="14"/>
    <x v="14"/>
    <n v="69.09"/>
    <n v="4"/>
    <n v="167.52"/>
    <x v="6"/>
    <x v="1"/>
    <x v="1"/>
    <x v="2"/>
  </r>
  <r>
    <d v="2023-02-23T00:00:00"/>
    <x v="34"/>
    <x v="33"/>
    <x v="15"/>
    <n v="0"/>
    <n v="4"/>
    <n v="1396"/>
    <x v="15"/>
    <x v="6"/>
    <x v="1"/>
    <x v="2"/>
  </r>
  <r>
    <d v="2023-02-24T00:00:00"/>
    <x v="5"/>
    <x v="5"/>
    <x v="7"/>
    <n v="14"/>
    <n v="2"/>
    <n v="55.98"/>
    <x v="2"/>
    <x v="0"/>
    <x v="1"/>
    <x v="2"/>
  </r>
  <r>
    <d v="2023-02-25T00:00:00"/>
    <x v="35"/>
    <x v="34"/>
    <x v="7"/>
    <n v="34.549999999999997"/>
    <n v="5"/>
    <n v="265.75"/>
    <x v="16"/>
    <x v="6"/>
    <x v="1"/>
    <x v="2"/>
  </r>
  <r>
    <d v="2023-02-26T00:00:00"/>
    <x v="3"/>
    <x v="3"/>
    <x v="15"/>
    <n v="0"/>
    <n v="1"/>
    <n v="69.989999999999995"/>
    <x v="1"/>
    <x v="0"/>
    <x v="1"/>
    <x v="2"/>
  </r>
  <r>
    <d v="2023-02-27T00:00:00"/>
    <x v="17"/>
    <x v="17"/>
    <x v="14"/>
    <n v="549.75"/>
    <n v="3"/>
    <n v="646.77"/>
    <x v="7"/>
    <x v="2"/>
    <x v="1"/>
    <x v="2"/>
  </r>
  <r>
    <d v="2023-02-28T00:00:00"/>
    <x v="11"/>
    <x v="11"/>
    <x v="5"/>
    <n v="43.98"/>
    <n v="2"/>
    <n v="79.98"/>
    <x v="2"/>
    <x v="1"/>
    <x v="1"/>
    <x v="2"/>
  </r>
  <r>
    <d v="2023-03-01T00:00:00"/>
    <x v="4"/>
    <x v="4"/>
    <x v="15"/>
    <n v="0"/>
    <n v="3"/>
    <n v="59.97"/>
    <x v="2"/>
    <x v="0"/>
    <x v="2"/>
    <x v="2"/>
  </r>
  <r>
    <d v="2023-03-02T00:00:00"/>
    <x v="1"/>
    <x v="1"/>
    <x v="7"/>
    <n v="174.99"/>
    <n v="1"/>
    <n v="249.99"/>
    <x v="1"/>
    <x v="0"/>
    <x v="2"/>
    <x v="2"/>
  </r>
  <r>
    <d v="2023-03-03T00:00:00"/>
    <x v="5"/>
    <x v="5"/>
    <x v="15"/>
    <n v="0"/>
    <n v="1"/>
    <n v="27.99"/>
    <x v="2"/>
    <x v="0"/>
    <x v="2"/>
    <x v="2"/>
  </r>
  <r>
    <d v="2023-03-04T00:00:00"/>
    <x v="3"/>
    <x v="3"/>
    <x v="0"/>
    <n v="1385.67"/>
    <n v="3"/>
    <n v="209.97"/>
    <x v="1"/>
    <x v="0"/>
    <x v="2"/>
    <x v="2"/>
  </r>
  <r>
    <d v="2023-03-05T00:00:00"/>
    <x v="33"/>
    <x v="32"/>
    <x v="7"/>
    <n v="359.96"/>
    <n v="4"/>
    <n v="1599.8"/>
    <x v="0"/>
    <x v="6"/>
    <x v="2"/>
    <x v="2"/>
  </r>
  <r>
    <d v="2023-03-06T00:00:00"/>
    <x v="16"/>
    <x v="16"/>
    <x v="15"/>
    <n v="0"/>
    <n v="5"/>
    <n v="1299.95"/>
    <x v="4"/>
    <x v="2"/>
    <x v="2"/>
    <x v="2"/>
  </r>
  <r>
    <d v="2023-03-07T00:00:00"/>
    <x v="32"/>
    <x v="31"/>
    <x v="5"/>
    <n v="149.97999999999999"/>
    <n v="4"/>
    <n v="399.96"/>
    <x v="2"/>
    <x v="5"/>
    <x v="2"/>
    <x v="2"/>
  </r>
  <r>
    <d v="2023-03-08T00:00:00"/>
    <x v="13"/>
    <x v="13"/>
    <x v="14"/>
    <n v="269.73"/>
    <n v="5"/>
    <n v="599.4"/>
    <x v="6"/>
    <x v="1"/>
    <x v="2"/>
    <x v="2"/>
  </r>
  <r>
    <d v="2023-03-09T00:00:00"/>
    <x v="4"/>
    <x v="4"/>
    <x v="14"/>
    <n v="30"/>
    <n v="5"/>
    <n v="99.95"/>
    <x v="2"/>
    <x v="0"/>
    <x v="2"/>
    <x v="2"/>
  </r>
  <r>
    <d v="2023-03-10T00:00:00"/>
    <x v="11"/>
    <x v="11"/>
    <x v="14"/>
    <n v="65.97"/>
    <n v="1"/>
    <n v="39.99"/>
    <x v="2"/>
    <x v="1"/>
    <x v="2"/>
    <x v="2"/>
  </r>
  <r>
    <d v="2023-03-11T00:00:00"/>
    <x v="18"/>
    <x v="18"/>
    <x v="7"/>
    <n v="20"/>
    <n v="2"/>
    <n v="79.98"/>
    <x v="3"/>
    <x v="2"/>
    <x v="2"/>
    <x v="2"/>
  </r>
  <r>
    <d v="2023-03-12T00:00:00"/>
    <x v="14"/>
    <x v="14"/>
    <x v="5"/>
    <n v="46.06"/>
    <n v="5"/>
    <n v="209.4"/>
    <x v="6"/>
    <x v="1"/>
    <x v="2"/>
    <x v="2"/>
  </r>
  <r>
    <d v="2023-03-13T00:00:00"/>
    <x v="22"/>
    <x v="21"/>
    <x v="7"/>
    <n v="4495.5"/>
    <n v="1"/>
    <n v="4995"/>
    <x v="0"/>
    <x v="3"/>
    <x v="2"/>
    <x v="2"/>
  </r>
  <r>
    <d v="2023-03-14T00:00:00"/>
    <x v="11"/>
    <x v="11"/>
    <x v="7"/>
    <n v="21.99"/>
    <n v="1"/>
    <n v="39.99"/>
    <x v="2"/>
    <x v="1"/>
    <x v="2"/>
    <x v="2"/>
  </r>
  <r>
    <d v="2023-03-15T00:00:00"/>
    <x v="4"/>
    <x v="4"/>
    <x v="14"/>
    <n v="30"/>
    <n v="5"/>
    <n v="99.95"/>
    <x v="2"/>
    <x v="0"/>
    <x v="2"/>
    <x v="2"/>
  </r>
  <r>
    <d v="2023-03-16T00:00:00"/>
    <x v="21"/>
    <x v="20"/>
    <x v="15"/>
    <n v="0"/>
    <n v="3"/>
    <n v="1949.97"/>
    <x v="4"/>
    <x v="2"/>
    <x v="2"/>
    <x v="2"/>
  </r>
  <r>
    <d v="2023-03-17T00:00:00"/>
    <x v="10"/>
    <x v="10"/>
    <x v="14"/>
    <n v="65.97"/>
    <n v="1"/>
    <n v="39.99"/>
    <x v="2"/>
    <x v="1"/>
    <x v="2"/>
    <x v="2"/>
  </r>
  <r>
    <d v="2023-03-18T00:00:00"/>
    <x v="29"/>
    <x v="28"/>
    <x v="5"/>
    <n v="125.98"/>
    <n v="3"/>
    <n v="269.97000000000003"/>
    <x v="2"/>
    <x v="4"/>
    <x v="2"/>
    <x v="2"/>
  </r>
  <r>
    <d v="2023-03-19T00:00:00"/>
    <x v="12"/>
    <x v="12"/>
    <x v="14"/>
    <n v="98.13"/>
    <n v="1"/>
    <n v="50.32"/>
    <x v="6"/>
    <x v="1"/>
    <x v="2"/>
    <x v="2"/>
  </r>
  <r>
    <d v="2023-03-20T00:00:00"/>
    <x v="18"/>
    <x v="18"/>
    <x v="15"/>
    <n v="0"/>
    <n v="3"/>
    <n v="119.97"/>
    <x v="3"/>
    <x v="2"/>
    <x v="2"/>
    <x v="2"/>
  </r>
  <r>
    <d v="2023-03-21T00:00:00"/>
    <x v="30"/>
    <x v="29"/>
    <x v="5"/>
    <n v="125.98"/>
    <n v="2"/>
    <n v="179.98"/>
    <x v="13"/>
    <x v="4"/>
    <x v="2"/>
    <x v="2"/>
  </r>
  <r>
    <d v="2023-03-22T00:00:00"/>
    <x v="18"/>
    <x v="18"/>
    <x v="14"/>
    <n v="60"/>
    <n v="5"/>
    <n v="199.95"/>
    <x v="3"/>
    <x v="2"/>
    <x v="2"/>
    <x v="2"/>
  </r>
  <r>
    <d v="2023-03-23T00:00:00"/>
    <x v="0"/>
    <x v="0"/>
    <x v="24"/>
    <n v="8985.34"/>
    <n v="3"/>
    <n v="1295.97"/>
    <x v="0"/>
    <x v="0"/>
    <x v="2"/>
    <x v="2"/>
  </r>
  <r>
    <d v="2023-03-24T00:00:00"/>
    <x v="22"/>
    <x v="21"/>
    <x v="5"/>
    <n v="8991"/>
    <n v="5"/>
    <n v="24975"/>
    <x v="0"/>
    <x v="3"/>
    <x v="2"/>
    <x v="2"/>
  </r>
  <r>
    <d v="2023-03-25T00:00:00"/>
    <x v="28"/>
    <x v="27"/>
    <x v="7"/>
    <n v="96.75"/>
    <n v="5"/>
    <n v="645"/>
    <x v="12"/>
    <x v="4"/>
    <x v="2"/>
    <x v="2"/>
  </r>
  <r>
    <d v="2023-03-26T00:00:00"/>
    <x v="19"/>
    <x v="19"/>
    <x v="7"/>
    <n v="294.02"/>
    <n v="1"/>
    <n v="326.69"/>
    <x v="7"/>
    <x v="2"/>
    <x v="2"/>
    <x v="2"/>
  </r>
  <r>
    <d v="2023-03-27T00:00:00"/>
    <x v="31"/>
    <x v="30"/>
    <x v="15"/>
    <n v="0"/>
    <n v="3"/>
    <n v="179.97"/>
    <x v="14"/>
    <x v="5"/>
    <x v="2"/>
    <x v="2"/>
  </r>
  <r>
    <d v="2023-03-28T00:00:00"/>
    <x v="14"/>
    <x v="14"/>
    <x v="15"/>
    <n v="0"/>
    <n v="5"/>
    <n v="209.4"/>
    <x v="6"/>
    <x v="1"/>
    <x v="2"/>
    <x v="2"/>
  </r>
  <r>
    <d v="2023-03-29T00:00:00"/>
    <x v="12"/>
    <x v="12"/>
    <x v="7"/>
    <n v="32.71"/>
    <n v="1"/>
    <n v="50.32"/>
    <x v="6"/>
    <x v="1"/>
    <x v="2"/>
    <x v="2"/>
  </r>
  <r>
    <d v="2023-03-30T00:00:00"/>
    <x v="11"/>
    <x v="11"/>
    <x v="14"/>
    <n v="65.97"/>
    <n v="1"/>
    <n v="39.99"/>
    <x v="2"/>
    <x v="1"/>
    <x v="2"/>
    <x v="2"/>
  </r>
  <r>
    <d v="2023-03-31T00:00:00"/>
    <x v="28"/>
    <x v="27"/>
    <x v="5"/>
    <n v="193.5"/>
    <n v="4"/>
    <n v="516"/>
    <x v="12"/>
    <x v="4"/>
    <x v="2"/>
    <x v="2"/>
  </r>
  <r>
    <d v="2023-04-01T00:00:00"/>
    <x v="4"/>
    <x v="4"/>
    <x v="14"/>
    <n v="30"/>
    <n v="3"/>
    <n v="59.97"/>
    <x v="2"/>
    <x v="0"/>
    <x v="3"/>
    <x v="2"/>
  </r>
  <r>
    <d v="2023-04-02T00:00:00"/>
    <x v="11"/>
    <x v="11"/>
    <x v="5"/>
    <n v="43.98"/>
    <n v="3"/>
    <n v="119.97"/>
    <x v="2"/>
    <x v="1"/>
    <x v="3"/>
    <x v="2"/>
  </r>
  <r>
    <d v="2023-04-03T00:00:00"/>
    <x v="9"/>
    <x v="9"/>
    <x v="7"/>
    <n v="38.99"/>
    <n v="1"/>
    <n v="59.99"/>
    <x v="5"/>
    <x v="1"/>
    <x v="3"/>
    <x v="2"/>
  </r>
  <r>
    <d v="2023-04-04T00:00:00"/>
    <x v="11"/>
    <x v="11"/>
    <x v="15"/>
    <n v="0"/>
    <n v="1"/>
    <n v="39.99"/>
    <x v="2"/>
    <x v="1"/>
    <x v="3"/>
    <x v="2"/>
  </r>
  <r>
    <d v="2023-04-05T00:00:00"/>
    <x v="22"/>
    <x v="21"/>
    <x v="7"/>
    <n v="4495.5"/>
    <n v="1"/>
    <n v="4995"/>
    <x v="0"/>
    <x v="3"/>
    <x v="3"/>
    <x v="2"/>
  </r>
  <r>
    <d v="2023-04-06T00:00:00"/>
    <x v="22"/>
    <x v="21"/>
    <x v="7"/>
    <n v="4495.5"/>
    <n v="5"/>
    <n v="24975"/>
    <x v="0"/>
    <x v="3"/>
    <x v="3"/>
    <x v="2"/>
  </r>
  <r>
    <d v="2023-04-07T00:00:00"/>
    <x v="35"/>
    <x v="34"/>
    <x v="5"/>
    <n v="69.099999999999994"/>
    <n v="5"/>
    <n v="265.75"/>
    <x v="16"/>
    <x v="6"/>
    <x v="3"/>
    <x v="2"/>
  </r>
  <r>
    <d v="2023-04-08T00:00:00"/>
    <x v="27"/>
    <x v="26"/>
    <x v="5"/>
    <n v="193.5"/>
    <n v="1"/>
    <n v="129"/>
    <x v="10"/>
    <x v="4"/>
    <x v="3"/>
    <x v="2"/>
  </r>
  <r>
    <d v="2023-04-09T00:00:00"/>
    <x v="0"/>
    <x v="0"/>
    <x v="7"/>
    <n v="345.59"/>
    <n v="3"/>
    <n v="1295.97"/>
    <x v="0"/>
    <x v="0"/>
    <x v="3"/>
    <x v="2"/>
  </r>
  <r>
    <d v="2023-04-10T00:00:00"/>
    <x v="18"/>
    <x v="18"/>
    <x v="15"/>
    <n v="0"/>
    <n v="1"/>
    <n v="39.99"/>
    <x v="3"/>
    <x v="2"/>
    <x v="3"/>
    <x v="2"/>
  </r>
  <r>
    <d v="2023-04-11T00:00:00"/>
    <x v="33"/>
    <x v="32"/>
    <x v="5"/>
    <n v="719.92"/>
    <n v="3"/>
    <n v="1199.8499999999999"/>
    <x v="0"/>
    <x v="6"/>
    <x v="3"/>
    <x v="2"/>
  </r>
  <r>
    <d v="2023-04-12T00:00:00"/>
    <x v="21"/>
    <x v="20"/>
    <x v="15"/>
    <n v="0"/>
    <n v="3"/>
    <n v="1949.97"/>
    <x v="4"/>
    <x v="2"/>
    <x v="3"/>
    <x v="2"/>
  </r>
  <r>
    <d v="2023-04-13T00:00:00"/>
    <x v="34"/>
    <x v="33"/>
    <x v="14"/>
    <n v="732.90000000000009"/>
    <n v="1"/>
    <n v="349"/>
    <x v="15"/>
    <x v="6"/>
    <x v="3"/>
    <x v="2"/>
  </r>
  <r>
    <d v="2023-04-14T00:00:00"/>
    <x v="14"/>
    <x v="14"/>
    <x v="7"/>
    <n v="23.03"/>
    <n v="5"/>
    <n v="209.4"/>
    <x v="6"/>
    <x v="1"/>
    <x v="3"/>
    <x v="2"/>
  </r>
  <r>
    <d v="2023-04-15T00:00:00"/>
    <x v="35"/>
    <x v="34"/>
    <x v="14"/>
    <n v="103.64999999999999"/>
    <n v="4"/>
    <n v="212.6"/>
    <x v="16"/>
    <x v="6"/>
    <x v="3"/>
    <x v="2"/>
  </r>
  <r>
    <d v="2023-04-16T00:00:00"/>
    <x v="35"/>
    <x v="34"/>
    <x v="5"/>
    <n v="69.099999999999994"/>
    <n v="5"/>
    <n v="265.75"/>
    <x v="16"/>
    <x v="6"/>
    <x v="3"/>
    <x v="2"/>
  </r>
  <r>
    <d v="2023-04-17T00:00:00"/>
    <x v="16"/>
    <x v="16"/>
    <x v="15"/>
    <n v="0"/>
    <n v="1"/>
    <n v="259.99"/>
    <x v="4"/>
    <x v="2"/>
    <x v="3"/>
    <x v="2"/>
  </r>
  <r>
    <d v="2023-04-18T00:00:00"/>
    <x v="2"/>
    <x v="2"/>
    <x v="27"/>
    <n v="2729.58"/>
    <n v="5"/>
    <n v="499.95"/>
    <x v="1"/>
    <x v="0"/>
    <x v="3"/>
    <x v="2"/>
  </r>
  <r>
    <d v="2023-04-19T00:00:00"/>
    <x v="18"/>
    <x v="18"/>
    <x v="5"/>
    <n v="40"/>
    <n v="3"/>
    <n v="119.97"/>
    <x v="3"/>
    <x v="2"/>
    <x v="3"/>
    <x v="2"/>
  </r>
  <r>
    <d v="2023-04-20T00:00:00"/>
    <x v="26"/>
    <x v="25"/>
    <x v="15"/>
    <n v="0"/>
    <n v="1"/>
    <n v="249"/>
    <x v="11"/>
    <x v="4"/>
    <x v="3"/>
    <x v="2"/>
  </r>
  <r>
    <d v="2023-04-21T00:00:00"/>
    <x v="10"/>
    <x v="10"/>
    <x v="5"/>
    <n v="43.98"/>
    <n v="3"/>
    <n v="119.97"/>
    <x v="2"/>
    <x v="1"/>
    <x v="3"/>
    <x v="2"/>
  </r>
  <r>
    <d v="2023-04-22T00:00:00"/>
    <x v="21"/>
    <x v="20"/>
    <x v="15"/>
    <n v="0"/>
    <n v="5"/>
    <n v="3249.95"/>
    <x v="4"/>
    <x v="2"/>
    <x v="3"/>
    <x v="2"/>
  </r>
  <r>
    <d v="2023-04-23T00:00:00"/>
    <x v="9"/>
    <x v="9"/>
    <x v="5"/>
    <n v="77.98"/>
    <n v="1"/>
    <n v="59.99"/>
    <x v="5"/>
    <x v="1"/>
    <x v="3"/>
    <x v="2"/>
  </r>
  <r>
    <d v="2023-04-24T00:00:00"/>
    <x v="12"/>
    <x v="12"/>
    <x v="14"/>
    <n v="98.13"/>
    <n v="3"/>
    <n v="150.96"/>
    <x v="6"/>
    <x v="1"/>
    <x v="3"/>
    <x v="2"/>
  </r>
  <r>
    <d v="2023-04-25T00:00:00"/>
    <x v="31"/>
    <x v="30"/>
    <x v="14"/>
    <n v="116.97"/>
    <n v="2"/>
    <n v="119.98"/>
    <x v="14"/>
    <x v="5"/>
    <x v="3"/>
    <x v="2"/>
  </r>
  <r>
    <d v="2023-04-26T00:00:00"/>
    <x v="0"/>
    <x v="0"/>
    <x v="5"/>
    <n v="691.18"/>
    <n v="1"/>
    <n v="431.99"/>
    <x v="0"/>
    <x v="0"/>
    <x v="3"/>
    <x v="2"/>
  </r>
  <r>
    <d v="2023-04-27T00:00:00"/>
    <x v="17"/>
    <x v="17"/>
    <x v="14"/>
    <n v="549.75"/>
    <n v="5"/>
    <n v="1077.95"/>
    <x v="7"/>
    <x v="2"/>
    <x v="3"/>
    <x v="2"/>
  </r>
  <r>
    <d v="2023-04-28T00:00:00"/>
    <x v="20"/>
    <x v="10"/>
    <x v="7"/>
    <n v="20"/>
    <n v="1"/>
    <n v="39.99"/>
    <x v="2"/>
    <x v="2"/>
    <x v="3"/>
    <x v="2"/>
  </r>
  <r>
    <d v="2023-04-29T00:00:00"/>
    <x v="2"/>
    <x v="2"/>
    <x v="15"/>
    <n v="0"/>
    <n v="4"/>
    <n v="399.96"/>
    <x v="1"/>
    <x v="0"/>
    <x v="3"/>
    <x v="2"/>
  </r>
  <r>
    <d v="2023-04-30T00:00:00"/>
    <x v="13"/>
    <x v="13"/>
    <x v="7"/>
    <n v="89.91"/>
    <n v="5"/>
    <n v="599.4"/>
    <x v="6"/>
    <x v="1"/>
    <x v="3"/>
    <x v="2"/>
  </r>
  <r>
    <d v="2023-05-01T00:00:00"/>
    <x v="35"/>
    <x v="34"/>
    <x v="7"/>
    <n v="34.549999999999997"/>
    <n v="3"/>
    <n v="159.44999999999999"/>
    <x v="16"/>
    <x v="6"/>
    <x v="4"/>
    <x v="2"/>
  </r>
  <r>
    <d v="2023-05-02T00:00:00"/>
    <x v="24"/>
    <x v="23"/>
    <x v="7"/>
    <n v="12600"/>
    <n v="1"/>
    <n v="14000"/>
    <x v="9"/>
    <x v="3"/>
    <x v="4"/>
    <x v="2"/>
  </r>
  <r>
    <d v="2023-05-03T00:00:00"/>
    <x v="12"/>
    <x v="12"/>
    <x v="7"/>
    <n v="32.71"/>
    <n v="2"/>
    <n v="100.64"/>
    <x v="6"/>
    <x v="1"/>
    <x v="4"/>
    <x v="2"/>
  </r>
  <r>
    <d v="2023-05-04T00:00:00"/>
    <x v="2"/>
    <x v="2"/>
    <x v="5"/>
    <n v="129.97999999999999"/>
    <n v="4"/>
    <n v="399.96"/>
    <x v="1"/>
    <x v="0"/>
    <x v="4"/>
    <x v="2"/>
  </r>
  <r>
    <d v="2023-05-05T00:00:00"/>
    <x v="23"/>
    <x v="22"/>
    <x v="15"/>
    <n v="0"/>
    <n v="4"/>
    <n v="280"/>
    <x v="8"/>
    <x v="3"/>
    <x v="4"/>
    <x v="2"/>
  </r>
  <r>
    <d v="2023-05-06T00:00:00"/>
    <x v="22"/>
    <x v="21"/>
    <x v="5"/>
    <n v="8991"/>
    <n v="4"/>
    <n v="19980"/>
    <x v="0"/>
    <x v="3"/>
    <x v="4"/>
    <x v="2"/>
  </r>
  <r>
    <d v="2023-05-07T00:00:00"/>
    <x v="32"/>
    <x v="31"/>
    <x v="28"/>
    <n v="2699.64"/>
    <n v="1"/>
    <n v="99.99"/>
    <x v="2"/>
    <x v="5"/>
    <x v="4"/>
    <x v="2"/>
  </r>
  <r>
    <d v="2023-05-08T00:00:00"/>
    <x v="35"/>
    <x v="34"/>
    <x v="7"/>
    <n v="34.549999999999997"/>
    <n v="1"/>
    <n v="53.15"/>
    <x v="16"/>
    <x v="6"/>
    <x v="4"/>
    <x v="2"/>
  </r>
  <r>
    <d v="2023-05-09T00:00:00"/>
    <x v="25"/>
    <x v="24"/>
    <x v="5"/>
    <n v="24"/>
    <n v="4"/>
    <n v="80"/>
    <x v="10"/>
    <x v="4"/>
    <x v="4"/>
    <x v="2"/>
  </r>
  <r>
    <d v="2023-05-10T00:00:00"/>
    <x v="4"/>
    <x v="4"/>
    <x v="15"/>
    <n v="0"/>
    <n v="5"/>
    <n v="99.95"/>
    <x v="2"/>
    <x v="0"/>
    <x v="4"/>
    <x v="2"/>
  </r>
  <r>
    <d v="2023-05-11T00:00:00"/>
    <x v="11"/>
    <x v="11"/>
    <x v="7"/>
    <n v="21.99"/>
    <n v="3"/>
    <n v="119.97"/>
    <x v="2"/>
    <x v="1"/>
    <x v="4"/>
    <x v="2"/>
  </r>
  <r>
    <d v="2023-05-12T00:00:00"/>
    <x v="26"/>
    <x v="25"/>
    <x v="15"/>
    <n v="0"/>
    <n v="5"/>
    <n v="1245"/>
    <x v="11"/>
    <x v="4"/>
    <x v="4"/>
    <x v="2"/>
  </r>
  <r>
    <d v="2023-05-13T00:00:00"/>
    <x v="24"/>
    <x v="23"/>
    <x v="7"/>
    <n v="12600"/>
    <n v="1"/>
    <n v="14000"/>
    <x v="9"/>
    <x v="3"/>
    <x v="4"/>
    <x v="2"/>
  </r>
  <r>
    <d v="2023-05-14T00:00:00"/>
    <x v="1"/>
    <x v="1"/>
    <x v="5"/>
    <n v="349.98"/>
    <n v="1"/>
    <n v="249.99"/>
    <x v="1"/>
    <x v="0"/>
    <x v="4"/>
    <x v="2"/>
  </r>
  <r>
    <d v="2023-05-15T00:00:00"/>
    <x v="19"/>
    <x v="19"/>
    <x v="7"/>
    <n v="294.02"/>
    <n v="3"/>
    <n v="980.07"/>
    <x v="7"/>
    <x v="2"/>
    <x v="4"/>
    <x v="2"/>
  </r>
  <r>
    <d v="2023-05-16T00:00:00"/>
    <x v="10"/>
    <x v="10"/>
    <x v="14"/>
    <n v="65.97"/>
    <n v="4"/>
    <n v="159.96"/>
    <x v="2"/>
    <x v="1"/>
    <x v="4"/>
    <x v="2"/>
  </r>
  <r>
    <d v="2023-05-17T00:00:00"/>
    <x v="1"/>
    <x v="1"/>
    <x v="14"/>
    <n v="524.97"/>
    <n v="2"/>
    <n v="499.98"/>
    <x v="1"/>
    <x v="0"/>
    <x v="4"/>
    <x v="2"/>
  </r>
  <r>
    <d v="2023-05-18T00:00:00"/>
    <x v="13"/>
    <x v="13"/>
    <x v="15"/>
    <n v="0"/>
    <n v="4"/>
    <n v="479.52"/>
    <x v="6"/>
    <x v="1"/>
    <x v="4"/>
    <x v="2"/>
  </r>
  <r>
    <d v="2023-05-19T00:00:00"/>
    <x v="35"/>
    <x v="34"/>
    <x v="5"/>
    <n v="69.099999999999994"/>
    <n v="3"/>
    <n v="159.44999999999999"/>
    <x v="16"/>
    <x v="6"/>
    <x v="4"/>
    <x v="2"/>
  </r>
  <r>
    <d v="2023-05-20T00:00:00"/>
    <x v="13"/>
    <x v="13"/>
    <x v="14"/>
    <n v="269.73"/>
    <n v="1"/>
    <n v="119.88"/>
    <x v="6"/>
    <x v="1"/>
    <x v="4"/>
    <x v="2"/>
  </r>
  <r>
    <d v="2023-05-21T00:00:00"/>
    <x v="32"/>
    <x v="31"/>
    <x v="7"/>
    <n v="74.989999999999995"/>
    <n v="2"/>
    <n v="199.98"/>
    <x v="2"/>
    <x v="5"/>
    <x v="4"/>
    <x v="2"/>
  </r>
  <r>
    <d v="2023-05-22T00:00:00"/>
    <x v="3"/>
    <x v="3"/>
    <x v="15"/>
    <n v="0"/>
    <n v="2"/>
    <n v="139.97999999999999"/>
    <x v="1"/>
    <x v="0"/>
    <x v="4"/>
    <x v="2"/>
  </r>
  <r>
    <d v="2023-05-23T00:00:00"/>
    <x v="22"/>
    <x v="21"/>
    <x v="5"/>
    <n v="8991"/>
    <n v="3"/>
    <n v="14985"/>
    <x v="0"/>
    <x v="3"/>
    <x v="4"/>
    <x v="2"/>
  </r>
  <r>
    <d v="2023-05-24T00:00:00"/>
    <x v="24"/>
    <x v="23"/>
    <x v="15"/>
    <n v="0"/>
    <n v="1"/>
    <n v="14000"/>
    <x v="9"/>
    <x v="3"/>
    <x v="4"/>
    <x v="2"/>
  </r>
  <r>
    <d v="2023-05-25T00:00:00"/>
    <x v="2"/>
    <x v="2"/>
    <x v="5"/>
    <n v="129.97999999999999"/>
    <n v="2"/>
    <n v="199.98"/>
    <x v="1"/>
    <x v="0"/>
    <x v="4"/>
    <x v="2"/>
  </r>
  <r>
    <d v="2023-05-26T00:00:00"/>
    <x v="12"/>
    <x v="12"/>
    <x v="15"/>
    <n v="0"/>
    <n v="5"/>
    <n v="251.6"/>
    <x v="6"/>
    <x v="1"/>
    <x v="4"/>
    <x v="2"/>
  </r>
  <r>
    <d v="2023-05-27T00:00:00"/>
    <x v="2"/>
    <x v="2"/>
    <x v="15"/>
    <n v="0"/>
    <n v="3"/>
    <n v="299.97000000000003"/>
    <x v="1"/>
    <x v="0"/>
    <x v="4"/>
    <x v="2"/>
  </r>
  <r>
    <d v="2023-05-28T00:00:00"/>
    <x v="18"/>
    <x v="18"/>
    <x v="5"/>
    <n v="40"/>
    <n v="2"/>
    <n v="79.98"/>
    <x v="3"/>
    <x v="2"/>
    <x v="4"/>
    <x v="2"/>
  </r>
  <r>
    <d v="2023-05-29T00:00:00"/>
    <x v="1"/>
    <x v="1"/>
    <x v="15"/>
    <n v="0"/>
    <n v="5"/>
    <n v="1249.95"/>
    <x v="1"/>
    <x v="0"/>
    <x v="4"/>
    <x v="2"/>
  </r>
  <r>
    <d v="2023-05-30T00:00:00"/>
    <x v="33"/>
    <x v="32"/>
    <x v="7"/>
    <n v="359.96"/>
    <n v="3"/>
    <n v="1199.8499999999999"/>
    <x v="0"/>
    <x v="6"/>
    <x v="4"/>
    <x v="2"/>
  </r>
  <r>
    <d v="2023-05-31T00:00:00"/>
    <x v="33"/>
    <x v="32"/>
    <x v="14"/>
    <n v="1079.8799999999999"/>
    <n v="2"/>
    <n v="799.9"/>
    <x v="0"/>
    <x v="6"/>
    <x v="4"/>
    <x v="2"/>
  </r>
  <r>
    <d v="2023-06-01T00:00:00"/>
    <x v="7"/>
    <x v="7"/>
    <x v="7"/>
    <n v="234.5"/>
    <n v="5"/>
    <n v="1379.4"/>
    <x v="1"/>
    <x v="0"/>
    <x v="5"/>
    <x v="2"/>
  </r>
  <r>
    <d v="2023-06-02T00:00:00"/>
    <x v="17"/>
    <x v="17"/>
    <x v="14"/>
    <n v="549.75"/>
    <n v="4"/>
    <n v="862.36"/>
    <x v="7"/>
    <x v="2"/>
    <x v="5"/>
    <x v="2"/>
  </r>
  <r>
    <d v="2023-06-03T00:00:00"/>
    <x v="17"/>
    <x v="17"/>
    <x v="5"/>
    <n v="366.5"/>
    <n v="4"/>
    <n v="862.36"/>
    <x v="7"/>
    <x v="2"/>
    <x v="5"/>
    <x v="2"/>
  </r>
  <r>
    <d v="2023-06-04T00:00:00"/>
    <x v="4"/>
    <x v="4"/>
    <x v="7"/>
    <n v="10"/>
    <n v="3"/>
    <n v="59.97"/>
    <x v="2"/>
    <x v="0"/>
    <x v="5"/>
    <x v="2"/>
  </r>
  <r>
    <d v="2023-06-05T00:00:00"/>
    <x v="12"/>
    <x v="12"/>
    <x v="15"/>
    <n v="0"/>
    <n v="4"/>
    <n v="201.28"/>
    <x v="6"/>
    <x v="1"/>
    <x v="5"/>
    <x v="2"/>
  </r>
  <r>
    <d v="2023-06-06T00:00:00"/>
    <x v="0"/>
    <x v="0"/>
    <x v="7"/>
    <n v="345.59"/>
    <n v="1"/>
    <n v="431.99"/>
    <x v="0"/>
    <x v="0"/>
    <x v="5"/>
    <x v="2"/>
  </r>
  <r>
    <d v="2023-06-07T00:00:00"/>
    <x v="5"/>
    <x v="5"/>
    <x v="7"/>
    <n v="14"/>
    <n v="4"/>
    <n v="111.96"/>
    <x v="2"/>
    <x v="0"/>
    <x v="5"/>
    <x v="2"/>
  </r>
  <r>
    <d v="2023-06-08T00:00:00"/>
    <x v="14"/>
    <x v="14"/>
    <x v="7"/>
    <n v="23.03"/>
    <n v="4"/>
    <n v="167.52"/>
    <x v="6"/>
    <x v="1"/>
    <x v="5"/>
    <x v="2"/>
  </r>
  <r>
    <d v="2023-06-09T00:00:00"/>
    <x v="34"/>
    <x v="33"/>
    <x v="7"/>
    <n v="244.3"/>
    <n v="1"/>
    <n v="349"/>
    <x v="15"/>
    <x v="6"/>
    <x v="5"/>
    <x v="2"/>
  </r>
  <r>
    <d v="2023-06-10T00:00:00"/>
    <x v="18"/>
    <x v="18"/>
    <x v="5"/>
    <n v="40"/>
    <n v="5"/>
    <n v="199.95"/>
    <x v="3"/>
    <x v="2"/>
    <x v="5"/>
    <x v="2"/>
  </r>
  <r>
    <d v="2023-06-11T00:00:00"/>
    <x v="10"/>
    <x v="10"/>
    <x v="15"/>
    <n v="0"/>
    <n v="5"/>
    <n v="199.95"/>
    <x v="2"/>
    <x v="1"/>
    <x v="5"/>
    <x v="2"/>
  </r>
  <r>
    <d v="2023-06-12T00:00:00"/>
    <x v="5"/>
    <x v="5"/>
    <x v="7"/>
    <n v="14"/>
    <n v="2"/>
    <n v="55.98"/>
    <x v="2"/>
    <x v="0"/>
    <x v="5"/>
    <x v="2"/>
  </r>
  <r>
    <d v="2023-06-13T00:00:00"/>
    <x v="29"/>
    <x v="28"/>
    <x v="14"/>
    <n v="188.97"/>
    <n v="3"/>
    <n v="269.97000000000003"/>
    <x v="2"/>
    <x v="4"/>
    <x v="5"/>
    <x v="2"/>
  </r>
  <r>
    <d v="2023-06-14T00:00:00"/>
    <x v="11"/>
    <x v="11"/>
    <x v="7"/>
    <n v="21.99"/>
    <n v="2"/>
    <n v="79.98"/>
    <x v="2"/>
    <x v="1"/>
    <x v="5"/>
    <x v="2"/>
  </r>
  <r>
    <d v="2023-06-15T00:00:00"/>
    <x v="24"/>
    <x v="23"/>
    <x v="7"/>
    <n v="12600"/>
    <n v="1"/>
    <n v="14000"/>
    <x v="9"/>
    <x v="3"/>
    <x v="5"/>
    <x v="2"/>
  </r>
  <r>
    <d v="2023-06-16T00:00:00"/>
    <x v="7"/>
    <x v="7"/>
    <x v="5"/>
    <n v="469"/>
    <n v="3"/>
    <n v="827.64"/>
    <x v="1"/>
    <x v="0"/>
    <x v="5"/>
    <x v="2"/>
  </r>
  <r>
    <d v="2023-06-17T00:00:00"/>
    <x v="22"/>
    <x v="21"/>
    <x v="5"/>
    <n v="8991"/>
    <n v="3"/>
    <n v="14985"/>
    <x v="0"/>
    <x v="3"/>
    <x v="5"/>
    <x v="2"/>
  </r>
  <r>
    <d v="2023-06-18T00:00:00"/>
    <x v="15"/>
    <x v="15"/>
    <x v="7"/>
    <n v="89.99"/>
    <n v="1"/>
    <n v="119.99"/>
    <x v="5"/>
    <x v="1"/>
    <x v="5"/>
    <x v="2"/>
  </r>
  <r>
    <d v="2023-06-19T00:00:00"/>
    <x v="1"/>
    <x v="1"/>
    <x v="7"/>
    <n v="174.99"/>
    <n v="4"/>
    <n v="999.96"/>
    <x v="1"/>
    <x v="0"/>
    <x v="5"/>
    <x v="2"/>
  </r>
  <r>
    <d v="2023-06-20T00:00:00"/>
    <x v="29"/>
    <x v="28"/>
    <x v="7"/>
    <n v="62.99"/>
    <n v="3"/>
    <n v="269.97000000000003"/>
    <x v="2"/>
    <x v="4"/>
    <x v="5"/>
    <x v="2"/>
  </r>
  <r>
    <d v="2023-06-21T00:00:00"/>
    <x v="0"/>
    <x v="0"/>
    <x v="5"/>
    <n v="691.18"/>
    <n v="1"/>
    <n v="431.99"/>
    <x v="0"/>
    <x v="0"/>
    <x v="5"/>
    <x v="2"/>
  </r>
  <r>
    <d v="2023-06-22T00:00:00"/>
    <x v="7"/>
    <x v="7"/>
    <x v="15"/>
    <n v="0"/>
    <n v="2"/>
    <n v="551.76"/>
    <x v="1"/>
    <x v="0"/>
    <x v="5"/>
    <x v="2"/>
  </r>
  <r>
    <d v="2023-06-23T00:00:00"/>
    <x v="4"/>
    <x v="4"/>
    <x v="14"/>
    <n v="30"/>
    <n v="3"/>
    <n v="59.97"/>
    <x v="2"/>
    <x v="0"/>
    <x v="5"/>
    <x v="2"/>
  </r>
  <r>
    <d v="2023-06-24T00:00:00"/>
    <x v="3"/>
    <x v="3"/>
    <x v="7"/>
    <n v="41.99"/>
    <n v="4"/>
    <n v="279.95999999999998"/>
    <x v="1"/>
    <x v="0"/>
    <x v="5"/>
    <x v="2"/>
  </r>
  <r>
    <d v="2023-06-25T00:00:00"/>
    <x v="29"/>
    <x v="28"/>
    <x v="7"/>
    <n v="62.99"/>
    <n v="3"/>
    <n v="269.97000000000003"/>
    <x v="2"/>
    <x v="4"/>
    <x v="5"/>
    <x v="2"/>
  </r>
  <r>
    <d v="2023-06-26T00:00:00"/>
    <x v="2"/>
    <x v="2"/>
    <x v="5"/>
    <n v="129.97999999999999"/>
    <n v="3"/>
    <n v="299.97000000000003"/>
    <x v="1"/>
    <x v="0"/>
    <x v="5"/>
    <x v="2"/>
  </r>
  <r>
    <d v="2023-06-27T00:00:00"/>
    <x v="19"/>
    <x v="19"/>
    <x v="7"/>
    <n v="294.02"/>
    <n v="3"/>
    <n v="980.07"/>
    <x v="7"/>
    <x v="2"/>
    <x v="5"/>
    <x v="2"/>
  </r>
  <r>
    <d v="2023-06-28T00:00:00"/>
    <x v="6"/>
    <x v="6"/>
    <x v="15"/>
    <n v="0"/>
    <n v="1"/>
    <n v="29.99"/>
    <x v="3"/>
    <x v="0"/>
    <x v="5"/>
    <x v="2"/>
  </r>
  <r>
    <d v="2023-06-29T00:00:00"/>
    <x v="7"/>
    <x v="7"/>
    <x v="14"/>
    <n v="703.5"/>
    <n v="2"/>
    <n v="551.76"/>
    <x v="1"/>
    <x v="0"/>
    <x v="5"/>
    <x v="2"/>
  </r>
  <r>
    <d v="2023-06-30T00:00:00"/>
    <x v="15"/>
    <x v="15"/>
    <x v="15"/>
    <n v="0"/>
    <n v="1"/>
    <n v="119.99"/>
    <x v="5"/>
    <x v="1"/>
    <x v="5"/>
    <x v="2"/>
  </r>
  <r>
    <d v="2023-07-01T00:00:00"/>
    <x v="18"/>
    <x v="18"/>
    <x v="14"/>
    <n v="60"/>
    <n v="4"/>
    <n v="159.96"/>
    <x v="3"/>
    <x v="2"/>
    <x v="6"/>
    <x v="2"/>
  </r>
  <r>
    <d v="2023-07-02T00:00:00"/>
    <x v="9"/>
    <x v="9"/>
    <x v="15"/>
    <n v="0"/>
    <n v="4"/>
    <n v="239.96"/>
    <x v="5"/>
    <x v="1"/>
    <x v="6"/>
    <x v="2"/>
  </r>
  <r>
    <d v="2023-07-03T00:00:00"/>
    <x v="24"/>
    <x v="23"/>
    <x v="5"/>
    <n v="25200"/>
    <n v="1"/>
    <n v="14000"/>
    <x v="9"/>
    <x v="3"/>
    <x v="6"/>
    <x v="2"/>
  </r>
  <r>
    <d v="2023-07-04T00:00:00"/>
    <x v="23"/>
    <x v="22"/>
    <x v="7"/>
    <n v="35"/>
    <n v="1"/>
    <n v="70"/>
    <x v="8"/>
    <x v="3"/>
    <x v="6"/>
    <x v="2"/>
  </r>
  <r>
    <d v="2023-07-05T00:00:00"/>
    <x v="6"/>
    <x v="6"/>
    <x v="5"/>
    <n v="30"/>
    <n v="1"/>
    <n v="29.99"/>
    <x v="3"/>
    <x v="0"/>
    <x v="6"/>
    <x v="2"/>
  </r>
  <r>
    <d v="2023-07-06T00:00:00"/>
    <x v="24"/>
    <x v="23"/>
    <x v="7"/>
    <n v="12600"/>
    <n v="1"/>
    <n v="14000"/>
    <x v="9"/>
    <x v="3"/>
    <x v="6"/>
    <x v="2"/>
  </r>
  <r>
    <d v="2023-07-07T00:00:00"/>
    <x v="9"/>
    <x v="9"/>
    <x v="7"/>
    <n v="38.99"/>
    <n v="5"/>
    <n v="299.95"/>
    <x v="5"/>
    <x v="1"/>
    <x v="6"/>
    <x v="2"/>
  </r>
  <r>
    <d v="2023-07-08T00:00:00"/>
    <x v="16"/>
    <x v="16"/>
    <x v="5"/>
    <n v="415.98"/>
    <n v="2"/>
    <n v="519.98"/>
    <x v="4"/>
    <x v="2"/>
    <x v="6"/>
    <x v="2"/>
  </r>
  <r>
    <d v="2023-07-09T00:00:00"/>
    <x v="35"/>
    <x v="34"/>
    <x v="15"/>
    <n v="0"/>
    <n v="4"/>
    <n v="212.6"/>
    <x v="16"/>
    <x v="6"/>
    <x v="6"/>
    <x v="2"/>
  </r>
  <r>
    <d v="2023-07-10T00:00:00"/>
    <x v="3"/>
    <x v="3"/>
    <x v="7"/>
    <n v="41.99"/>
    <n v="1"/>
    <n v="69.989999999999995"/>
    <x v="1"/>
    <x v="0"/>
    <x v="6"/>
    <x v="2"/>
  </r>
  <r>
    <d v="2023-07-11T00:00:00"/>
    <x v="22"/>
    <x v="21"/>
    <x v="5"/>
    <n v="8991"/>
    <n v="1"/>
    <n v="4995"/>
    <x v="0"/>
    <x v="3"/>
    <x v="6"/>
    <x v="2"/>
  </r>
  <r>
    <d v="2023-07-12T00:00:00"/>
    <x v="21"/>
    <x v="20"/>
    <x v="14"/>
    <n v="1754.97"/>
    <n v="2"/>
    <n v="1299.98"/>
    <x v="4"/>
    <x v="2"/>
    <x v="6"/>
    <x v="2"/>
  </r>
  <r>
    <d v="2023-07-13T00:00:00"/>
    <x v="3"/>
    <x v="3"/>
    <x v="15"/>
    <n v="0"/>
    <n v="1"/>
    <n v="69.989999999999995"/>
    <x v="1"/>
    <x v="0"/>
    <x v="6"/>
    <x v="2"/>
  </r>
  <r>
    <d v="2023-07-14T00:00:00"/>
    <x v="31"/>
    <x v="30"/>
    <x v="14"/>
    <n v="116.97"/>
    <n v="5"/>
    <n v="299.95"/>
    <x v="14"/>
    <x v="5"/>
    <x v="6"/>
    <x v="2"/>
  </r>
  <r>
    <d v="2023-07-15T00:00:00"/>
    <x v="12"/>
    <x v="12"/>
    <x v="15"/>
    <n v="0"/>
    <n v="4"/>
    <n v="201.28"/>
    <x v="6"/>
    <x v="1"/>
    <x v="6"/>
    <x v="2"/>
  </r>
  <r>
    <d v="2023-07-16T00:00:00"/>
    <x v="30"/>
    <x v="29"/>
    <x v="15"/>
    <n v="0"/>
    <n v="1"/>
    <n v="89.99"/>
    <x v="13"/>
    <x v="4"/>
    <x v="6"/>
    <x v="2"/>
  </r>
  <r>
    <d v="2023-07-17T00:00:00"/>
    <x v="29"/>
    <x v="28"/>
    <x v="5"/>
    <n v="125.98"/>
    <n v="3"/>
    <n v="269.97000000000003"/>
    <x v="2"/>
    <x v="4"/>
    <x v="6"/>
    <x v="2"/>
  </r>
  <r>
    <d v="2023-07-18T00:00:00"/>
    <x v="7"/>
    <x v="7"/>
    <x v="7"/>
    <n v="234.5"/>
    <n v="3"/>
    <n v="827.64"/>
    <x v="1"/>
    <x v="0"/>
    <x v="6"/>
    <x v="2"/>
  </r>
  <r>
    <d v="2023-07-19T00:00:00"/>
    <x v="1"/>
    <x v="1"/>
    <x v="25"/>
    <n v="5249.7000000000007"/>
    <n v="4"/>
    <n v="999.96"/>
    <x v="1"/>
    <x v="0"/>
    <x v="6"/>
    <x v="2"/>
  </r>
  <r>
    <d v="2023-07-20T00:00:00"/>
    <x v="21"/>
    <x v="20"/>
    <x v="7"/>
    <n v="584.99"/>
    <n v="2"/>
    <n v="1299.98"/>
    <x v="4"/>
    <x v="2"/>
    <x v="6"/>
    <x v="2"/>
  </r>
  <r>
    <d v="2023-07-21T00:00:00"/>
    <x v="14"/>
    <x v="14"/>
    <x v="15"/>
    <n v="0"/>
    <n v="2"/>
    <n v="83.76"/>
    <x v="6"/>
    <x v="1"/>
    <x v="6"/>
    <x v="2"/>
  </r>
  <r>
    <d v="2023-07-22T00:00:00"/>
    <x v="33"/>
    <x v="32"/>
    <x v="7"/>
    <n v="359.96"/>
    <n v="2"/>
    <n v="799.9"/>
    <x v="0"/>
    <x v="6"/>
    <x v="6"/>
    <x v="2"/>
  </r>
  <r>
    <d v="2023-07-23T00:00:00"/>
    <x v="10"/>
    <x v="10"/>
    <x v="5"/>
    <n v="43.98"/>
    <n v="2"/>
    <n v="79.98"/>
    <x v="2"/>
    <x v="1"/>
    <x v="6"/>
    <x v="2"/>
  </r>
  <r>
    <d v="2023-07-24T00:00:00"/>
    <x v="28"/>
    <x v="27"/>
    <x v="15"/>
    <n v="0"/>
    <n v="4"/>
    <n v="516"/>
    <x v="12"/>
    <x v="4"/>
    <x v="6"/>
    <x v="2"/>
  </r>
  <r>
    <d v="2023-07-25T00:00:00"/>
    <x v="0"/>
    <x v="0"/>
    <x v="5"/>
    <n v="691.18"/>
    <n v="2"/>
    <n v="863.98"/>
    <x v="0"/>
    <x v="0"/>
    <x v="6"/>
    <x v="2"/>
  </r>
  <r>
    <d v="2023-07-26T00:00:00"/>
    <x v="8"/>
    <x v="8"/>
    <x v="5"/>
    <n v="399.98"/>
    <n v="4"/>
    <n v="999.96"/>
    <x v="4"/>
    <x v="1"/>
    <x v="6"/>
    <x v="2"/>
  </r>
  <r>
    <d v="2023-07-27T00:00:00"/>
    <x v="33"/>
    <x v="32"/>
    <x v="14"/>
    <n v="1079.8799999999999"/>
    <n v="1"/>
    <n v="399.95"/>
    <x v="0"/>
    <x v="6"/>
    <x v="6"/>
    <x v="2"/>
  </r>
  <r>
    <d v="2023-07-28T00:00:00"/>
    <x v="17"/>
    <x v="17"/>
    <x v="15"/>
    <n v="0"/>
    <n v="1"/>
    <n v="215.59"/>
    <x v="7"/>
    <x v="2"/>
    <x v="6"/>
    <x v="2"/>
  </r>
  <r>
    <d v="2023-07-29T00:00:00"/>
    <x v="33"/>
    <x v="32"/>
    <x v="7"/>
    <n v="359.96"/>
    <n v="2"/>
    <n v="799.9"/>
    <x v="0"/>
    <x v="6"/>
    <x v="6"/>
    <x v="2"/>
  </r>
  <r>
    <d v="2023-07-30T00:00:00"/>
    <x v="27"/>
    <x v="26"/>
    <x v="5"/>
    <n v="193.5"/>
    <n v="5"/>
    <n v="645"/>
    <x v="10"/>
    <x v="4"/>
    <x v="6"/>
    <x v="2"/>
  </r>
  <r>
    <d v="2023-07-31T00:00:00"/>
    <x v="22"/>
    <x v="21"/>
    <x v="15"/>
    <n v="0"/>
    <n v="5"/>
    <n v="24975"/>
    <x v="0"/>
    <x v="3"/>
    <x v="6"/>
    <x v="2"/>
  </r>
  <r>
    <d v="2023-08-01T00:00:00"/>
    <x v="29"/>
    <x v="28"/>
    <x v="24"/>
    <n v="1637.74"/>
    <n v="3"/>
    <n v="269.97000000000003"/>
    <x v="2"/>
    <x v="4"/>
    <x v="7"/>
    <x v="2"/>
  </r>
  <r>
    <d v="2023-08-02T00:00:00"/>
    <x v="26"/>
    <x v="25"/>
    <x v="5"/>
    <n v="423.3"/>
    <n v="5"/>
    <n v="1245"/>
    <x v="11"/>
    <x v="4"/>
    <x v="7"/>
    <x v="2"/>
  </r>
  <r>
    <d v="2023-08-03T00:00:00"/>
    <x v="2"/>
    <x v="2"/>
    <x v="5"/>
    <n v="129.97999999999999"/>
    <n v="3"/>
    <n v="299.97000000000003"/>
    <x v="1"/>
    <x v="0"/>
    <x v="7"/>
    <x v="2"/>
  </r>
  <r>
    <d v="2023-08-04T00:00:00"/>
    <x v="6"/>
    <x v="6"/>
    <x v="7"/>
    <n v="15"/>
    <n v="3"/>
    <n v="89.97"/>
    <x v="3"/>
    <x v="0"/>
    <x v="7"/>
    <x v="2"/>
  </r>
  <r>
    <d v="2023-08-05T00:00:00"/>
    <x v="18"/>
    <x v="18"/>
    <x v="14"/>
    <n v="60"/>
    <n v="3"/>
    <n v="119.97"/>
    <x v="3"/>
    <x v="2"/>
    <x v="7"/>
    <x v="2"/>
  </r>
  <r>
    <d v="2023-08-06T00:00:00"/>
    <x v="27"/>
    <x v="26"/>
    <x v="14"/>
    <n v="290.25"/>
    <n v="1"/>
    <n v="129"/>
    <x v="10"/>
    <x v="4"/>
    <x v="7"/>
    <x v="2"/>
  </r>
  <r>
    <d v="2023-08-07T00:00:00"/>
    <x v="33"/>
    <x v="32"/>
    <x v="15"/>
    <n v="0"/>
    <n v="4"/>
    <n v="1599.8"/>
    <x v="0"/>
    <x v="6"/>
    <x v="7"/>
    <x v="2"/>
  </r>
  <r>
    <d v="2023-08-08T00:00:00"/>
    <x v="2"/>
    <x v="2"/>
    <x v="7"/>
    <n v="64.989999999999995"/>
    <n v="5"/>
    <n v="499.95"/>
    <x v="1"/>
    <x v="0"/>
    <x v="7"/>
    <x v="2"/>
  </r>
  <r>
    <d v="2023-08-09T00:00:00"/>
    <x v="9"/>
    <x v="9"/>
    <x v="14"/>
    <n v="116.97"/>
    <n v="2"/>
    <n v="119.98"/>
    <x v="5"/>
    <x v="1"/>
    <x v="7"/>
    <x v="2"/>
  </r>
  <r>
    <d v="2023-08-10T00:00:00"/>
    <x v="24"/>
    <x v="23"/>
    <x v="9"/>
    <n v="63000"/>
    <n v="1"/>
    <n v="14000"/>
    <x v="9"/>
    <x v="3"/>
    <x v="7"/>
    <x v="2"/>
  </r>
  <r>
    <d v="2023-08-11T00:00:00"/>
    <x v="35"/>
    <x v="34"/>
    <x v="14"/>
    <n v="103.64999999999999"/>
    <n v="2"/>
    <n v="106.3"/>
    <x v="16"/>
    <x v="6"/>
    <x v="7"/>
    <x v="2"/>
  </r>
  <r>
    <d v="2023-08-12T00:00:00"/>
    <x v="11"/>
    <x v="11"/>
    <x v="15"/>
    <n v="0"/>
    <n v="1"/>
    <n v="39.99"/>
    <x v="2"/>
    <x v="1"/>
    <x v="7"/>
    <x v="2"/>
  </r>
  <r>
    <d v="2023-08-13T00:00:00"/>
    <x v="12"/>
    <x v="12"/>
    <x v="15"/>
    <n v="0"/>
    <n v="3"/>
    <n v="150.96"/>
    <x v="6"/>
    <x v="1"/>
    <x v="7"/>
    <x v="2"/>
  </r>
  <r>
    <d v="2023-08-14T00:00:00"/>
    <x v="30"/>
    <x v="29"/>
    <x v="34"/>
    <n v="1952.69"/>
    <n v="4"/>
    <n v="359.96"/>
    <x v="13"/>
    <x v="4"/>
    <x v="7"/>
    <x v="2"/>
  </r>
  <r>
    <d v="2023-08-15T00:00:00"/>
    <x v="9"/>
    <x v="9"/>
    <x v="15"/>
    <n v="0"/>
    <n v="3"/>
    <n v="179.97"/>
    <x v="5"/>
    <x v="1"/>
    <x v="7"/>
    <x v="2"/>
  </r>
  <r>
    <d v="2023-08-16T00:00:00"/>
    <x v="6"/>
    <x v="6"/>
    <x v="14"/>
    <n v="45"/>
    <n v="1"/>
    <n v="29.99"/>
    <x v="3"/>
    <x v="0"/>
    <x v="7"/>
    <x v="2"/>
  </r>
  <r>
    <d v="2023-08-17T00:00:00"/>
    <x v="34"/>
    <x v="33"/>
    <x v="15"/>
    <n v="0"/>
    <n v="5"/>
    <n v="1745"/>
    <x v="15"/>
    <x v="6"/>
    <x v="7"/>
    <x v="2"/>
  </r>
  <r>
    <d v="2023-08-18T00:00:00"/>
    <x v="14"/>
    <x v="14"/>
    <x v="14"/>
    <n v="69.09"/>
    <n v="5"/>
    <n v="209.4"/>
    <x v="6"/>
    <x v="1"/>
    <x v="7"/>
    <x v="2"/>
  </r>
  <r>
    <d v="2023-08-19T00:00:00"/>
    <x v="14"/>
    <x v="14"/>
    <x v="14"/>
    <n v="69.09"/>
    <n v="1"/>
    <n v="41.88"/>
    <x v="6"/>
    <x v="1"/>
    <x v="7"/>
    <x v="2"/>
  </r>
  <r>
    <d v="2023-08-20T00:00:00"/>
    <x v="33"/>
    <x v="32"/>
    <x v="5"/>
    <n v="719.92"/>
    <n v="1"/>
    <n v="399.95"/>
    <x v="0"/>
    <x v="6"/>
    <x v="7"/>
    <x v="2"/>
  </r>
  <r>
    <d v="2023-08-21T00:00:00"/>
    <x v="5"/>
    <x v="5"/>
    <x v="7"/>
    <n v="14"/>
    <n v="5"/>
    <n v="139.94999999999999"/>
    <x v="2"/>
    <x v="0"/>
    <x v="7"/>
    <x v="2"/>
  </r>
  <r>
    <d v="2023-08-22T00:00:00"/>
    <x v="11"/>
    <x v="11"/>
    <x v="7"/>
    <n v="21.99"/>
    <n v="3"/>
    <n v="119.97"/>
    <x v="2"/>
    <x v="1"/>
    <x v="7"/>
    <x v="2"/>
  </r>
  <r>
    <d v="2023-08-23T00:00:00"/>
    <x v="1"/>
    <x v="1"/>
    <x v="7"/>
    <n v="174.99"/>
    <n v="2"/>
    <n v="499.98"/>
    <x v="1"/>
    <x v="0"/>
    <x v="7"/>
    <x v="2"/>
  </r>
  <r>
    <d v="2023-08-24T00:00:00"/>
    <x v="11"/>
    <x v="11"/>
    <x v="14"/>
    <n v="65.97"/>
    <n v="3"/>
    <n v="119.97"/>
    <x v="2"/>
    <x v="1"/>
    <x v="7"/>
    <x v="2"/>
  </r>
  <r>
    <d v="2023-08-25T00:00:00"/>
    <x v="30"/>
    <x v="29"/>
    <x v="5"/>
    <n v="125.98"/>
    <n v="1"/>
    <n v="89.99"/>
    <x v="13"/>
    <x v="4"/>
    <x v="7"/>
    <x v="2"/>
  </r>
  <r>
    <d v="2023-08-26T00:00:00"/>
    <x v="10"/>
    <x v="10"/>
    <x v="15"/>
    <n v="0"/>
    <n v="1"/>
    <n v="39.99"/>
    <x v="2"/>
    <x v="1"/>
    <x v="7"/>
    <x v="2"/>
  </r>
  <r>
    <d v="2023-08-27T00:00:00"/>
    <x v="2"/>
    <x v="2"/>
    <x v="7"/>
    <n v="64.989999999999995"/>
    <n v="3"/>
    <n v="299.97000000000003"/>
    <x v="1"/>
    <x v="0"/>
    <x v="7"/>
    <x v="2"/>
  </r>
  <r>
    <d v="2023-08-28T00:00:00"/>
    <x v="8"/>
    <x v="8"/>
    <x v="5"/>
    <n v="399.98"/>
    <n v="4"/>
    <n v="999.96"/>
    <x v="4"/>
    <x v="1"/>
    <x v="7"/>
    <x v="2"/>
  </r>
  <r>
    <d v="2023-08-29T00:00:00"/>
    <x v="2"/>
    <x v="2"/>
    <x v="5"/>
    <n v="129.97999999999999"/>
    <n v="5"/>
    <n v="499.95"/>
    <x v="1"/>
    <x v="0"/>
    <x v="7"/>
    <x v="2"/>
  </r>
  <r>
    <d v="2023-08-30T00:00:00"/>
    <x v="15"/>
    <x v="15"/>
    <x v="15"/>
    <n v="0"/>
    <n v="4"/>
    <n v="479.96"/>
    <x v="5"/>
    <x v="1"/>
    <x v="7"/>
    <x v="2"/>
  </r>
  <r>
    <d v="2023-08-31T00:00:00"/>
    <x v="25"/>
    <x v="24"/>
    <x v="5"/>
    <n v="24"/>
    <n v="2"/>
    <n v="40"/>
    <x v="10"/>
    <x v="4"/>
    <x v="7"/>
    <x v="2"/>
  </r>
  <r>
    <d v="2023-09-01T00:00:00"/>
    <x v="15"/>
    <x v="15"/>
    <x v="14"/>
    <n v="269.96999999999997"/>
    <n v="3"/>
    <n v="359.97"/>
    <x v="5"/>
    <x v="1"/>
    <x v="8"/>
    <x v="2"/>
  </r>
  <r>
    <d v="2023-09-02T00:00:00"/>
    <x v="7"/>
    <x v="7"/>
    <x v="7"/>
    <n v="234.5"/>
    <n v="5"/>
    <n v="1379.4"/>
    <x v="1"/>
    <x v="0"/>
    <x v="8"/>
    <x v="2"/>
  </r>
  <r>
    <d v="2023-09-03T00:00:00"/>
    <x v="32"/>
    <x v="31"/>
    <x v="15"/>
    <n v="0"/>
    <n v="4"/>
    <n v="399.96"/>
    <x v="2"/>
    <x v="5"/>
    <x v="8"/>
    <x v="2"/>
  </r>
  <r>
    <d v="2023-09-04T00:00:00"/>
    <x v="13"/>
    <x v="13"/>
    <x v="5"/>
    <n v="179.82"/>
    <n v="4"/>
    <n v="479.52"/>
    <x v="6"/>
    <x v="1"/>
    <x v="8"/>
    <x v="2"/>
  </r>
  <r>
    <d v="2023-09-05T00:00:00"/>
    <x v="12"/>
    <x v="12"/>
    <x v="5"/>
    <n v="65.42"/>
    <n v="3"/>
    <n v="150.96"/>
    <x v="6"/>
    <x v="1"/>
    <x v="8"/>
    <x v="2"/>
  </r>
  <r>
    <d v="2023-09-06T00:00:00"/>
    <x v="21"/>
    <x v="20"/>
    <x v="15"/>
    <n v="0"/>
    <n v="4"/>
    <n v="2599.96"/>
    <x v="4"/>
    <x v="2"/>
    <x v="8"/>
    <x v="2"/>
  </r>
  <r>
    <d v="2023-09-07T00:00:00"/>
    <x v="30"/>
    <x v="29"/>
    <x v="5"/>
    <n v="125.98"/>
    <n v="5"/>
    <n v="449.95"/>
    <x v="13"/>
    <x v="4"/>
    <x v="8"/>
    <x v="2"/>
  </r>
  <r>
    <d v="2023-09-08T00:00:00"/>
    <x v="28"/>
    <x v="27"/>
    <x v="5"/>
    <n v="193.5"/>
    <n v="2"/>
    <n v="258"/>
    <x v="12"/>
    <x v="4"/>
    <x v="8"/>
    <x v="2"/>
  </r>
  <r>
    <d v="2023-09-09T00:00:00"/>
    <x v="0"/>
    <x v="0"/>
    <x v="14"/>
    <n v="1036.77"/>
    <n v="2"/>
    <n v="863.98"/>
    <x v="0"/>
    <x v="0"/>
    <x v="8"/>
    <x v="2"/>
  </r>
  <r>
    <d v="2023-09-10T00:00:00"/>
    <x v="6"/>
    <x v="6"/>
    <x v="15"/>
    <n v="0"/>
    <n v="2"/>
    <n v="59.98"/>
    <x v="3"/>
    <x v="0"/>
    <x v="8"/>
    <x v="2"/>
  </r>
  <r>
    <d v="2023-09-11T00:00:00"/>
    <x v="6"/>
    <x v="6"/>
    <x v="15"/>
    <n v="0"/>
    <n v="2"/>
    <n v="59.98"/>
    <x v="3"/>
    <x v="0"/>
    <x v="8"/>
    <x v="2"/>
  </r>
  <r>
    <d v="2023-09-12T00:00:00"/>
    <x v="28"/>
    <x v="27"/>
    <x v="7"/>
    <n v="96.75"/>
    <n v="5"/>
    <n v="645"/>
    <x v="12"/>
    <x v="4"/>
    <x v="8"/>
    <x v="2"/>
  </r>
  <r>
    <d v="2023-09-13T00:00:00"/>
    <x v="28"/>
    <x v="27"/>
    <x v="7"/>
    <n v="96.75"/>
    <n v="3"/>
    <n v="387"/>
    <x v="12"/>
    <x v="4"/>
    <x v="8"/>
    <x v="2"/>
  </r>
  <r>
    <d v="2023-09-14T00:00:00"/>
    <x v="13"/>
    <x v="13"/>
    <x v="5"/>
    <n v="179.82"/>
    <n v="2"/>
    <n v="239.76"/>
    <x v="6"/>
    <x v="1"/>
    <x v="8"/>
    <x v="2"/>
  </r>
  <r>
    <d v="2023-09-15T00:00:00"/>
    <x v="33"/>
    <x v="32"/>
    <x v="14"/>
    <n v="1079.8799999999999"/>
    <n v="3"/>
    <n v="1199.8499999999999"/>
    <x v="0"/>
    <x v="6"/>
    <x v="8"/>
    <x v="2"/>
  </r>
  <r>
    <d v="2023-09-16T00:00:00"/>
    <x v="19"/>
    <x v="19"/>
    <x v="14"/>
    <n v="882.06"/>
    <n v="4"/>
    <n v="1306.76"/>
    <x v="7"/>
    <x v="2"/>
    <x v="8"/>
    <x v="2"/>
  </r>
  <r>
    <d v="2023-09-17T00:00:00"/>
    <x v="0"/>
    <x v="0"/>
    <x v="5"/>
    <n v="691.18"/>
    <n v="4"/>
    <n v="1727.96"/>
    <x v="0"/>
    <x v="0"/>
    <x v="8"/>
    <x v="2"/>
  </r>
  <r>
    <d v="2023-09-18T00:00:00"/>
    <x v="29"/>
    <x v="28"/>
    <x v="14"/>
    <n v="188.97"/>
    <n v="4"/>
    <n v="359.96"/>
    <x v="2"/>
    <x v="4"/>
    <x v="8"/>
    <x v="2"/>
  </r>
  <r>
    <d v="2023-09-19T00:00:00"/>
    <x v="6"/>
    <x v="6"/>
    <x v="7"/>
    <n v="15"/>
    <n v="3"/>
    <n v="89.97"/>
    <x v="3"/>
    <x v="0"/>
    <x v="8"/>
    <x v="2"/>
  </r>
  <r>
    <d v="2023-09-20T00:00:00"/>
    <x v="33"/>
    <x v="32"/>
    <x v="14"/>
    <n v="1079.8799999999999"/>
    <n v="2"/>
    <n v="799.9"/>
    <x v="0"/>
    <x v="6"/>
    <x v="8"/>
    <x v="2"/>
  </r>
  <r>
    <d v="2023-09-21T00:00:00"/>
    <x v="6"/>
    <x v="6"/>
    <x v="15"/>
    <n v="0"/>
    <n v="2"/>
    <n v="59.98"/>
    <x v="3"/>
    <x v="0"/>
    <x v="8"/>
    <x v="2"/>
  </r>
  <r>
    <d v="2023-09-22T00:00:00"/>
    <x v="1"/>
    <x v="1"/>
    <x v="7"/>
    <n v="174.99"/>
    <n v="2"/>
    <n v="499.98"/>
    <x v="1"/>
    <x v="0"/>
    <x v="8"/>
    <x v="2"/>
  </r>
  <r>
    <d v="2023-09-23T00:00:00"/>
    <x v="33"/>
    <x v="32"/>
    <x v="7"/>
    <n v="359.96"/>
    <n v="2"/>
    <n v="799.9"/>
    <x v="0"/>
    <x v="6"/>
    <x v="8"/>
    <x v="2"/>
  </r>
  <r>
    <d v="2023-09-24T00:00:00"/>
    <x v="9"/>
    <x v="9"/>
    <x v="5"/>
    <n v="77.98"/>
    <n v="3"/>
    <n v="179.97"/>
    <x v="5"/>
    <x v="1"/>
    <x v="8"/>
    <x v="2"/>
  </r>
  <r>
    <d v="2023-09-25T00:00:00"/>
    <x v="11"/>
    <x v="11"/>
    <x v="5"/>
    <n v="43.98"/>
    <n v="2"/>
    <n v="79.98"/>
    <x v="2"/>
    <x v="1"/>
    <x v="8"/>
    <x v="2"/>
  </r>
  <r>
    <d v="2023-09-26T00:00:00"/>
    <x v="15"/>
    <x v="15"/>
    <x v="15"/>
    <n v="0"/>
    <n v="3"/>
    <n v="359.97"/>
    <x v="5"/>
    <x v="1"/>
    <x v="8"/>
    <x v="2"/>
  </r>
  <r>
    <d v="2023-09-27T00:00:00"/>
    <x v="27"/>
    <x v="26"/>
    <x v="5"/>
    <n v="193.5"/>
    <n v="2"/>
    <n v="258"/>
    <x v="10"/>
    <x v="4"/>
    <x v="8"/>
    <x v="2"/>
  </r>
  <r>
    <d v="2023-09-28T00:00:00"/>
    <x v="35"/>
    <x v="34"/>
    <x v="15"/>
    <n v="0"/>
    <n v="1"/>
    <n v="53.15"/>
    <x v="16"/>
    <x v="6"/>
    <x v="8"/>
    <x v="2"/>
  </r>
  <r>
    <d v="2023-09-29T00:00:00"/>
    <x v="12"/>
    <x v="12"/>
    <x v="5"/>
    <n v="65.42"/>
    <n v="1"/>
    <n v="50.32"/>
    <x v="6"/>
    <x v="1"/>
    <x v="8"/>
    <x v="2"/>
  </r>
  <r>
    <d v="2023-09-30T00:00:00"/>
    <x v="1"/>
    <x v="1"/>
    <x v="15"/>
    <n v="0"/>
    <n v="2"/>
    <n v="499.98"/>
    <x v="1"/>
    <x v="0"/>
    <x v="8"/>
    <x v="2"/>
  </r>
  <r>
    <d v="2023-10-01T00:00:00"/>
    <x v="29"/>
    <x v="28"/>
    <x v="14"/>
    <n v="188.97"/>
    <n v="5"/>
    <n v="449.95"/>
    <x v="2"/>
    <x v="4"/>
    <x v="9"/>
    <x v="2"/>
  </r>
  <r>
    <d v="2023-10-02T00:00:00"/>
    <x v="23"/>
    <x v="22"/>
    <x v="15"/>
    <n v="0"/>
    <n v="4"/>
    <n v="280"/>
    <x v="8"/>
    <x v="3"/>
    <x v="9"/>
    <x v="2"/>
  </r>
  <r>
    <d v="2023-10-03T00:00:00"/>
    <x v="0"/>
    <x v="0"/>
    <x v="14"/>
    <n v="1036.77"/>
    <n v="3"/>
    <n v="1295.97"/>
    <x v="0"/>
    <x v="0"/>
    <x v="9"/>
    <x v="2"/>
  </r>
  <r>
    <d v="2023-10-04T00:00:00"/>
    <x v="35"/>
    <x v="34"/>
    <x v="7"/>
    <n v="34.549999999999997"/>
    <n v="5"/>
    <n v="265.75"/>
    <x v="16"/>
    <x v="6"/>
    <x v="9"/>
    <x v="2"/>
  </r>
  <r>
    <d v="2023-10-05T00:00:00"/>
    <x v="8"/>
    <x v="8"/>
    <x v="15"/>
    <n v="0"/>
    <n v="4"/>
    <n v="999.96"/>
    <x v="4"/>
    <x v="1"/>
    <x v="9"/>
    <x v="2"/>
  </r>
  <r>
    <d v="2023-10-06T00:00:00"/>
    <x v="1"/>
    <x v="1"/>
    <x v="15"/>
    <n v="0"/>
    <n v="2"/>
    <n v="499.98"/>
    <x v="1"/>
    <x v="0"/>
    <x v="9"/>
    <x v="2"/>
  </r>
  <r>
    <d v="2023-10-07T00:00:00"/>
    <x v="22"/>
    <x v="21"/>
    <x v="7"/>
    <n v="4495.5"/>
    <n v="3"/>
    <n v="14985"/>
    <x v="0"/>
    <x v="3"/>
    <x v="9"/>
    <x v="2"/>
  </r>
  <r>
    <d v="2023-10-08T00:00:00"/>
    <x v="5"/>
    <x v="5"/>
    <x v="7"/>
    <n v="14"/>
    <n v="2"/>
    <n v="55.98"/>
    <x v="2"/>
    <x v="0"/>
    <x v="9"/>
    <x v="2"/>
  </r>
  <r>
    <d v="2023-10-09T00:00:00"/>
    <x v="4"/>
    <x v="4"/>
    <x v="14"/>
    <n v="30"/>
    <n v="3"/>
    <n v="59.97"/>
    <x v="2"/>
    <x v="0"/>
    <x v="9"/>
    <x v="2"/>
  </r>
  <r>
    <d v="2023-10-10T00:00:00"/>
    <x v="4"/>
    <x v="4"/>
    <x v="5"/>
    <n v="20"/>
    <n v="5"/>
    <n v="99.95"/>
    <x v="2"/>
    <x v="0"/>
    <x v="9"/>
    <x v="2"/>
  </r>
  <r>
    <d v="2023-10-11T00:00:00"/>
    <x v="9"/>
    <x v="9"/>
    <x v="5"/>
    <n v="77.98"/>
    <n v="2"/>
    <n v="119.98"/>
    <x v="5"/>
    <x v="1"/>
    <x v="9"/>
    <x v="2"/>
  </r>
  <r>
    <d v="2023-10-12T00:00:00"/>
    <x v="15"/>
    <x v="15"/>
    <x v="7"/>
    <n v="89.99"/>
    <n v="1"/>
    <n v="119.99"/>
    <x v="5"/>
    <x v="1"/>
    <x v="9"/>
    <x v="2"/>
  </r>
  <r>
    <d v="2023-10-13T00:00:00"/>
    <x v="35"/>
    <x v="34"/>
    <x v="5"/>
    <n v="69.099999999999994"/>
    <n v="5"/>
    <n v="265.75"/>
    <x v="16"/>
    <x v="6"/>
    <x v="9"/>
    <x v="2"/>
  </r>
  <r>
    <d v="2023-10-14T00:00:00"/>
    <x v="5"/>
    <x v="5"/>
    <x v="7"/>
    <n v="14"/>
    <n v="3"/>
    <n v="83.97"/>
    <x v="2"/>
    <x v="0"/>
    <x v="9"/>
    <x v="2"/>
  </r>
  <r>
    <d v="2023-10-15T00:00:00"/>
    <x v="0"/>
    <x v="0"/>
    <x v="15"/>
    <n v="0"/>
    <n v="5"/>
    <n v="2159.9499999999998"/>
    <x v="0"/>
    <x v="0"/>
    <x v="9"/>
    <x v="2"/>
  </r>
  <r>
    <d v="2023-10-16T00:00:00"/>
    <x v="3"/>
    <x v="3"/>
    <x v="5"/>
    <n v="83.98"/>
    <n v="4"/>
    <n v="279.95999999999998"/>
    <x v="1"/>
    <x v="0"/>
    <x v="9"/>
    <x v="2"/>
  </r>
  <r>
    <d v="2023-10-17T00:00:00"/>
    <x v="12"/>
    <x v="12"/>
    <x v="14"/>
    <n v="98.13"/>
    <n v="2"/>
    <n v="100.64"/>
    <x v="6"/>
    <x v="1"/>
    <x v="9"/>
    <x v="2"/>
  </r>
  <r>
    <d v="2023-10-18T00:00:00"/>
    <x v="19"/>
    <x v="19"/>
    <x v="5"/>
    <n v="588.04"/>
    <n v="2"/>
    <n v="653.38"/>
    <x v="7"/>
    <x v="2"/>
    <x v="9"/>
    <x v="2"/>
  </r>
  <r>
    <d v="2023-10-19T00:00:00"/>
    <x v="3"/>
    <x v="3"/>
    <x v="15"/>
    <n v="0"/>
    <n v="3"/>
    <n v="209.97"/>
    <x v="1"/>
    <x v="0"/>
    <x v="9"/>
    <x v="2"/>
  </r>
  <r>
    <d v="2023-10-20T00:00:00"/>
    <x v="30"/>
    <x v="29"/>
    <x v="15"/>
    <n v="0"/>
    <n v="1"/>
    <n v="89.99"/>
    <x v="13"/>
    <x v="4"/>
    <x v="9"/>
    <x v="2"/>
  </r>
  <r>
    <d v="2023-10-21T00:00:00"/>
    <x v="15"/>
    <x v="15"/>
    <x v="14"/>
    <n v="269.96999999999997"/>
    <n v="3"/>
    <n v="359.97"/>
    <x v="5"/>
    <x v="1"/>
    <x v="9"/>
    <x v="2"/>
  </r>
  <r>
    <d v="2023-10-22T00:00:00"/>
    <x v="32"/>
    <x v="31"/>
    <x v="15"/>
    <n v="0"/>
    <n v="2"/>
    <n v="199.98"/>
    <x v="2"/>
    <x v="5"/>
    <x v="9"/>
    <x v="2"/>
  </r>
  <r>
    <d v="2023-10-23T00:00:00"/>
    <x v="19"/>
    <x v="19"/>
    <x v="15"/>
    <n v="0"/>
    <n v="5"/>
    <n v="1633.45"/>
    <x v="7"/>
    <x v="2"/>
    <x v="9"/>
    <x v="2"/>
  </r>
  <r>
    <d v="2023-10-24T00:00:00"/>
    <x v="32"/>
    <x v="31"/>
    <x v="7"/>
    <n v="74.989999999999995"/>
    <n v="1"/>
    <n v="99.99"/>
    <x v="2"/>
    <x v="5"/>
    <x v="9"/>
    <x v="2"/>
  </r>
  <r>
    <d v="2023-10-25T00:00:00"/>
    <x v="8"/>
    <x v="8"/>
    <x v="14"/>
    <n v="599.97"/>
    <n v="3"/>
    <n v="749.97"/>
    <x v="4"/>
    <x v="1"/>
    <x v="9"/>
    <x v="2"/>
  </r>
  <r>
    <d v="2023-10-26T00:00:00"/>
    <x v="32"/>
    <x v="31"/>
    <x v="5"/>
    <n v="149.97999999999999"/>
    <n v="2"/>
    <n v="199.98"/>
    <x v="2"/>
    <x v="5"/>
    <x v="9"/>
    <x v="2"/>
  </r>
  <r>
    <d v="2023-10-27T00:00:00"/>
    <x v="2"/>
    <x v="2"/>
    <x v="14"/>
    <n v="194.96999999999997"/>
    <n v="4"/>
    <n v="399.96"/>
    <x v="1"/>
    <x v="0"/>
    <x v="9"/>
    <x v="2"/>
  </r>
  <r>
    <d v="2023-10-28T00:00:00"/>
    <x v="34"/>
    <x v="33"/>
    <x v="14"/>
    <n v="732.90000000000009"/>
    <n v="4"/>
    <n v="1396"/>
    <x v="15"/>
    <x v="6"/>
    <x v="9"/>
    <x v="2"/>
  </r>
  <r>
    <d v="2023-10-29T00:00:00"/>
    <x v="28"/>
    <x v="27"/>
    <x v="15"/>
    <n v="0"/>
    <n v="3"/>
    <n v="387"/>
    <x v="12"/>
    <x v="4"/>
    <x v="9"/>
    <x v="2"/>
  </r>
  <r>
    <d v="2023-10-30T00:00:00"/>
    <x v="10"/>
    <x v="10"/>
    <x v="14"/>
    <n v="65.97"/>
    <n v="1"/>
    <n v="39.99"/>
    <x v="2"/>
    <x v="1"/>
    <x v="9"/>
    <x v="2"/>
  </r>
  <r>
    <d v="2023-10-31T00:00:00"/>
    <x v="20"/>
    <x v="10"/>
    <x v="15"/>
    <n v="0"/>
    <n v="5"/>
    <n v="199.95"/>
    <x v="2"/>
    <x v="2"/>
    <x v="9"/>
    <x v="2"/>
  </r>
  <r>
    <d v="2023-11-01T00:00:00"/>
    <x v="10"/>
    <x v="10"/>
    <x v="5"/>
    <n v="43.98"/>
    <n v="2"/>
    <n v="79.98"/>
    <x v="2"/>
    <x v="1"/>
    <x v="10"/>
    <x v="2"/>
  </r>
  <r>
    <d v="2023-11-02T00:00:00"/>
    <x v="4"/>
    <x v="4"/>
    <x v="15"/>
    <n v="0"/>
    <n v="3"/>
    <n v="59.97"/>
    <x v="2"/>
    <x v="0"/>
    <x v="10"/>
    <x v="2"/>
  </r>
  <r>
    <d v="2023-11-03T00:00:00"/>
    <x v="35"/>
    <x v="34"/>
    <x v="5"/>
    <n v="69.099999999999994"/>
    <n v="1"/>
    <n v="53.15"/>
    <x v="16"/>
    <x v="6"/>
    <x v="10"/>
    <x v="2"/>
  </r>
  <r>
    <d v="2023-11-04T00:00:00"/>
    <x v="27"/>
    <x v="26"/>
    <x v="7"/>
    <n v="96.75"/>
    <n v="2"/>
    <n v="258"/>
    <x v="10"/>
    <x v="4"/>
    <x v="10"/>
    <x v="2"/>
  </r>
  <r>
    <d v="2023-11-05T00:00:00"/>
    <x v="32"/>
    <x v="31"/>
    <x v="5"/>
    <n v="149.97999999999999"/>
    <n v="1"/>
    <n v="99.99"/>
    <x v="2"/>
    <x v="5"/>
    <x v="10"/>
    <x v="2"/>
  </r>
  <r>
    <d v="2023-11-06T00:00:00"/>
    <x v="28"/>
    <x v="27"/>
    <x v="15"/>
    <n v="0"/>
    <n v="2"/>
    <n v="258"/>
    <x v="12"/>
    <x v="4"/>
    <x v="10"/>
    <x v="2"/>
  </r>
  <r>
    <d v="2023-11-07T00:00:00"/>
    <x v="17"/>
    <x v="17"/>
    <x v="14"/>
    <n v="549.75"/>
    <n v="2"/>
    <n v="431.18"/>
    <x v="7"/>
    <x v="2"/>
    <x v="10"/>
    <x v="2"/>
  </r>
  <r>
    <d v="2023-11-08T00:00:00"/>
    <x v="31"/>
    <x v="30"/>
    <x v="15"/>
    <n v="0"/>
    <n v="4"/>
    <n v="239.96"/>
    <x v="14"/>
    <x v="5"/>
    <x v="10"/>
    <x v="2"/>
  </r>
  <r>
    <d v="2023-11-09T00:00:00"/>
    <x v="22"/>
    <x v="21"/>
    <x v="7"/>
    <n v="4495.5"/>
    <n v="1"/>
    <n v="4995"/>
    <x v="0"/>
    <x v="3"/>
    <x v="10"/>
    <x v="2"/>
  </r>
  <r>
    <d v="2023-11-10T00:00:00"/>
    <x v="22"/>
    <x v="21"/>
    <x v="15"/>
    <n v="0"/>
    <n v="1"/>
    <n v="4995"/>
    <x v="0"/>
    <x v="3"/>
    <x v="10"/>
    <x v="2"/>
  </r>
  <r>
    <d v="2023-11-11T00:00:00"/>
    <x v="12"/>
    <x v="12"/>
    <x v="7"/>
    <n v="32.71"/>
    <n v="2"/>
    <n v="100.64"/>
    <x v="6"/>
    <x v="1"/>
    <x v="10"/>
    <x v="2"/>
  </r>
  <r>
    <d v="2023-11-12T00:00:00"/>
    <x v="12"/>
    <x v="12"/>
    <x v="7"/>
    <n v="32.71"/>
    <n v="3"/>
    <n v="150.96"/>
    <x v="6"/>
    <x v="1"/>
    <x v="10"/>
    <x v="2"/>
  </r>
  <r>
    <d v="2023-11-13T00:00:00"/>
    <x v="1"/>
    <x v="1"/>
    <x v="7"/>
    <n v="174.99"/>
    <n v="3"/>
    <n v="749.97"/>
    <x v="1"/>
    <x v="0"/>
    <x v="10"/>
    <x v="2"/>
  </r>
  <r>
    <d v="2023-11-14T00:00:00"/>
    <x v="15"/>
    <x v="15"/>
    <x v="14"/>
    <n v="269.96999999999997"/>
    <n v="1"/>
    <n v="119.99"/>
    <x v="5"/>
    <x v="1"/>
    <x v="10"/>
    <x v="2"/>
  </r>
  <r>
    <d v="2023-11-15T00:00:00"/>
    <x v="6"/>
    <x v="6"/>
    <x v="7"/>
    <n v="15"/>
    <n v="4"/>
    <n v="119.96"/>
    <x v="3"/>
    <x v="0"/>
    <x v="10"/>
    <x v="2"/>
  </r>
  <r>
    <d v="2023-11-16T00:00:00"/>
    <x v="2"/>
    <x v="2"/>
    <x v="7"/>
    <n v="64.989999999999995"/>
    <n v="2"/>
    <n v="199.98"/>
    <x v="1"/>
    <x v="0"/>
    <x v="10"/>
    <x v="2"/>
  </r>
  <r>
    <d v="2023-11-17T00:00:00"/>
    <x v="35"/>
    <x v="34"/>
    <x v="7"/>
    <n v="34.549999999999997"/>
    <n v="4"/>
    <n v="212.6"/>
    <x v="16"/>
    <x v="6"/>
    <x v="10"/>
    <x v="2"/>
  </r>
  <r>
    <d v="2023-11-18T00:00:00"/>
    <x v="19"/>
    <x v="19"/>
    <x v="7"/>
    <n v="294.02"/>
    <n v="5"/>
    <n v="1633.45"/>
    <x v="7"/>
    <x v="2"/>
    <x v="10"/>
    <x v="2"/>
  </r>
  <r>
    <d v="2023-11-19T00:00:00"/>
    <x v="1"/>
    <x v="1"/>
    <x v="5"/>
    <n v="349.98"/>
    <n v="5"/>
    <n v="1249.95"/>
    <x v="1"/>
    <x v="0"/>
    <x v="10"/>
    <x v="2"/>
  </r>
  <r>
    <d v="2023-11-20T00:00:00"/>
    <x v="29"/>
    <x v="28"/>
    <x v="14"/>
    <n v="188.97"/>
    <n v="4"/>
    <n v="359.96"/>
    <x v="2"/>
    <x v="4"/>
    <x v="10"/>
    <x v="2"/>
  </r>
  <r>
    <d v="2023-11-21T00:00:00"/>
    <x v="31"/>
    <x v="30"/>
    <x v="34"/>
    <n v="1208.69"/>
    <n v="2"/>
    <n v="119.98"/>
    <x v="14"/>
    <x v="5"/>
    <x v="10"/>
    <x v="2"/>
  </r>
  <r>
    <d v="2023-11-22T00:00:00"/>
    <x v="12"/>
    <x v="12"/>
    <x v="15"/>
    <n v="0"/>
    <n v="2"/>
    <n v="100.64"/>
    <x v="6"/>
    <x v="1"/>
    <x v="10"/>
    <x v="2"/>
  </r>
  <r>
    <d v="2023-11-23T00:00:00"/>
    <x v="29"/>
    <x v="28"/>
    <x v="5"/>
    <n v="125.98"/>
    <n v="4"/>
    <n v="359.96"/>
    <x v="2"/>
    <x v="4"/>
    <x v="10"/>
    <x v="2"/>
  </r>
  <r>
    <d v="2023-11-24T00:00:00"/>
    <x v="32"/>
    <x v="31"/>
    <x v="7"/>
    <n v="74.989999999999995"/>
    <n v="3"/>
    <n v="299.97000000000003"/>
    <x v="2"/>
    <x v="5"/>
    <x v="10"/>
    <x v="2"/>
  </r>
  <r>
    <d v="2023-11-25T00:00:00"/>
    <x v="10"/>
    <x v="10"/>
    <x v="5"/>
    <n v="43.98"/>
    <n v="2"/>
    <n v="79.98"/>
    <x v="2"/>
    <x v="1"/>
    <x v="10"/>
    <x v="2"/>
  </r>
  <r>
    <d v="2023-11-26T00:00:00"/>
    <x v="33"/>
    <x v="32"/>
    <x v="15"/>
    <n v="0"/>
    <n v="3"/>
    <n v="1199.8499999999999"/>
    <x v="0"/>
    <x v="6"/>
    <x v="10"/>
    <x v="2"/>
  </r>
  <r>
    <d v="2023-11-27T00:00:00"/>
    <x v="18"/>
    <x v="18"/>
    <x v="15"/>
    <n v="0"/>
    <n v="2"/>
    <n v="79.98"/>
    <x v="3"/>
    <x v="2"/>
    <x v="10"/>
    <x v="2"/>
  </r>
  <r>
    <d v="2023-11-28T00:00:00"/>
    <x v="15"/>
    <x v="15"/>
    <x v="14"/>
    <n v="269.96999999999997"/>
    <n v="4"/>
    <n v="479.96"/>
    <x v="5"/>
    <x v="1"/>
    <x v="10"/>
    <x v="2"/>
  </r>
  <r>
    <d v="2023-11-29T00:00:00"/>
    <x v="8"/>
    <x v="8"/>
    <x v="7"/>
    <n v="199.99"/>
    <n v="1"/>
    <n v="249.99"/>
    <x v="4"/>
    <x v="1"/>
    <x v="10"/>
    <x v="2"/>
  </r>
  <r>
    <d v="2023-11-30T00:00:00"/>
    <x v="35"/>
    <x v="34"/>
    <x v="5"/>
    <n v="69.099999999999994"/>
    <n v="5"/>
    <n v="265.75"/>
    <x v="16"/>
    <x v="6"/>
    <x v="10"/>
    <x v="2"/>
  </r>
  <r>
    <d v="2023-12-01T00:00:00"/>
    <x v="21"/>
    <x v="20"/>
    <x v="15"/>
    <n v="0"/>
    <n v="2"/>
    <n v="1299.98"/>
    <x v="4"/>
    <x v="2"/>
    <x v="11"/>
    <x v="2"/>
  </r>
  <r>
    <d v="2023-12-02T00:00:00"/>
    <x v="28"/>
    <x v="27"/>
    <x v="5"/>
    <n v="193.5"/>
    <n v="1"/>
    <n v="129"/>
    <x v="12"/>
    <x v="4"/>
    <x v="11"/>
    <x v="2"/>
  </r>
  <r>
    <d v="2023-12-03T00:00:00"/>
    <x v="7"/>
    <x v="7"/>
    <x v="5"/>
    <n v="469"/>
    <n v="3"/>
    <n v="827.64"/>
    <x v="1"/>
    <x v="0"/>
    <x v="11"/>
    <x v="2"/>
  </r>
  <r>
    <d v="2023-12-04T00:00:00"/>
    <x v="10"/>
    <x v="10"/>
    <x v="7"/>
    <n v="21.99"/>
    <n v="1"/>
    <n v="39.99"/>
    <x v="2"/>
    <x v="1"/>
    <x v="11"/>
    <x v="2"/>
  </r>
  <r>
    <d v="2023-12-05T00:00:00"/>
    <x v="35"/>
    <x v="34"/>
    <x v="14"/>
    <n v="103.64999999999999"/>
    <n v="2"/>
    <n v="106.3"/>
    <x v="16"/>
    <x v="6"/>
    <x v="11"/>
    <x v="2"/>
  </r>
  <r>
    <d v="2023-12-06T00:00:00"/>
    <x v="28"/>
    <x v="27"/>
    <x v="15"/>
    <n v="0"/>
    <n v="4"/>
    <n v="516"/>
    <x v="12"/>
    <x v="4"/>
    <x v="11"/>
    <x v="2"/>
  </r>
  <r>
    <d v="2023-12-07T00:00:00"/>
    <x v="16"/>
    <x v="16"/>
    <x v="7"/>
    <n v="207.99"/>
    <n v="1"/>
    <n v="259.99"/>
    <x v="4"/>
    <x v="2"/>
    <x v="11"/>
    <x v="2"/>
  </r>
  <r>
    <d v="2023-12-08T00:00:00"/>
    <x v="3"/>
    <x v="3"/>
    <x v="15"/>
    <n v="0"/>
    <n v="4"/>
    <n v="279.95999999999998"/>
    <x v="1"/>
    <x v="0"/>
    <x v="11"/>
    <x v="2"/>
  </r>
  <r>
    <d v="2023-12-09T00:00:00"/>
    <x v="1"/>
    <x v="1"/>
    <x v="5"/>
    <n v="349.98"/>
    <n v="2"/>
    <n v="499.98"/>
    <x v="1"/>
    <x v="0"/>
    <x v="11"/>
    <x v="2"/>
  </r>
  <r>
    <d v="2023-12-10T00:00:00"/>
    <x v="14"/>
    <x v="14"/>
    <x v="15"/>
    <n v="0"/>
    <n v="2"/>
    <n v="83.76"/>
    <x v="6"/>
    <x v="1"/>
    <x v="11"/>
    <x v="2"/>
  </r>
  <r>
    <d v="2023-12-11T00:00:00"/>
    <x v="14"/>
    <x v="14"/>
    <x v="7"/>
    <n v="23.03"/>
    <n v="2"/>
    <n v="83.76"/>
    <x v="6"/>
    <x v="1"/>
    <x v="11"/>
    <x v="2"/>
  </r>
  <r>
    <d v="2023-12-12T00:00:00"/>
    <x v="26"/>
    <x v="25"/>
    <x v="5"/>
    <n v="423.3"/>
    <n v="1"/>
    <n v="249"/>
    <x v="11"/>
    <x v="4"/>
    <x v="11"/>
    <x v="2"/>
  </r>
  <r>
    <d v="2023-12-13T00:00:00"/>
    <x v="15"/>
    <x v="15"/>
    <x v="14"/>
    <n v="269.96999999999997"/>
    <n v="3"/>
    <n v="359.97"/>
    <x v="5"/>
    <x v="1"/>
    <x v="11"/>
    <x v="2"/>
  </r>
  <r>
    <d v="2023-12-14T00:00:00"/>
    <x v="12"/>
    <x v="12"/>
    <x v="7"/>
    <n v="32.71"/>
    <n v="3"/>
    <n v="150.96"/>
    <x v="6"/>
    <x v="1"/>
    <x v="11"/>
    <x v="2"/>
  </r>
  <r>
    <d v="2023-12-15T00:00:00"/>
    <x v="27"/>
    <x v="26"/>
    <x v="7"/>
    <n v="96.75"/>
    <n v="2"/>
    <n v="258"/>
    <x v="10"/>
    <x v="4"/>
    <x v="11"/>
    <x v="2"/>
  </r>
  <r>
    <d v="2023-12-16T00:00:00"/>
    <x v="3"/>
    <x v="3"/>
    <x v="14"/>
    <n v="125.97"/>
    <n v="4"/>
    <n v="279.95999999999998"/>
    <x v="1"/>
    <x v="0"/>
    <x v="11"/>
    <x v="2"/>
  </r>
  <r>
    <d v="2023-12-17T00:00:00"/>
    <x v="34"/>
    <x v="33"/>
    <x v="15"/>
    <n v="0"/>
    <n v="2"/>
    <n v="698"/>
    <x v="15"/>
    <x v="6"/>
    <x v="11"/>
    <x v="2"/>
  </r>
  <r>
    <d v="2023-12-18T00:00:00"/>
    <x v="6"/>
    <x v="6"/>
    <x v="7"/>
    <n v="15"/>
    <n v="5"/>
    <n v="149.94999999999999"/>
    <x v="3"/>
    <x v="0"/>
    <x v="11"/>
    <x v="2"/>
  </r>
  <r>
    <d v="2023-12-19T00:00:00"/>
    <x v="0"/>
    <x v="0"/>
    <x v="15"/>
    <n v="0"/>
    <n v="1"/>
    <n v="431.99"/>
    <x v="0"/>
    <x v="0"/>
    <x v="11"/>
    <x v="2"/>
  </r>
  <r>
    <d v="2023-12-20T00:00:00"/>
    <x v="16"/>
    <x v="16"/>
    <x v="7"/>
    <n v="207.99"/>
    <n v="3"/>
    <n v="779.97"/>
    <x v="4"/>
    <x v="2"/>
    <x v="11"/>
    <x v="2"/>
  </r>
  <r>
    <d v="2023-12-21T00:00:00"/>
    <x v="16"/>
    <x v="16"/>
    <x v="7"/>
    <n v="207.99"/>
    <n v="5"/>
    <n v="1299.95"/>
    <x v="4"/>
    <x v="2"/>
    <x v="11"/>
    <x v="2"/>
  </r>
  <r>
    <d v="2023-12-22T00:00:00"/>
    <x v="11"/>
    <x v="11"/>
    <x v="14"/>
    <n v="65.97"/>
    <n v="5"/>
    <n v="199.95"/>
    <x v="2"/>
    <x v="1"/>
    <x v="11"/>
    <x v="2"/>
  </r>
  <r>
    <d v="2023-12-23T00:00:00"/>
    <x v="0"/>
    <x v="0"/>
    <x v="5"/>
    <n v="691.18"/>
    <n v="2"/>
    <n v="863.98"/>
    <x v="0"/>
    <x v="0"/>
    <x v="11"/>
    <x v="2"/>
  </r>
  <r>
    <d v="2023-12-24T00:00:00"/>
    <x v="8"/>
    <x v="8"/>
    <x v="5"/>
    <n v="399.98"/>
    <n v="5"/>
    <n v="1249.95"/>
    <x v="4"/>
    <x v="1"/>
    <x v="11"/>
    <x v="2"/>
  </r>
  <r>
    <d v="2023-12-25T00:00:00"/>
    <x v="18"/>
    <x v="18"/>
    <x v="5"/>
    <n v="40"/>
    <n v="4"/>
    <n v="159.96"/>
    <x v="3"/>
    <x v="2"/>
    <x v="11"/>
    <x v="2"/>
  </r>
  <r>
    <d v="2023-12-26T00:00:00"/>
    <x v="6"/>
    <x v="6"/>
    <x v="15"/>
    <n v="0"/>
    <n v="1"/>
    <n v="29.99"/>
    <x v="3"/>
    <x v="0"/>
    <x v="11"/>
    <x v="2"/>
  </r>
  <r>
    <d v="2023-12-27T00:00:00"/>
    <x v="34"/>
    <x v="33"/>
    <x v="5"/>
    <n v="488.6"/>
    <n v="2"/>
    <n v="698"/>
    <x v="15"/>
    <x v="6"/>
    <x v="11"/>
    <x v="2"/>
  </r>
  <r>
    <d v="2023-12-28T00:00:00"/>
    <x v="7"/>
    <x v="7"/>
    <x v="14"/>
    <n v="703.5"/>
    <n v="2"/>
    <n v="551.76"/>
    <x v="1"/>
    <x v="0"/>
    <x v="11"/>
    <x v="2"/>
  </r>
  <r>
    <d v="2023-12-29T00:00:00"/>
    <x v="25"/>
    <x v="24"/>
    <x v="15"/>
    <n v="0"/>
    <n v="3"/>
    <n v="60"/>
    <x v="10"/>
    <x v="4"/>
    <x v="11"/>
    <x v="2"/>
  </r>
  <r>
    <d v="2023-12-30T00:00:00"/>
    <x v="24"/>
    <x v="23"/>
    <x v="7"/>
    <n v="12600"/>
    <n v="1"/>
    <n v="14000"/>
    <x v="9"/>
    <x v="3"/>
    <x v="11"/>
    <x v="2"/>
  </r>
  <r>
    <d v="2023-12-31T00:00:00"/>
    <x v="20"/>
    <x v="10"/>
    <x v="15"/>
    <n v="0"/>
    <n v="3"/>
    <n v="119.97"/>
    <x v="2"/>
    <x v="2"/>
    <x v="11"/>
    <x v="2"/>
  </r>
  <r>
    <d v="2024-01-01T00:00:00"/>
    <x v="30"/>
    <x v="29"/>
    <x v="14"/>
    <n v="188.97"/>
    <n v="3"/>
    <n v="269.97000000000003"/>
    <x v="13"/>
    <x v="4"/>
    <x v="0"/>
    <x v="3"/>
  </r>
  <r>
    <d v="2024-01-02T00:00:00"/>
    <x v="1"/>
    <x v="1"/>
    <x v="7"/>
    <n v="174.99"/>
    <n v="5"/>
    <n v="1249.95"/>
    <x v="1"/>
    <x v="0"/>
    <x v="0"/>
    <x v="3"/>
  </r>
  <r>
    <d v="2024-01-03T00:00:00"/>
    <x v="15"/>
    <x v="15"/>
    <x v="7"/>
    <n v="89.99"/>
    <n v="2"/>
    <n v="239.98"/>
    <x v="5"/>
    <x v="1"/>
    <x v="0"/>
    <x v="3"/>
  </r>
  <r>
    <d v="2024-01-04T00:00:00"/>
    <x v="21"/>
    <x v="20"/>
    <x v="14"/>
    <n v="1754.97"/>
    <n v="3"/>
    <n v="1949.97"/>
    <x v="4"/>
    <x v="2"/>
    <x v="0"/>
    <x v="3"/>
  </r>
  <r>
    <d v="2024-01-05T00:00:00"/>
    <x v="16"/>
    <x v="16"/>
    <x v="15"/>
    <n v="0"/>
    <n v="1"/>
    <n v="259.99"/>
    <x v="4"/>
    <x v="2"/>
    <x v="0"/>
    <x v="3"/>
  </r>
  <r>
    <d v="2024-01-06T00:00:00"/>
    <x v="1"/>
    <x v="1"/>
    <x v="7"/>
    <n v="174.99"/>
    <n v="4"/>
    <n v="999.96"/>
    <x v="1"/>
    <x v="0"/>
    <x v="0"/>
    <x v="3"/>
  </r>
  <r>
    <d v="2024-01-07T00:00:00"/>
    <x v="10"/>
    <x v="10"/>
    <x v="7"/>
    <n v="21.99"/>
    <n v="1"/>
    <n v="39.99"/>
    <x v="2"/>
    <x v="1"/>
    <x v="0"/>
    <x v="3"/>
  </r>
  <r>
    <d v="2024-01-08T00:00:00"/>
    <x v="20"/>
    <x v="10"/>
    <x v="7"/>
    <n v="20"/>
    <n v="1"/>
    <n v="39.99"/>
    <x v="2"/>
    <x v="2"/>
    <x v="0"/>
    <x v="3"/>
  </r>
  <r>
    <d v="2024-01-09T00:00:00"/>
    <x v="16"/>
    <x v="16"/>
    <x v="5"/>
    <n v="415.98"/>
    <n v="2"/>
    <n v="519.98"/>
    <x v="4"/>
    <x v="2"/>
    <x v="0"/>
    <x v="3"/>
  </r>
  <r>
    <d v="2024-01-10T00:00:00"/>
    <x v="3"/>
    <x v="3"/>
    <x v="7"/>
    <n v="41.99"/>
    <n v="2"/>
    <n v="139.97999999999999"/>
    <x v="1"/>
    <x v="0"/>
    <x v="0"/>
    <x v="3"/>
  </r>
  <r>
    <d v="2024-01-11T00:00:00"/>
    <x v="26"/>
    <x v="25"/>
    <x v="7"/>
    <n v="211.65"/>
    <n v="1"/>
    <n v="249"/>
    <x v="11"/>
    <x v="4"/>
    <x v="0"/>
    <x v="3"/>
  </r>
  <r>
    <d v="2024-01-12T00:00:00"/>
    <x v="5"/>
    <x v="5"/>
    <x v="28"/>
    <n v="504"/>
    <n v="3"/>
    <n v="83.97"/>
    <x v="2"/>
    <x v="0"/>
    <x v="0"/>
    <x v="3"/>
  </r>
  <r>
    <d v="2024-01-13T00:00:00"/>
    <x v="3"/>
    <x v="3"/>
    <x v="15"/>
    <n v="0"/>
    <n v="5"/>
    <n v="349.95"/>
    <x v="1"/>
    <x v="0"/>
    <x v="0"/>
    <x v="3"/>
  </r>
  <r>
    <d v="2024-01-14T00:00:00"/>
    <x v="23"/>
    <x v="22"/>
    <x v="5"/>
    <n v="70"/>
    <n v="1"/>
    <n v="70"/>
    <x v="8"/>
    <x v="3"/>
    <x v="0"/>
    <x v="3"/>
  </r>
  <r>
    <d v="2024-01-15T00:00:00"/>
    <x v="3"/>
    <x v="3"/>
    <x v="15"/>
    <n v="0"/>
    <n v="3"/>
    <n v="209.97"/>
    <x v="1"/>
    <x v="0"/>
    <x v="0"/>
    <x v="3"/>
  </r>
  <r>
    <d v="2024-01-16T00:00:00"/>
    <x v="1"/>
    <x v="1"/>
    <x v="15"/>
    <n v="0"/>
    <n v="4"/>
    <n v="999.96"/>
    <x v="1"/>
    <x v="0"/>
    <x v="0"/>
    <x v="3"/>
  </r>
  <r>
    <d v="2024-01-17T00:00:00"/>
    <x v="12"/>
    <x v="12"/>
    <x v="15"/>
    <n v="0"/>
    <n v="5"/>
    <n v="251.6"/>
    <x v="6"/>
    <x v="1"/>
    <x v="0"/>
    <x v="3"/>
  </r>
  <r>
    <d v="2024-01-18T00:00:00"/>
    <x v="16"/>
    <x v="16"/>
    <x v="14"/>
    <n v="623.97"/>
    <n v="1"/>
    <n v="259.99"/>
    <x v="4"/>
    <x v="2"/>
    <x v="0"/>
    <x v="3"/>
  </r>
  <r>
    <d v="2024-01-19T00:00:00"/>
    <x v="33"/>
    <x v="32"/>
    <x v="15"/>
    <n v="0"/>
    <n v="2"/>
    <n v="799.9"/>
    <x v="0"/>
    <x v="6"/>
    <x v="0"/>
    <x v="3"/>
  </r>
  <r>
    <d v="2024-01-20T00:00:00"/>
    <x v="20"/>
    <x v="10"/>
    <x v="14"/>
    <n v="60"/>
    <n v="5"/>
    <n v="199.95"/>
    <x v="2"/>
    <x v="2"/>
    <x v="0"/>
    <x v="3"/>
  </r>
  <r>
    <d v="2024-01-21T00:00:00"/>
    <x v="14"/>
    <x v="14"/>
    <x v="15"/>
    <n v="0"/>
    <n v="1"/>
    <n v="41.88"/>
    <x v="6"/>
    <x v="1"/>
    <x v="0"/>
    <x v="3"/>
  </r>
  <r>
    <d v="2024-01-22T00:00:00"/>
    <x v="19"/>
    <x v="19"/>
    <x v="35"/>
    <n v="14995.019999999999"/>
    <n v="1"/>
    <n v="326.69"/>
    <x v="7"/>
    <x v="2"/>
    <x v="0"/>
    <x v="3"/>
  </r>
  <r>
    <d v="2024-01-23T00:00:00"/>
    <x v="35"/>
    <x v="34"/>
    <x v="15"/>
    <n v="0"/>
    <n v="3"/>
    <n v="159.44999999999999"/>
    <x v="16"/>
    <x v="6"/>
    <x v="0"/>
    <x v="3"/>
  </r>
  <r>
    <d v="2024-01-24T00:00:00"/>
    <x v="9"/>
    <x v="9"/>
    <x v="14"/>
    <n v="116.97"/>
    <n v="1"/>
    <n v="59.99"/>
    <x v="5"/>
    <x v="1"/>
    <x v="0"/>
    <x v="3"/>
  </r>
  <r>
    <d v="2024-01-25T00:00:00"/>
    <x v="31"/>
    <x v="30"/>
    <x v="15"/>
    <n v="0"/>
    <n v="4"/>
    <n v="239.96"/>
    <x v="14"/>
    <x v="5"/>
    <x v="0"/>
    <x v="3"/>
  </r>
  <r>
    <d v="2024-01-26T00:00:00"/>
    <x v="31"/>
    <x v="30"/>
    <x v="15"/>
    <n v="0"/>
    <n v="5"/>
    <n v="299.95"/>
    <x v="14"/>
    <x v="5"/>
    <x v="0"/>
    <x v="3"/>
  </r>
  <r>
    <d v="2024-01-27T00:00:00"/>
    <x v="14"/>
    <x v="14"/>
    <x v="5"/>
    <n v="46.06"/>
    <n v="3"/>
    <n v="125.64"/>
    <x v="6"/>
    <x v="1"/>
    <x v="0"/>
    <x v="3"/>
  </r>
  <r>
    <d v="2024-01-28T00:00:00"/>
    <x v="28"/>
    <x v="27"/>
    <x v="7"/>
    <n v="96.75"/>
    <n v="2"/>
    <n v="258"/>
    <x v="12"/>
    <x v="4"/>
    <x v="0"/>
    <x v="3"/>
  </r>
  <r>
    <d v="2024-01-29T00:00:00"/>
    <x v="14"/>
    <x v="14"/>
    <x v="15"/>
    <n v="0"/>
    <n v="1"/>
    <n v="41.88"/>
    <x v="6"/>
    <x v="1"/>
    <x v="0"/>
    <x v="3"/>
  </r>
  <r>
    <d v="2024-01-30T00:00:00"/>
    <x v="1"/>
    <x v="1"/>
    <x v="15"/>
    <n v="0"/>
    <n v="2"/>
    <n v="499.98"/>
    <x v="1"/>
    <x v="0"/>
    <x v="0"/>
    <x v="3"/>
  </r>
  <r>
    <d v="2024-01-31T00:00:00"/>
    <x v="4"/>
    <x v="4"/>
    <x v="7"/>
    <n v="10"/>
    <n v="3"/>
    <n v="59.97"/>
    <x v="2"/>
    <x v="0"/>
    <x v="0"/>
    <x v="3"/>
  </r>
  <r>
    <d v="2024-02-01T00:00:00"/>
    <x v="26"/>
    <x v="25"/>
    <x v="23"/>
    <n v="9100.9500000000007"/>
    <n v="5"/>
    <n v="1245"/>
    <x v="11"/>
    <x v="4"/>
    <x v="1"/>
    <x v="3"/>
  </r>
  <r>
    <d v="2024-02-02T00:00:00"/>
    <x v="16"/>
    <x v="16"/>
    <x v="15"/>
    <n v="0"/>
    <n v="4"/>
    <n v="1039.96"/>
    <x v="4"/>
    <x v="2"/>
    <x v="1"/>
    <x v="3"/>
  </r>
  <r>
    <d v="2024-02-03T00:00:00"/>
    <x v="23"/>
    <x v="22"/>
    <x v="14"/>
    <n v="105"/>
    <n v="1"/>
    <n v="70"/>
    <x v="8"/>
    <x v="3"/>
    <x v="1"/>
    <x v="3"/>
  </r>
  <r>
    <d v="2024-02-04T00:00:00"/>
    <x v="24"/>
    <x v="23"/>
    <x v="9"/>
    <n v="63000"/>
    <n v="1"/>
    <n v="14000"/>
    <x v="9"/>
    <x v="3"/>
    <x v="1"/>
    <x v="3"/>
  </r>
  <r>
    <d v="2024-02-05T00:00:00"/>
    <x v="34"/>
    <x v="33"/>
    <x v="5"/>
    <n v="488.6"/>
    <n v="4"/>
    <n v="1396"/>
    <x v="15"/>
    <x v="6"/>
    <x v="1"/>
    <x v="3"/>
  </r>
  <r>
    <d v="2024-02-06T00:00:00"/>
    <x v="4"/>
    <x v="4"/>
    <x v="5"/>
    <n v="20"/>
    <n v="5"/>
    <n v="99.95"/>
    <x v="2"/>
    <x v="0"/>
    <x v="1"/>
    <x v="3"/>
  </r>
  <r>
    <d v="2024-02-07T00:00:00"/>
    <x v="2"/>
    <x v="2"/>
    <x v="7"/>
    <n v="64.989999999999995"/>
    <n v="4"/>
    <n v="399.96"/>
    <x v="1"/>
    <x v="0"/>
    <x v="1"/>
    <x v="3"/>
  </r>
  <r>
    <d v="2024-02-08T00:00:00"/>
    <x v="4"/>
    <x v="4"/>
    <x v="7"/>
    <n v="10"/>
    <n v="2"/>
    <n v="39.979999999999997"/>
    <x v="2"/>
    <x v="0"/>
    <x v="1"/>
    <x v="3"/>
  </r>
  <r>
    <d v="2024-02-09T00:00:00"/>
    <x v="7"/>
    <x v="7"/>
    <x v="14"/>
    <n v="703.5"/>
    <n v="1"/>
    <n v="275.88"/>
    <x v="1"/>
    <x v="0"/>
    <x v="1"/>
    <x v="3"/>
  </r>
  <r>
    <d v="2024-02-10T00:00:00"/>
    <x v="9"/>
    <x v="9"/>
    <x v="15"/>
    <n v="0"/>
    <n v="3"/>
    <n v="179.97"/>
    <x v="5"/>
    <x v="1"/>
    <x v="1"/>
    <x v="3"/>
  </r>
  <r>
    <d v="2024-02-11T00:00:00"/>
    <x v="24"/>
    <x v="23"/>
    <x v="7"/>
    <n v="12600"/>
    <n v="1"/>
    <n v="14000"/>
    <x v="9"/>
    <x v="3"/>
    <x v="1"/>
    <x v="3"/>
  </r>
  <r>
    <d v="2024-02-12T00:00:00"/>
    <x v="13"/>
    <x v="13"/>
    <x v="15"/>
    <n v="0"/>
    <n v="3"/>
    <n v="359.64"/>
    <x v="6"/>
    <x v="1"/>
    <x v="1"/>
    <x v="3"/>
  </r>
  <r>
    <d v="2024-02-13T00:00:00"/>
    <x v="10"/>
    <x v="10"/>
    <x v="26"/>
    <n v="1011.54"/>
    <n v="5"/>
    <n v="199.95"/>
    <x v="2"/>
    <x v="1"/>
    <x v="1"/>
    <x v="3"/>
  </r>
  <r>
    <d v="2024-02-14T00:00:00"/>
    <x v="12"/>
    <x v="12"/>
    <x v="15"/>
    <n v="0"/>
    <n v="5"/>
    <n v="251.6"/>
    <x v="6"/>
    <x v="1"/>
    <x v="1"/>
    <x v="3"/>
  </r>
  <r>
    <d v="2024-02-15T00:00:00"/>
    <x v="28"/>
    <x v="27"/>
    <x v="14"/>
    <n v="290.25"/>
    <n v="2"/>
    <n v="258"/>
    <x v="12"/>
    <x v="4"/>
    <x v="1"/>
    <x v="3"/>
  </r>
  <r>
    <d v="2024-02-16T00:00:00"/>
    <x v="20"/>
    <x v="10"/>
    <x v="5"/>
    <n v="40"/>
    <n v="3"/>
    <n v="119.97"/>
    <x v="2"/>
    <x v="2"/>
    <x v="1"/>
    <x v="3"/>
  </r>
  <r>
    <d v="2024-02-17T00:00:00"/>
    <x v="20"/>
    <x v="10"/>
    <x v="15"/>
    <n v="0"/>
    <n v="4"/>
    <n v="159.96"/>
    <x v="2"/>
    <x v="2"/>
    <x v="1"/>
    <x v="3"/>
  </r>
  <r>
    <d v="2024-02-18T00:00:00"/>
    <x v="0"/>
    <x v="0"/>
    <x v="7"/>
    <n v="345.59"/>
    <n v="4"/>
    <n v="1727.96"/>
    <x v="0"/>
    <x v="0"/>
    <x v="1"/>
    <x v="3"/>
  </r>
  <r>
    <d v="2024-02-19T00:00:00"/>
    <x v="29"/>
    <x v="28"/>
    <x v="5"/>
    <n v="125.98"/>
    <n v="4"/>
    <n v="359.96"/>
    <x v="2"/>
    <x v="4"/>
    <x v="1"/>
    <x v="3"/>
  </r>
  <r>
    <d v="2024-02-20T00:00:00"/>
    <x v="6"/>
    <x v="6"/>
    <x v="7"/>
    <n v="15"/>
    <n v="3"/>
    <n v="89.97"/>
    <x v="3"/>
    <x v="0"/>
    <x v="1"/>
    <x v="3"/>
  </r>
  <r>
    <d v="2024-02-21T00:00:00"/>
    <x v="19"/>
    <x v="19"/>
    <x v="7"/>
    <n v="294.02"/>
    <n v="2"/>
    <n v="653.38"/>
    <x v="7"/>
    <x v="2"/>
    <x v="1"/>
    <x v="3"/>
  </r>
  <r>
    <d v="2024-02-22T00:00:00"/>
    <x v="2"/>
    <x v="2"/>
    <x v="15"/>
    <n v="0"/>
    <n v="5"/>
    <n v="499.95"/>
    <x v="1"/>
    <x v="0"/>
    <x v="1"/>
    <x v="3"/>
  </r>
  <r>
    <d v="2024-02-23T00:00:00"/>
    <x v="21"/>
    <x v="20"/>
    <x v="7"/>
    <n v="584.99"/>
    <n v="5"/>
    <n v="3249.95"/>
    <x v="4"/>
    <x v="2"/>
    <x v="1"/>
    <x v="3"/>
  </r>
  <r>
    <d v="2024-02-24T00:00:00"/>
    <x v="27"/>
    <x v="26"/>
    <x v="5"/>
    <n v="193.5"/>
    <n v="1"/>
    <n v="129"/>
    <x v="10"/>
    <x v="4"/>
    <x v="1"/>
    <x v="3"/>
  </r>
  <r>
    <d v="2024-02-25T00:00:00"/>
    <x v="5"/>
    <x v="5"/>
    <x v="14"/>
    <n v="42"/>
    <n v="1"/>
    <n v="27.99"/>
    <x v="2"/>
    <x v="0"/>
    <x v="1"/>
    <x v="3"/>
  </r>
  <r>
    <d v="2024-02-26T00:00:00"/>
    <x v="31"/>
    <x v="30"/>
    <x v="15"/>
    <n v="0"/>
    <n v="1"/>
    <n v="59.99"/>
    <x v="14"/>
    <x v="5"/>
    <x v="1"/>
    <x v="3"/>
  </r>
  <r>
    <d v="2024-02-27T00:00:00"/>
    <x v="28"/>
    <x v="27"/>
    <x v="5"/>
    <n v="193.5"/>
    <n v="5"/>
    <n v="645"/>
    <x v="12"/>
    <x v="4"/>
    <x v="1"/>
    <x v="3"/>
  </r>
  <r>
    <d v="2024-02-28T00:00:00"/>
    <x v="33"/>
    <x v="32"/>
    <x v="15"/>
    <n v="0"/>
    <n v="5"/>
    <n v="1999.75"/>
    <x v="0"/>
    <x v="6"/>
    <x v="1"/>
    <x v="3"/>
  </r>
  <r>
    <d v="2024-02-29T00:00:00"/>
    <x v="22"/>
    <x v="21"/>
    <x v="5"/>
    <n v="8991"/>
    <n v="4"/>
    <n v="19980"/>
    <x v="0"/>
    <x v="3"/>
    <x v="1"/>
    <x v="3"/>
  </r>
  <r>
    <d v="2024-03-01T00:00:00"/>
    <x v="3"/>
    <x v="3"/>
    <x v="14"/>
    <n v="125.97"/>
    <n v="3"/>
    <n v="209.97"/>
    <x v="1"/>
    <x v="0"/>
    <x v="2"/>
    <x v="3"/>
  </r>
  <r>
    <d v="2024-03-02T00:00:00"/>
    <x v="30"/>
    <x v="29"/>
    <x v="15"/>
    <n v="0"/>
    <n v="5"/>
    <n v="449.95"/>
    <x v="13"/>
    <x v="4"/>
    <x v="2"/>
    <x v="3"/>
  </r>
  <r>
    <d v="2024-03-03T00:00:00"/>
    <x v="35"/>
    <x v="34"/>
    <x v="15"/>
    <n v="0"/>
    <n v="1"/>
    <n v="53.15"/>
    <x v="16"/>
    <x v="6"/>
    <x v="2"/>
    <x v="3"/>
  </r>
  <r>
    <d v="2024-03-04T00:00:00"/>
    <x v="14"/>
    <x v="14"/>
    <x v="15"/>
    <n v="0"/>
    <n v="5"/>
    <n v="209.4"/>
    <x v="6"/>
    <x v="1"/>
    <x v="2"/>
    <x v="3"/>
  </r>
  <r>
    <d v="2024-03-05T00:00:00"/>
    <x v="13"/>
    <x v="13"/>
    <x v="0"/>
    <n v="2967.0299999999997"/>
    <n v="3"/>
    <n v="359.64"/>
    <x v="6"/>
    <x v="1"/>
    <x v="2"/>
    <x v="3"/>
  </r>
  <r>
    <d v="2024-03-06T00:00:00"/>
    <x v="10"/>
    <x v="10"/>
    <x v="5"/>
    <n v="43.98"/>
    <n v="4"/>
    <n v="159.96"/>
    <x v="2"/>
    <x v="1"/>
    <x v="2"/>
    <x v="3"/>
  </r>
  <r>
    <d v="2024-03-07T00:00:00"/>
    <x v="27"/>
    <x v="26"/>
    <x v="14"/>
    <n v="290.25"/>
    <n v="5"/>
    <n v="645"/>
    <x v="10"/>
    <x v="4"/>
    <x v="2"/>
    <x v="3"/>
  </r>
  <r>
    <d v="2024-03-08T00:00:00"/>
    <x v="13"/>
    <x v="13"/>
    <x v="5"/>
    <n v="179.82"/>
    <n v="1"/>
    <n v="119.88"/>
    <x v="6"/>
    <x v="1"/>
    <x v="2"/>
    <x v="3"/>
  </r>
  <r>
    <d v="2024-03-09T00:00:00"/>
    <x v="5"/>
    <x v="5"/>
    <x v="15"/>
    <n v="0"/>
    <n v="3"/>
    <n v="83.97"/>
    <x v="2"/>
    <x v="0"/>
    <x v="2"/>
    <x v="3"/>
  </r>
  <r>
    <d v="2024-03-10T00:00:00"/>
    <x v="22"/>
    <x v="21"/>
    <x v="7"/>
    <n v="4495.5"/>
    <n v="3"/>
    <n v="14985"/>
    <x v="0"/>
    <x v="3"/>
    <x v="2"/>
    <x v="3"/>
  </r>
  <r>
    <d v="2024-03-11T00:00:00"/>
    <x v="24"/>
    <x v="23"/>
    <x v="7"/>
    <n v="12600"/>
    <n v="2"/>
    <n v="28000"/>
    <x v="9"/>
    <x v="3"/>
    <x v="2"/>
    <x v="3"/>
  </r>
  <r>
    <d v="2024-03-12T00:00:00"/>
    <x v="13"/>
    <x v="13"/>
    <x v="14"/>
    <n v="269.73"/>
    <n v="2"/>
    <n v="239.76"/>
    <x v="6"/>
    <x v="1"/>
    <x v="2"/>
    <x v="3"/>
  </r>
  <r>
    <d v="2024-03-13T00:00:00"/>
    <x v="19"/>
    <x v="19"/>
    <x v="14"/>
    <n v="882.06"/>
    <n v="5"/>
    <n v="1633.45"/>
    <x v="7"/>
    <x v="2"/>
    <x v="2"/>
    <x v="3"/>
  </r>
  <r>
    <d v="2024-03-14T00:00:00"/>
    <x v="3"/>
    <x v="3"/>
    <x v="5"/>
    <n v="83.98"/>
    <n v="2"/>
    <n v="139.97999999999999"/>
    <x v="1"/>
    <x v="0"/>
    <x v="2"/>
    <x v="3"/>
  </r>
  <r>
    <d v="2024-03-15T00:00:00"/>
    <x v="13"/>
    <x v="13"/>
    <x v="5"/>
    <n v="179.82"/>
    <n v="5"/>
    <n v="599.4"/>
    <x v="6"/>
    <x v="1"/>
    <x v="2"/>
    <x v="3"/>
  </r>
  <r>
    <d v="2024-03-16T00:00:00"/>
    <x v="1"/>
    <x v="1"/>
    <x v="15"/>
    <n v="0"/>
    <n v="2"/>
    <n v="499.98"/>
    <x v="1"/>
    <x v="0"/>
    <x v="2"/>
    <x v="3"/>
  </r>
  <r>
    <d v="2024-03-17T00:00:00"/>
    <x v="26"/>
    <x v="25"/>
    <x v="7"/>
    <n v="211.65"/>
    <n v="4"/>
    <n v="996"/>
    <x v="11"/>
    <x v="4"/>
    <x v="2"/>
    <x v="3"/>
  </r>
  <r>
    <d v="2024-03-18T00:00:00"/>
    <x v="17"/>
    <x v="17"/>
    <x v="14"/>
    <n v="549.75"/>
    <n v="5"/>
    <n v="1077.95"/>
    <x v="7"/>
    <x v="2"/>
    <x v="2"/>
    <x v="3"/>
  </r>
  <r>
    <d v="2024-03-19T00:00:00"/>
    <x v="31"/>
    <x v="30"/>
    <x v="14"/>
    <n v="116.97"/>
    <n v="4"/>
    <n v="239.96"/>
    <x v="14"/>
    <x v="5"/>
    <x v="2"/>
    <x v="3"/>
  </r>
  <r>
    <d v="2024-03-20T00:00:00"/>
    <x v="22"/>
    <x v="21"/>
    <x v="7"/>
    <n v="4495.5"/>
    <n v="4"/>
    <n v="19980"/>
    <x v="0"/>
    <x v="3"/>
    <x v="2"/>
    <x v="3"/>
  </r>
  <r>
    <d v="2024-03-21T00:00:00"/>
    <x v="26"/>
    <x v="25"/>
    <x v="7"/>
    <n v="211.65"/>
    <n v="1"/>
    <n v="249"/>
    <x v="11"/>
    <x v="4"/>
    <x v="2"/>
    <x v="3"/>
  </r>
  <r>
    <d v="2024-03-22T00:00:00"/>
    <x v="20"/>
    <x v="10"/>
    <x v="7"/>
    <n v="20"/>
    <n v="5"/>
    <n v="199.95"/>
    <x v="2"/>
    <x v="2"/>
    <x v="2"/>
    <x v="3"/>
  </r>
  <r>
    <d v="2024-03-23T00:00:00"/>
    <x v="23"/>
    <x v="22"/>
    <x v="14"/>
    <n v="105"/>
    <n v="1"/>
    <n v="70"/>
    <x v="8"/>
    <x v="3"/>
    <x v="2"/>
    <x v="3"/>
  </r>
  <r>
    <d v="2024-03-24T00:00:00"/>
    <x v="22"/>
    <x v="21"/>
    <x v="15"/>
    <n v="0"/>
    <n v="5"/>
    <n v="24975"/>
    <x v="0"/>
    <x v="3"/>
    <x v="2"/>
    <x v="3"/>
  </r>
  <r>
    <d v="2024-03-25T00:00:00"/>
    <x v="21"/>
    <x v="20"/>
    <x v="5"/>
    <n v="1169.98"/>
    <n v="3"/>
    <n v="1949.97"/>
    <x v="4"/>
    <x v="2"/>
    <x v="2"/>
    <x v="3"/>
  </r>
  <r>
    <d v="2024-03-26T00:00:00"/>
    <x v="18"/>
    <x v="18"/>
    <x v="30"/>
    <n v="940"/>
    <n v="3"/>
    <n v="119.97"/>
    <x v="3"/>
    <x v="2"/>
    <x v="2"/>
    <x v="3"/>
  </r>
  <r>
    <d v="2024-03-27T00:00:00"/>
    <x v="18"/>
    <x v="18"/>
    <x v="7"/>
    <n v="20"/>
    <n v="3"/>
    <n v="119.97"/>
    <x v="3"/>
    <x v="2"/>
    <x v="2"/>
    <x v="3"/>
  </r>
  <r>
    <d v="2024-03-28T00:00:00"/>
    <x v="4"/>
    <x v="4"/>
    <x v="15"/>
    <n v="0"/>
    <n v="4"/>
    <n v="79.959999999999994"/>
    <x v="2"/>
    <x v="0"/>
    <x v="2"/>
    <x v="3"/>
  </r>
  <r>
    <d v="2024-03-29T00:00:00"/>
    <x v="23"/>
    <x v="22"/>
    <x v="5"/>
    <n v="70"/>
    <n v="1"/>
    <n v="70"/>
    <x v="8"/>
    <x v="3"/>
    <x v="2"/>
    <x v="3"/>
  </r>
  <r>
    <d v="2024-03-30T00:00:00"/>
    <x v="14"/>
    <x v="14"/>
    <x v="14"/>
    <n v="69.09"/>
    <n v="1"/>
    <n v="41.88"/>
    <x v="6"/>
    <x v="1"/>
    <x v="2"/>
    <x v="3"/>
  </r>
  <r>
    <d v="2024-03-31T00:00:00"/>
    <x v="9"/>
    <x v="9"/>
    <x v="5"/>
    <n v="77.98"/>
    <n v="5"/>
    <n v="299.95"/>
    <x v="5"/>
    <x v="1"/>
    <x v="2"/>
    <x v="3"/>
  </r>
  <r>
    <d v="2024-04-01T00:00:00"/>
    <x v="9"/>
    <x v="9"/>
    <x v="7"/>
    <n v="38.99"/>
    <n v="4"/>
    <n v="239.96"/>
    <x v="5"/>
    <x v="1"/>
    <x v="3"/>
    <x v="3"/>
  </r>
  <r>
    <d v="2024-04-02T00:00:00"/>
    <x v="29"/>
    <x v="28"/>
    <x v="15"/>
    <n v="0"/>
    <n v="1"/>
    <n v="89.99"/>
    <x v="2"/>
    <x v="4"/>
    <x v="3"/>
    <x v="3"/>
  </r>
  <r>
    <d v="2024-04-03T00:00:00"/>
    <x v="8"/>
    <x v="8"/>
    <x v="15"/>
    <n v="0"/>
    <n v="5"/>
    <n v="1249.95"/>
    <x v="4"/>
    <x v="1"/>
    <x v="3"/>
    <x v="3"/>
  </r>
  <r>
    <d v="2024-04-04T00:00:00"/>
    <x v="14"/>
    <x v="14"/>
    <x v="14"/>
    <n v="69.09"/>
    <n v="1"/>
    <n v="41.88"/>
    <x v="6"/>
    <x v="1"/>
    <x v="3"/>
    <x v="3"/>
  </r>
  <r>
    <d v="2024-04-05T00:00:00"/>
    <x v="4"/>
    <x v="4"/>
    <x v="27"/>
    <n v="420"/>
    <n v="4"/>
    <n v="79.959999999999994"/>
    <x v="2"/>
    <x v="0"/>
    <x v="3"/>
    <x v="3"/>
  </r>
  <r>
    <d v="2024-04-06T00:00:00"/>
    <x v="12"/>
    <x v="12"/>
    <x v="15"/>
    <n v="0"/>
    <n v="4"/>
    <n v="201.28"/>
    <x v="6"/>
    <x v="1"/>
    <x v="3"/>
    <x v="3"/>
  </r>
  <r>
    <d v="2024-04-07T00:00:00"/>
    <x v="25"/>
    <x v="24"/>
    <x v="5"/>
    <n v="24"/>
    <n v="4"/>
    <n v="80"/>
    <x v="10"/>
    <x v="4"/>
    <x v="3"/>
    <x v="3"/>
  </r>
  <r>
    <d v="2024-04-08T00:00:00"/>
    <x v="6"/>
    <x v="6"/>
    <x v="31"/>
    <n v="405"/>
    <n v="2"/>
    <n v="59.98"/>
    <x v="3"/>
    <x v="0"/>
    <x v="3"/>
    <x v="3"/>
  </r>
  <r>
    <d v="2024-04-09T00:00:00"/>
    <x v="6"/>
    <x v="6"/>
    <x v="15"/>
    <n v="0"/>
    <n v="2"/>
    <n v="59.98"/>
    <x v="3"/>
    <x v="0"/>
    <x v="3"/>
    <x v="3"/>
  </r>
  <r>
    <d v="2024-04-10T00:00:00"/>
    <x v="29"/>
    <x v="28"/>
    <x v="7"/>
    <n v="62.99"/>
    <n v="1"/>
    <n v="89.99"/>
    <x v="2"/>
    <x v="4"/>
    <x v="3"/>
    <x v="3"/>
  </r>
  <r>
    <d v="2024-04-11T00:00:00"/>
    <x v="24"/>
    <x v="23"/>
    <x v="7"/>
    <n v="12600"/>
    <n v="1"/>
    <n v="14000"/>
    <x v="9"/>
    <x v="3"/>
    <x v="3"/>
    <x v="3"/>
  </r>
  <r>
    <d v="2024-04-12T00:00:00"/>
    <x v="34"/>
    <x v="33"/>
    <x v="21"/>
    <n v="6840.4000000000005"/>
    <n v="3"/>
    <n v="1047"/>
    <x v="15"/>
    <x v="6"/>
    <x v="3"/>
    <x v="3"/>
  </r>
  <r>
    <d v="2024-04-13T00:00:00"/>
    <x v="31"/>
    <x v="30"/>
    <x v="7"/>
    <n v="38.99"/>
    <n v="1"/>
    <n v="59.99"/>
    <x v="14"/>
    <x v="5"/>
    <x v="3"/>
    <x v="3"/>
  </r>
  <r>
    <d v="2024-04-14T00:00:00"/>
    <x v="9"/>
    <x v="9"/>
    <x v="7"/>
    <n v="38.99"/>
    <n v="4"/>
    <n v="239.96"/>
    <x v="5"/>
    <x v="1"/>
    <x v="3"/>
    <x v="3"/>
  </r>
  <r>
    <d v="2024-04-15T00:00:00"/>
    <x v="18"/>
    <x v="18"/>
    <x v="14"/>
    <n v="60"/>
    <n v="4"/>
    <n v="159.96"/>
    <x v="3"/>
    <x v="2"/>
    <x v="3"/>
    <x v="3"/>
  </r>
  <r>
    <d v="2024-04-16T00:00:00"/>
    <x v="9"/>
    <x v="9"/>
    <x v="7"/>
    <n v="38.99"/>
    <n v="1"/>
    <n v="59.99"/>
    <x v="5"/>
    <x v="1"/>
    <x v="3"/>
    <x v="3"/>
  </r>
  <r>
    <d v="2024-04-17T00:00:00"/>
    <x v="11"/>
    <x v="11"/>
    <x v="20"/>
    <n v="901.58999999999992"/>
    <n v="3"/>
    <n v="119.97"/>
    <x v="2"/>
    <x v="1"/>
    <x v="3"/>
    <x v="3"/>
  </r>
  <r>
    <d v="2024-04-18T00:00:00"/>
    <x v="14"/>
    <x v="14"/>
    <x v="5"/>
    <n v="46.06"/>
    <n v="2"/>
    <n v="83.76"/>
    <x v="6"/>
    <x v="1"/>
    <x v="3"/>
    <x v="3"/>
  </r>
  <r>
    <d v="2024-04-19T00:00:00"/>
    <x v="13"/>
    <x v="13"/>
    <x v="14"/>
    <n v="269.73"/>
    <n v="4"/>
    <n v="479.52"/>
    <x v="6"/>
    <x v="1"/>
    <x v="3"/>
    <x v="3"/>
  </r>
  <r>
    <d v="2024-04-20T00:00:00"/>
    <x v="15"/>
    <x v="15"/>
    <x v="5"/>
    <n v="179.98"/>
    <n v="1"/>
    <n v="119.99"/>
    <x v="5"/>
    <x v="1"/>
    <x v="3"/>
    <x v="3"/>
  </r>
  <r>
    <d v="2024-04-21T00:00:00"/>
    <x v="29"/>
    <x v="28"/>
    <x v="15"/>
    <n v="0"/>
    <n v="4"/>
    <n v="359.96"/>
    <x v="2"/>
    <x v="4"/>
    <x v="3"/>
    <x v="3"/>
  </r>
  <r>
    <d v="2024-04-22T00:00:00"/>
    <x v="12"/>
    <x v="12"/>
    <x v="5"/>
    <n v="65.42"/>
    <n v="3"/>
    <n v="150.96"/>
    <x v="6"/>
    <x v="1"/>
    <x v="3"/>
    <x v="3"/>
  </r>
  <r>
    <d v="2024-04-23T00:00:00"/>
    <x v="19"/>
    <x v="19"/>
    <x v="15"/>
    <n v="0"/>
    <n v="4"/>
    <n v="1306.76"/>
    <x v="7"/>
    <x v="2"/>
    <x v="3"/>
    <x v="3"/>
  </r>
  <r>
    <d v="2024-04-24T00:00:00"/>
    <x v="31"/>
    <x v="30"/>
    <x v="14"/>
    <n v="116.97"/>
    <n v="4"/>
    <n v="239.96"/>
    <x v="14"/>
    <x v="5"/>
    <x v="3"/>
    <x v="3"/>
  </r>
  <r>
    <d v="2024-04-25T00:00:00"/>
    <x v="12"/>
    <x v="12"/>
    <x v="5"/>
    <n v="65.42"/>
    <n v="1"/>
    <n v="50.32"/>
    <x v="6"/>
    <x v="1"/>
    <x v="3"/>
    <x v="3"/>
  </r>
  <r>
    <d v="2024-04-26T00:00:00"/>
    <x v="21"/>
    <x v="20"/>
    <x v="15"/>
    <n v="0"/>
    <n v="1"/>
    <n v="649.99"/>
    <x v="4"/>
    <x v="2"/>
    <x v="3"/>
    <x v="3"/>
  </r>
  <r>
    <d v="2024-04-27T00:00:00"/>
    <x v="3"/>
    <x v="3"/>
    <x v="14"/>
    <n v="125.97"/>
    <n v="3"/>
    <n v="209.97"/>
    <x v="1"/>
    <x v="0"/>
    <x v="3"/>
    <x v="3"/>
  </r>
  <r>
    <d v="2024-04-28T00:00:00"/>
    <x v="12"/>
    <x v="12"/>
    <x v="7"/>
    <n v="32.71"/>
    <n v="2"/>
    <n v="100.64"/>
    <x v="6"/>
    <x v="1"/>
    <x v="3"/>
    <x v="3"/>
  </r>
  <r>
    <d v="2024-04-29T00:00:00"/>
    <x v="2"/>
    <x v="2"/>
    <x v="14"/>
    <n v="194.96999999999997"/>
    <n v="2"/>
    <n v="199.98"/>
    <x v="1"/>
    <x v="0"/>
    <x v="3"/>
    <x v="3"/>
  </r>
  <r>
    <d v="2024-04-30T00:00:00"/>
    <x v="32"/>
    <x v="31"/>
    <x v="15"/>
    <n v="0"/>
    <n v="2"/>
    <n v="199.98"/>
    <x v="2"/>
    <x v="5"/>
    <x v="3"/>
    <x v="3"/>
  </r>
  <r>
    <d v="2024-05-01T00:00:00"/>
    <x v="29"/>
    <x v="28"/>
    <x v="7"/>
    <n v="62.99"/>
    <n v="5"/>
    <n v="449.95"/>
    <x v="2"/>
    <x v="4"/>
    <x v="4"/>
    <x v="3"/>
  </r>
  <r>
    <d v="2024-05-02T00:00:00"/>
    <x v="21"/>
    <x v="20"/>
    <x v="14"/>
    <n v="1754.97"/>
    <n v="3"/>
    <n v="1949.97"/>
    <x v="4"/>
    <x v="2"/>
    <x v="4"/>
    <x v="3"/>
  </r>
  <r>
    <d v="2024-05-03T00:00:00"/>
    <x v="0"/>
    <x v="0"/>
    <x v="5"/>
    <n v="691.18"/>
    <n v="2"/>
    <n v="863.98"/>
    <x v="0"/>
    <x v="0"/>
    <x v="4"/>
    <x v="3"/>
  </r>
  <r>
    <d v="2024-05-04T00:00:00"/>
    <x v="7"/>
    <x v="7"/>
    <x v="15"/>
    <n v="0"/>
    <n v="3"/>
    <n v="827.64"/>
    <x v="1"/>
    <x v="0"/>
    <x v="4"/>
    <x v="3"/>
  </r>
  <r>
    <d v="2024-05-05T00:00:00"/>
    <x v="29"/>
    <x v="28"/>
    <x v="14"/>
    <n v="188.97"/>
    <n v="4"/>
    <n v="359.96"/>
    <x v="2"/>
    <x v="4"/>
    <x v="4"/>
    <x v="3"/>
  </r>
  <r>
    <d v="2024-05-06T00:00:00"/>
    <x v="0"/>
    <x v="0"/>
    <x v="5"/>
    <n v="691.18"/>
    <n v="5"/>
    <n v="2159.9499999999998"/>
    <x v="0"/>
    <x v="0"/>
    <x v="4"/>
    <x v="3"/>
  </r>
  <r>
    <d v="2024-05-07T00:00:00"/>
    <x v="12"/>
    <x v="12"/>
    <x v="14"/>
    <n v="98.13"/>
    <n v="1"/>
    <n v="50.32"/>
    <x v="6"/>
    <x v="1"/>
    <x v="4"/>
    <x v="3"/>
  </r>
  <r>
    <d v="2024-05-08T00:00:00"/>
    <x v="33"/>
    <x v="32"/>
    <x v="14"/>
    <n v="1079.8799999999999"/>
    <n v="3"/>
    <n v="1199.8499999999999"/>
    <x v="0"/>
    <x v="6"/>
    <x v="4"/>
    <x v="3"/>
  </r>
  <r>
    <d v="2024-05-09T00:00:00"/>
    <x v="2"/>
    <x v="2"/>
    <x v="7"/>
    <n v="64.989999999999995"/>
    <n v="5"/>
    <n v="499.95"/>
    <x v="1"/>
    <x v="0"/>
    <x v="4"/>
    <x v="3"/>
  </r>
  <r>
    <d v="2024-05-10T00:00:00"/>
    <x v="15"/>
    <x v="15"/>
    <x v="31"/>
    <n v="2429.73"/>
    <n v="2"/>
    <n v="239.98"/>
    <x v="5"/>
    <x v="1"/>
    <x v="4"/>
    <x v="3"/>
  </r>
  <r>
    <d v="2024-05-11T00:00:00"/>
    <x v="6"/>
    <x v="6"/>
    <x v="5"/>
    <n v="30"/>
    <n v="1"/>
    <n v="29.99"/>
    <x v="3"/>
    <x v="0"/>
    <x v="4"/>
    <x v="3"/>
  </r>
  <r>
    <d v="2024-05-12T00:00:00"/>
    <x v="17"/>
    <x v="17"/>
    <x v="7"/>
    <n v="183.25"/>
    <n v="3"/>
    <n v="646.77"/>
    <x v="7"/>
    <x v="2"/>
    <x v="4"/>
    <x v="3"/>
  </r>
  <r>
    <d v="2024-05-13T00:00:00"/>
    <x v="16"/>
    <x v="16"/>
    <x v="14"/>
    <n v="623.97"/>
    <n v="2"/>
    <n v="519.98"/>
    <x v="4"/>
    <x v="2"/>
    <x v="4"/>
    <x v="3"/>
  </r>
  <r>
    <d v="2024-05-14T00:00:00"/>
    <x v="21"/>
    <x v="20"/>
    <x v="14"/>
    <n v="1754.97"/>
    <n v="1"/>
    <n v="649.99"/>
    <x v="4"/>
    <x v="2"/>
    <x v="4"/>
    <x v="3"/>
  </r>
  <r>
    <d v="2024-05-15T00:00:00"/>
    <x v="6"/>
    <x v="6"/>
    <x v="5"/>
    <n v="30"/>
    <n v="3"/>
    <n v="89.97"/>
    <x v="3"/>
    <x v="0"/>
    <x v="4"/>
    <x v="3"/>
  </r>
  <r>
    <d v="2024-05-16T00:00:00"/>
    <x v="28"/>
    <x v="27"/>
    <x v="1"/>
    <n v="3579.75"/>
    <n v="1"/>
    <n v="129"/>
    <x v="12"/>
    <x v="4"/>
    <x v="4"/>
    <x v="3"/>
  </r>
  <r>
    <d v="2024-05-17T00:00:00"/>
    <x v="31"/>
    <x v="30"/>
    <x v="7"/>
    <n v="38.99"/>
    <n v="5"/>
    <n v="299.95"/>
    <x v="14"/>
    <x v="5"/>
    <x v="4"/>
    <x v="3"/>
  </r>
  <r>
    <d v="2024-05-18T00:00:00"/>
    <x v="14"/>
    <x v="14"/>
    <x v="14"/>
    <n v="69.09"/>
    <n v="1"/>
    <n v="41.88"/>
    <x v="6"/>
    <x v="1"/>
    <x v="4"/>
    <x v="3"/>
  </r>
  <r>
    <d v="2024-05-19T00:00:00"/>
    <x v="32"/>
    <x v="31"/>
    <x v="14"/>
    <n v="224.96999999999997"/>
    <n v="2"/>
    <n v="199.98"/>
    <x v="2"/>
    <x v="5"/>
    <x v="4"/>
    <x v="3"/>
  </r>
  <r>
    <d v="2024-05-20T00:00:00"/>
    <x v="25"/>
    <x v="24"/>
    <x v="30"/>
    <n v="564"/>
    <n v="3"/>
    <n v="60"/>
    <x v="10"/>
    <x v="4"/>
    <x v="4"/>
    <x v="3"/>
  </r>
  <r>
    <d v="2024-05-21T00:00:00"/>
    <x v="4"/>
    <x v="4"/>
    <x v="7"/>
    <n v="10"/>
    <n v="5"/>
    <n v="99.95"/>
    <x v="2"/>
    <x v="0"/>
    <x v="4"/>
    <x v="3"/>
  </r>
  <r>
    <d v="2024-05-22T00:00:00"/>
    <x v="29"/>
    <x v="28"/>
    <x v="7"/>
    <n v="62.99"/>
    <n v="3"/>
    <n v="269.97000000000003"/>
    <x v="2"/>
    <x v="4"/>
    <x v="4"/>
    <x v="3"/>
  </r>
  <r>
    <d v="2024-05-23T00:00:00"/>
    <x v="29"/>
    <x v="28"/>
    <x v="7"/>
    <n v="62.99"/>
    <n v="5"/>
    <n v="449.95"/>
    <x v="2"/>
    <x v="4"/>
    <x v="4"/>
    <x v="3"/>
  </r>
  <r>
    <d v="2024-05-24T00:00:00"/>
    <x v="26"/>
    <x v="25"/>
    <x v="14"/>
    <n v="634.95000000000005"/>
    <n v="2"/>
    <n v="498"/>
    <x v="11"/>
    <x v="4"/>
    <x v="4"/>
    <x v="3"/>
  </r>
  <r>
    <d v="2024-05-25T00:00:00"/>
    <x v="13"/>
    <x v="13"/>
    <x v="14"/>
    <n v="269.73"/>
    <n v="5"/>
    <n v="599.4"/>
    <x v="6"/>
    <x v="1"/>
    <x v="4"/>
    <x v="3"/>
  </r>
  <r>
    <d v="2024-05-26T00:00:00"/>
    <x v="15"/>
    <x v="15"/>
    <x v="14"/>
    <n v="269.96999999999997"/>
    <n v="1"/>
    <n v="119.99"/>
    <x v="5"/>
    <x v="1"/>
    <x v="4"/>
    <x v="3"/>
  </r>
  <r>
    <d v="2024-05-27T00:00:00"/>
    <x v="28"/>
    <x v="27"/>
    <x v="5"/>
    <n v="193.5"/>
    <n v="3"/>
    <n v="387"/>
    <x v="12"/>
    <x v="4"/>
    <x v="4"/>
    <x v="3"/>
  </r>
  <r>
    <d v="2024-05-28T00:00:00"/>
    <x v="3"/>
    <x v="3"/>
    <x v="14"/>
    <n v="125.97"/>
    <n v="2"/>
    <n v="139.97999999999999"/>
    <x v="1"/>
    <x v="0"/>
    <x v="4"/>
    <x v="3"/>
  </r>
  <r>
    <d v="2024-05-29T00:00:00"/>
    <x v="23"/>
    <x v="22"/>
    <x v="5"/>
    <n v="70"/>
    <n v="4"/>
    <n v="280"/>
    <x v="8"/>
    <x v="3"/>
    <x v="4"/>
    <x v="3"/>
  </r>
  <r>
    <d v="2024-05-30T00:00:00"/>
    <x v="35"/>
    <x v="34"/>
    <x v="15"/>
    <n v="0"/>
    <n v="3"/>
    <n v="159.44999999999999"/>
    <x v="16"/>
    <x v="6"/>
    <x v="4"/>
    <x v="3"/>
  </r>
  <r>
    <d v="2024-05-31T00:00:00"/>
    <x v="14"/>
    <x v="14"/>
    <x v="5"/>
    <n v="46.06"/>
    <n v="2"/>
    <n v="83.76"/>
    <x v="6"/>
    <x v="1"/>
    <x v="4"/>
    <x v="3"/>
  </r>
  <r>
    <d v="2024-06-01T00:00:00"/>
    <x v="27"/>
    <x v="26"/>
    <x v="7"/>
    <n v="96.75"/>
    <n v="4"/>
    <n v="516"/>
    <x v="10"/>
    <x v="4"/>
    <x v="5"/>
    <x v="3"/>
  </r>
  <r>
    <d v="2024-06-02T00:00:00"/>
    <x v="15"/>
    <x v="15"/>
    <x v="7"/>
    <n v="89.99"/>
    <n v="5"/>
    <n v="599.95000000000005"/>
    <x v="5"/>
    <x v="1"/>
    <x v="5"/>
    <x v="3"/>
  </r>
  <r>
    <d v="2024-06-03T00:00:00"/>
    <x v="19"/>
    <x v="19"/>
    <x v="5"/>
    <n v="588.04"/>
    <n v="4"/>
    <n v="1306.76"/>
    <x v="7"/>
    <x v="2"/>
    <x v="5"/>
    <x v="3"/>
  </r>
  <r>
    <d v="2024-06-04T00:00:00"/>
    <x v="24"/>
    <x v="23"/>
    <x v="7"/>
    <n v="12600"/>
    <n v="1"/>
    <n v="14000"/>
    <x v="9"/>
    <x v="3"/>
    <x v="5"/>
    <x v="3"/>
  </r>
  <r>
    <d v="2024-06-05T00:00:00"/>
    <x v="10"/>
    <x v="10"/>
    <x v="7"/>
    <n v="21.99"/>
    <n v="4"/>
    <n v="159.96"/>
    <x v="2"/>
    <x v="1"/>
    <x v="5"/>
    <x v="3"/>
  </r>
  <r>
    <d v="2024-06-06T00:00:00"/>
    <x v="25"/>
    <x v="24"/>
    <x v="15"/>
    <n v="0"/>
    <n v="5"/>
    <n v="100"/>
    <x v="10"/>
    <x v="4"/>
    <x v="5"/>
    <x v="3"/>
  </r>
  <r>
    <d v="2024-06-07T00:00:00"/>
    <x v="19"/>
    <x v="19"/>
    <x v="7"/>
    <n v="294.02"/>
    <n v="1"/>
    <n v="326.69"/>
    <x v="7"/>
    <x v="2"/>
    <x v="5"/>
    <x v="3"/>
  </r>
  <r>
    <d v="2024-06-08T00:00:00"/>
    <x v="26"/>
    <x v="25"/>
    <x v="5"/>
    <n v="423.3"/>
    <n v="3"/>
    <n v="747"/>
    <x v="11"/>
    <x v="4"/>
    <x v="5"/>
    <x v="3"/>
  </r>
  <r>
    <d v="2024-06-09T00:00:00"/>
    <x v="29"/>
    <x v="28"/>
    <x v="14"/>
    <n v="188.97"/>
    <n v="5"/>
    <n v="449.95"/>
    <x v="2"/>
    <x v="4"/>
    <x v="5"/>
    <x v="3"/>
  </r>
  <r>
    <d v="2024-06-10T00:00:00"/>
    <x v="13"/>
    <x v="13"/>
    <x v="7"/>
    <n v="89.91"/>
    <n v="3"/>
    <n v="359.64"/>
    <x v="6"/>
    <x v="1"/>
    <x v="5"/>
    <x v="3"/>
  </r>
  <r>
    <d v="2024-06-11T00:00:00"/>
    <x v="4"/>
    <x v="4"/>
    <x v="14"/>
    <n v="30"/>
    <n v="2"/>
    <n v="39.979999999999997"/>
    <x v="2"/>
    <x v="0"/>
    <x v="5"/>
    <x v="3"/>
  </r>
  <r>
    <d v="2024-06-12T00:00:00"/>
    <x v="11"/>
    <x v="11"/>
    <x v="5"/>
    <n v="43.98"/>
    <n v="4"/>
    <n v="159.96"/>
    <x v="2"/>
    <x v="1"/>
    <x v="5"/>
    <x v="3"/>
  </r>
  <r>
    <d v="2024-06-13T00:00:00"/>
    <x v="5"/>
    <x v="5"/>
    <x v="7"/>
    <n v="14"/>
    <n v="4"/>
    <n v="111.96"/>
    <x v="2"/>
    <x v="0"/>
    <x v="5"/>
    <x v="3"/>
  </r>
  <r>
    <d v="2024-06-14T00:00:00"/>
    <x v="25"/>
    <x v="24"/>
    <x v="15"/>
    <n v="0"/>
    <n v="4"/>
    <n v="80"/>
    <x v="10"/>
    <x v="4"/>
    <x v="5"/>
    <x v="3"/>
  </r>
  <r>
    <d v="2024-06-15T00:00:00"/>
    <x v="11"/>
    <x v="11"/>
    <x v="15"/>
    <n v="0"/>
    <n v="1"/>
    <n v="39.99"/>
    <x v="2"/>
    <x v="1"/>
    <x v="5"/>
    <x v="3"/>
  </r>
  <r>
    <d v="2024-06-16T00:00:00"/>
    <x v="30"/>
    <x v="29"/>
    <x v="5"/>
    <n v="125.98"/>
    <n v="4"/>
    <n v="359.96"/>
    <x v="13"/>
    <x v="4"/>
    <x v="5"/>
    <x v="3"/>
  </r>
  <r>
    <d v="2024-06-17T00:00:00"/>
    <x v="33"/>
    <x v="32"/>
    <x v="5"/>
    <n v="719.92"/>
    <n v="3"/>
    <n v="1199.8499999999999"/>
    <x v="0"/>
    <x v="6"/>
    <x v="5"/>
    <x v="3"/>
  </r>
  <r>
    <d v="2024-06-18T00:00:00"/>
    <x v="35"/>
    <x v="34"/>
    <x v="15"/>
    <n v="0"/>
    <n v="3"/>
    <n v="159.44999999999999"/>
    <x v="16"/>
    <x v="6"/>
    <x v="5"/>
    <x v="3"/>
  </r>
  <r>
    <d v="2024-06-19T00:00:00"/>
    <x v="17"/>
    <x v="17"/>
    <x v="14"/>
    <n v="549.75"/>
    <n v="1"/>
    <n v="215.59"/>
    <x v="7"/>
    <x v="2"/>
    <x v="5"/>
    <x v="3"/>
  </r>
  <r>
    <d v="2024-06-20T00:00:00"/>
    <x v="24"/>
    <x v="23"/>
    <x v="15"/>
    <n v="0"/>
    <n v="1"/>
    <n v="14000"/>
    <x v="9"/>
    <x v="3"/>
    <x v="5"/>
    <x v="3"/>
  </r>
  <r>
    <d v="2024-06-21T00:00:00"/>
    <x v="14"/>
    <x v="14"/>
    <x v="5"/>
    <n v="46.06"/>
    <n v="3"/>
    <n v="125.64"/>
    <x v="6"/>
    <x v="1"/>
    <x v="5"/>
    <x v="3"/>
  </r>
  <r>
    <d v="2024-06-22T00:00:00"/>
    <x v="27"/>
    <x v="26"/>
    <x v="14"/>
    <n v="290.25"/>
    <n v="3"/>
    <n v="387"/>
    <x v="10"/>
    <x v="4"/>
    <x v="5"/>
    <x v="3"/>
  </r>
  <r>
    <d v="2024-06-23T00:00:00"/>
    <x v="19"/>
    <x v="19"/>
    <x v="15"/>
    <n v="0"/>
    <n v="2"/>
    <n v="653.38"/>
    <x v="7"/>
    <x v="2"/>
    <x v="5"/>
    <x v="3"/>
  </r>
  <r>
    <d v="2024-06-24T00:00:00"/>
    <x v="32"/>
    <x v="31"/>
    <x v="7"/>
    <n v="74.989999999999995"/>
    <n v="2"/>
    <n v="199.98"/>
    <x v="2"/>
    <x v="5"/>
    <x v="5"/>
    <x v="3"/>
  </r>
  <r>
    <d v="2024-06-25T00:00:00"/>
    <x v="13"/>
    <x v="13"/>
    <x v="5"/>
    <n v="179.82"/>
    <n v="1"/>
    <n v="119.88"/>
    <x v="6"/>
    <x v="1"/>
    <x v="5"/>
    <x v="3"/>
  </r>
  <r>
    <d v="2024-06-26T00:00:00"/>
    <x v="20"/>
    <x v="10"/>
    <x v="14"/>
    <n v="60"/>
    <n v="1"/>
    <n v="39.99"/>
    <x v="2"/>
    <x v="2"/>
    <x v="5"/>
    <x v="3"/>
  </r>
  <r>
    <d v="2024-06-27T00:00:00"/>
    <x v="18"/>
    <x v="18"/>
    <x v="7"/>
    <n v="20"/>
    <n v="5"/>
    <n v="199.95"/>
    <x v="3"/>
    <x v="2"/>
    <x v="5"/>
    <x v="3"/>
  </r>
  <r>
    <d v="2024-06-28T00:00:00"/>
    <x v="32"/>
    <x v="31"/>
    <x v="7"/>
    <n v="74.989999999999995"/>
    <n v="4"/>
    <n v="399.96"/>
    <x v="2"/>
    <x v="5"/>
    <x v="5"/>
    <x v="3"/>
  </r>
  <r>
    <d v="2024-06-29T00:00:00"/>
    <x v="17"/>
    <x v="17"/>
    <x v="7"/>
    <n v="183.25"/>
    <n v="1"/>
    <n v="215.59"/>
    <x v="7"/>
    <x v="2"/>
    <x v="5"/>
    <x v="3"/>
  </r>
  <r>
    <d v="2024-06-30T00:00:00"/>
    <x v="34"/>
    <x v="33"/>
    <x v="5"/>
    <n v="488.6"/>
    <n v="3"/>
    <n v="1047"/>
    <x v="15"/>
    <x v="6"/>
    <x v="5"/>
    <x v="3"/>
  </r>
  <r>
    <d v="2024-07-01T00:00:00"/>
    <x v="14"/>
    <x v="14"/>
    <x v="14"/>
    <n v="69.09"/>
    <n v="4"/>
    <n v="167.52"/>
    <x v="6"/>
    <x v="1"/>
    <x v="6"/>
    <x v="3"/>
  </r>
  <r>
    <d v="2024-07-02T00:00:00"/>
    <x v="30"/>
    <x v="29"/>
    <x v="7"/>
    <n v="62.99"/>
    <n v="1"/>
    <n v="89.99"/>
    <x v="13"/>
    <x v="4"/>
    <x v="6"/>
    <x v="3"/>
  </r>
  <r>
    <d v="2024-07-03T00:00:00"/>
    <x v="8"/>
    <x v="8"/>
    <x v="15"/>
    <n v="0"/>
    <n v="5"/>
    <n v="1249.95"/>
    <x v="4"/>
    <x v="1"/>
    <x v="6"/>
    <x v="3"/>
  </r>
  <r>
    <d v="2024-07-04T00:00:00"/>
    <x v="2"/>
    <x v="2"/>
    <x v="7"/>
    <n v="64.989999999999995"/>
    <n v="2"/>
    <n v="199.98"/>
    <x v="1"/>
    <x v="0"/>
    <x v="6"/>
    <x v="3"/>
  </r>
  <r>
    <d v="2024-07-05T00:00:00"/>
    <x v="24"/>
    <x v="23"/>
    <x v="7"/>
    <n v="12600"/>
    <n v="1"/>
    <n v="14000"/>
    <x v="9"/>
    <x v="3"/>
    <x v="6"/>
    <x v="3"/>
  </r>
  <r>
    <d v="2024-07-06T00:00:00"/>
    <x v="5"/>
    <x v="5"/>
    <x v="7"/>
    <n v="14"/>
    <n v="5"/>
    <n v="139.94999999999999"/>
    <x v="2"/>
    <x v="0"/>
    <x v="6"/>
    <x v="3"/>
  </r>
  <r>
    <d v="2024-07-07T00:00:00"/>
    <x v="3"/>
    <x v="3"/>
    <x v="5"/>
    <n v="83.98"/>
    <n v="3"/>
    <n v="209.97"/>
    <x v="1"/>
    <x v="0"/>
    <x v="6"/>
    <x v="3"/>
  </r>
  <r>
    <d v="2024-07-08T00:00:00"/>
    <x v="6"/>
    <x v="6"/>
    <x v="14"/>
    <n v="45"/>
    <n v="3"/>
    <n v="89.97"/>
    <x v="3"/>
    <x v="0"/>
    <x v="6"/>
    <x v="3"/>
  </r>
  <r>
    <d v="2024-07-09T00:00:00"/>
    <x v="28"/>
    <x v="27"/>
    <x v="14"/>
    <n v="290.25"/>
    <n v="5"/>
    <n v="645"/>
    <x v="12"/>
    <x v="4"/>
    <x v="6"/>
    <x v="3"/>
  </r>
  <r>
    <d v="2024-07-10T00:00:00"/>
    <x v="34"/>
    <x v="33"/>
    <x v="15"/>
    <n v="0"/>
    <n v="1"/>
    <n v="349"/>
    <x v="15"/>
    <x v="6"/>
    <x v="6"/>
    <x v="3"/>
  </r>
  <r>
    <d v="2024-07-11T00:00:00"/>
    <x v="28"/>
    <x v="27"/>
    <x v="15"/>
    <n v="0"/>
    <n v="4"/>
    <n v="516"/>
    <x v="12"/>
    <x v="4"/>
    <x v="6"/>
    <x v="3"/>
  </r>
  <r>
    <d v="2024-07-12T00:00:00"/>
    <x v="3"/>
    <x v="3"/>
    <x v="7"/>
    <n v="41.99"/>
    <n v="2"/>
    <n v="139.97999999999999"/>
    <x v="1"/>
    <x v="0"/>
    <x v="6"/>
    <x v="3"/>
  </r>
  <r>
    <d v="2024-07-13T00:00:00"/>
    <x v="28"/>
    <x v="27"/>
    <x v="7"/>
    <n v="96.75"/>
    <n v="1"/>
    <n v="129"/>
    <x v="12"/>
    <x v="4"/>
    <x v="6"/>
    <x v="3"/>
  </r>
  <r>
    <d v="2024-07-14T00:00:00"/>
    <x v="19"/>
    <x v="19"/>
    <x v="5"/>
    <n v="588.04"/>
    <n v="1"/>
    <n v="326.69"/>
    <x v="7"/>
    <x v="2"/>
    <x v="6"/>
    <x v="3"/>
  </r>
  <r>
    <d v="2024-07-15T00:00:00"/>
    <x v="24"/>
    <x v="23"/>
    <x v="7"/>
    <n v="12600"/>
    <n v="1"/>
    <n v="14000"/>
    <x v="9"/>
    <x v="3"/>
    <x v="6"/>
    <x v="3"/>
  </r>
  <r>
    <d v="2024-07-16T00:00:00"/>
    <x v="23"/>
    <x v="22"/>
    <x v="7"/>
    <n v="35"/>
    <n v="3"/>
    <n v="210"/>
    <x v="8"/>
    <x v="3"/>
    <x v="6"/>
    <x v="3"/>
  </r>
  <r>
    <d v="2024-07-17T00:00:00"/>
    <x v="10"/>
    <x v="10"/>
    <x v="5"/>
    <n v="43.98"/>
    <n v="1"/>
    <n v="39.99"/>
    <x v="2"/>
    <x v="1"/>
    <x v="6"/>
    <x v="3"/>
  </r>
  <r>
    <d v="2024-07-18T00:00:00"/>
    <x v="16"/>
    <x v="16"/>
    <x v="15"/>
    <n v="0"/>
    <n v="4"/>
    <n v="1039.96"/>
    <x v="4"/>
    <x v="2"/>
    <x v="6"/>
    <x v="3"/>
  </r>
  <r>
    <d v="2024-07-19T00:00:00"/>
    <x v="25"/>
    <x v="24"/>
    <x v="7"/>
    <n v="12"/>
    <n v="4"/>
    <n v="80"/>
    <x v="10"/>
    <x v="4"/>
    <x v="6"/>
    <x v="3"/>
  </r>
  <r>
    <d v="2024-07-20T00:00:00"/>
    <x v="35"/>
    <x v="34"/>
    <x v="5"/>
    <n v="69.099999999999994"/>
    <n v="1"/>
    <n v="53.15"/>
    <x v="16"/>
    <x v="6"/>
    <x v="6"/>
    <x v="3"/>
  </r>
  <r>
    <d v="2024-07-21T00:00:00"/>
    <x v="7"/>
    <x v="7"/>
    <x v="20"/>
    <n v="9614.5"/>
    <n v="4"/>
    <n v="1103.52"/>
    <x v="1"/>
    <x v="0"/>
    <x v="6"/>
    <x v="3"/>
  </r>
  <r>
    <d v="2024-07-22T00:00:00"/>
    <x v="30"/>
    <x v="29"/>
    <x v="15"/>
    <n v="0"/>
    <n v="5"/>
    <n v="449.95"/>
    <x v="13"/>
    <x v="4"/>
    <x v="6"/>
    <x v="3"/>
  </r>
  <r>
    <d v="2024-07-23T00:00:00"/>
    <x v="7"/>
    <x v="7"/>
    <x v="14"/>
    <n v="703.5"/>
    <n v="3"/>
    <n v="827.64"/>
    <x v="1"/>
    <x v="0"/>
    <x v="6"/>
    <x v="3"/>
  </r>
  <r>
    <d v="2024-07-24T00:00:00"/>
    <x v="8"/>
    <x v="8"/>
    <x v="16"/>
    <n v="9599.52"/>
    <n v="1"/>
    <n v="249.99"/>
    <x v="4"/>
    <x v="1"/>
    <x v="6"/>
    <x v="3"/>
  </r>
  <r>
    <d v="2024-07-25T00:00:00"/>
    <x v="27"/>
    <x v="26"/>
    <x v="7"/>
    <n v="96.75"/>
    <n v="5"/>
    <n v="645"/>
    <x v="10"/>
    <x v="4"/>
    <x v="6"/>
    <x v="3"/>
  </r>
  <r>
    <d v="2024-07-26T00:00:00"/>
    <x v="22"/>
    <x v="21"/>
    <x v="30"/>
    <n v="211288.5"/>
    <n v="1"/>
    <n v="4995"/>
    <x v="0"/>
    <x v="3"/>
    <x v="6"/>
    <x v="3"/>
  </r>
  <r>
    <d v="2024-07-27T00:00:00"/>
    <x v="20"/>
    <x v="10"/>
    <x v="15"/>
    <n v="0"/>
    <n v="5"/>
    <n v="199.95"/>
    <x v="2"/>
    <x v="2"/>
    <x v="6"/>
    <x v="3"/>
  </r>
  <r>
    <d v="2024-07-28T00:00:00"/>
    <x v="1"/>
    <x v="1"/>
    <x v="7"/>
    <n v="174.99"/>
    <n v="4"/>
    <n v="999.96"/>
    <x v="1"/>
    <x v="0"/>
    <x v="6"/>
    <x v="3"/>
  </r>
  <r>
    <d v="2024-07-29T00:00:00"/>
    <x v="24"/>
    <x v="23"/>
    <x v="7"/>
    <n v="12600"/>
    <n v="1"/>
    <n v="14000"/>
    <x v="9"/>
    <x v="3"/>
    <x v="6"/>
    <x v="3"/>
  </r>
  <r>
    <d v="2024-07-30T00:00:00"/>
    <x v="26"/>
    <x v="25"/>
    <x v="5"/>
    <n v="423.3"/>
    <n v="4"/>
    <n v="996"/>
    <x v="11"/>
    <x v="4"/>
    <x v="6"/>
    <x v="3"/>
  </r>
  <r>
    <d v="2024-07-31T00:00:00"/>
    <x v="26"/>
    <x v="25"/>
    <x v="14"/>
    <n v="634.95000000000005"/>
    <n v="5"/>
    <n v="1245"/>
    <x v="11"/>
    <x v="4"/>
    <x v="6"/>
    <x v="3"/>
  </r>
  <r>
    <d v="2024-08-01T00:00:00"/>
    <x v="24"/>
    <x v="23"/>
    <x v="7"/>
    <n v="12600"/>
    <n v="1"/>
    <n v="14000"/>
    <x v="9"/>
    <x v="3"/>
    <x v="7"/>
    <x v="3"/>
  </r>
  <r>
    <d v="2024-08-02T00:00:00"/>
    <x v="22"/>
    <x v="21"/>
    <x v="5"/>
    <n v="8991"/>
    <n v="5"/>
    <n v="24975"/>
    <x v="0"/>
    <x v="3"/>
    <x v="7"/>
    <x v="3"/>
  </r>
  <r>
    <d v="2024-08-03T00:00:00"/>
    <x v="8"/>
    <x v="8"/>
    <x v="14"/>
    <n v="599.97"/>
    <n v="5"/>
    <n v="1249.95"/>
    <x v="4"/>
    <x v="1"/>
    <x v="7"/>
    <x v="3"/>
  </r>
  <r>
    <d v="2024-08-04T00:00:00"/>
    <x v="30"/>
    <x v="29"/>
    <x v="15"/>
    <n v="0"/>
    <n v="4"/>
    <n v="359.96"/>
    <x v="13"/>
    <x v="4"/>
    <x v="7"/>
    <x v="3"/>
  </r>
  <r>
    <d v="2024-08-05T00:00:00"/>
    <x v="20"/>
    <x v="10"/>
    <x v="15"/>
    <n v="0"/>
    <n v="5"/>
    <n v="199.95"/>
    <x v="2"/>
    <x v="2"/>
    <x v="7"/>
    <x v="3"/>
  </r>
  <r>
    <d v="2024-08-06T00:00:00"/>
    <x v="27"/>
    <x v="26"/>
    <x v="15"/>
    <n v="0"/>
    <n v="3"/>
    <n v="387"/>
    <x v="10"/>
    <x v="4"/>
    <x v="7"/>
    <x v="3"/>
  </r>
  <r>
    <d v="2024-08-07T00:00:00"/>
    <x v="0"/>
    <x v="0"/>
    <x v="7"/>
    <n v="345.59"/>
    <n v="3"/>
    <n v="1295.97"/>
    <x v="0"/>
    <x v="0"/>
    <x v="7"/>
    <x v="3"/>
  </r>
  <r>
    <d v="2024-08-08T00:00:00"/>
    <x v="16"/>
    <x v="16"/>
    <x v="19"/>
    <n v="6655.68"/>
    <n v="4"/>
    <n v="1039.96"/>
    <x v="4"/>
    <x v="2"/>
    <x v="7"/>
    <x v="3"/>
  </r>
  <r>
    <d v="2024-08-09T00:00:00"/>
    <x v="23"/>
    <x v="22"/>
    <x v="27"/>
    <n v="1470"/>
    <n v="5"/>
    <n v="350"/>
    <x v="8"/>
    <x v="3"/>
    <x v="7"/>
    <x v="3"/>
  </r>
  <r>
    <d v="2024-08-10T00:00:00"/>
    <x v="35"/>
    <x v="34"/>
    <x v="15"/>
    <n v="0"/>
    <n v="3"/>
    <n v="159.44999999999999"/>
    <x v="16"/>
    <x v="6"/>
    <x v="7"/>
    <x v="3"/>
  </r>
  <r>
    <d v="2024-08-11T00:00:00"/>
    <x v="32"/>
    <x v="31"/>
    <x v="7"/>
    <n v="74.989999999999995"/>
    <n v="2"/>
    <n v="199.98"/>
    <x v="2"/>
    <x v="5"/>
    <x v="7"/>
    <x v="3"/>
  </r>
  <r>
    <d v="2024-08-12T00:00:00"/>
    <x v="14"/>
    <x v="14"/>
    <x v="5"/>
    <n v="46.06"/>
    <n v="5"/>
    <n v="209.4"/>
    <x v="6"/>
    <x v="1"/>
    <x v="7"/>
    <x v="3"/>
  </r>
  <r>
    <d v="2024-08-13T00:00:00"/>
    <x v="27"/>
    <x v="26"/>
    <x v="7"/>
    <n v="96.75"/>
    <n v="1"/>
    <n v="129"/>
    <x v="10"/>
    <x v="4"/>
    <x v="7"/>
    <x v="3"/>
  </r>
  <r>
    <d v="2024-08-14T00:00:00"/>
    <x v="26"/>
    <x v="25"/>
    <x v="5"/>
    <n v="423.3"/>
    <n v="1"/>
    <n v="249"/>
    <x v="11"/>
    <x v="4"/>
    <x v="7"/>
    <x v="3"/>
  </r>
  <r>
    <d v="2024-08-15T00:00:00"/>
    <x v="22"/>
    <x v="21"/>
    <x v="5"/>
    <n v="8991"/>
    <n v="4"/>
    <n v="19980"/>
    <x v="0"/>
    <x v="3"/>
    <x v="7"/>
    <x v="3"/>
  </r>
  <r>
    <d v="2024-08-16T00:00:00"/>
    <x v="30"/>
    <x v="29"/>
    <x v="7"/>
    <n v="62.99"/>
    <n v="5"/>
    <n v="449.95"/>
    <x v="13"/>
    <x v="4"/>
    <x v="7"/>
    <x v="3"/>
  </r>
  <r>
    <d v="2024-08-17T00:00:00"/>
    <x v="22"/>
    <x v="21"/>
    <x v="7"/>
    <n v="4495.5"/>
    <n v="4"/>
    <n v="19980"/>
    <x v="0"/>
    <x v="3"/>
    <x v="7"/>
    <x v="3"/>
  </r>
  <r>
    <d v="2024-08-18T00:00:00"/>
    <x v="6"/>
    <x v="6"/>
    <x v="5"/>
    <n v="30"/>
    <n v="2"/>
    <n v="59.98"/>
    <x v="3"/>
    <x v="0"/>
    <x v="7"/>
    <x v="3"/>
  </r>
  <r>
    <d v="2024-08-19T00:00:00"/>
    <x v="30"/>
    <x v="29"/>
    <x v="15"/>
    <n v="0"/>
    <n v="3"/>
    <n v="269.97000000000003"/>
    <x v="13"/>
    <x v="4"/>
    <x v="7"/>
    <x v="3"/>
  </r>
  <r>
    <d v="2024-08-20T00:00:00"/>
    <x v="4"/>
    <x v="4"/>
    <x v="5"/>
    <n v="20"/>
    <n v="1"/>
    <n v="19.989999999999998"/>
    <x v="2"/>
    <x v="0"/>
    <x v="7"/>
    <x v="3"/>
  </r>
  <r>
    <d v="2024-08-21T00:00:00"/>
    <x v="26"/>
    <x v="25"/>
    <x v="15"/>
    <n v="0"/>
    <n v="2"/>
    <n v="498"/>
    <x v="11"/>
    <x v="4"/>
    <x v="7"/>
    <x v="3"/>
  </r>
  <r>
    <d v="2024-08-22T00:00:00"/>
    <x v="22"/>
    <x v="21"/>
    <x v="5"/>
    <n v="8991"/>
    <n v="5"/>
    <n v="24975"/>
    <x v="0"/>
    <x v="3"/>
    <x v="7"/>
    <x v="3"/>
  </r>
  <r>
    <d v="2024-08-23T00:00:00"/>
    <x v="6"/>
    <x v="6"/>
    <x v="7"/>
    <n v="15"/>
    <n v="2"/>
    <n v="59.98"/>
    <x v="3"/>
    <x v="0"/>
    <x v="7"/>
    <x v="3"/>
  </r>
  <r>
    <d v="2024-08-24T00:00:00"/>
    <x v="26"/>
    <x v="25"/>
    <x v="15"/>
    <n v="0"/>
    <n v="2"/>
    <n v="498"/>
    <x v="11"/>
    <x v="4"/>
    <x v="7"/>
    <x v="3"/>
  </r>
  <r>
    <d v="2024-08-25T00:00:00"/>
    <x v="2"/>
    <x v="2"/>
    <x v="7"/>
    <n v="64.989999999999995"/>
    <n v="5"/>
    <n v="499.95"/>
    <x v="1"/>
    <x v="0"/>
    <x v="7"/>
    <x v="3"/>
  </r>
  <r>
    <d v="2024-08-26T00:00:00"/>
    <x v="2"/>
    <x v="2"/>
    <x v="5"/>
    <n v="129.97999999999999"/>
    <n v="5"/>
    <n v="499.95"/>
    <x v="1"/>
    <x v="0"/>
    <x v="7"/>
    <x v="3"/>
  </r>
  <r>
    <d v="2024-08-27T00:00:00"/>
    <x v="3"/>
    <x v="3"/>
    <x v="14"/>
    <n v="125.97"/>
    <n v="5"/>
    <n v="349.95"/>
    <x v="1"/>
    <x v="0"/>
    <x v="7"/>
    <x v="3"/>
  </r>
  <r>
    <d v="2024-08-28T00:00:00"/>
    <x v="9"/>
    <x v="9"/>
    <x v="23"/>
    <n v="1676.5700000000002"/>
    <n v="4"/>
    <n v="239.96"/>
    <x v="5"/>
    <x v="1"/>
    <x v="7"/>
    <x v="3"/>
  </r>
  <r>
    <d v="2024-08-29T00:00:00"/>
    <x v="23"/>
    <x v="22"/>
    <x v="5"/>
    <n v="70"/>
    <n v="4"/>
    <n v="280"/>
    <x v="8"/>
    <x v="3"/>
    <x v="7"/>
    <x v="3"/>
  </r>
  <r>
    <d v="2024-08-30T00:00:00"/>
    <x v="9"/>
    <x v="9"/>
    <x v="15"/>
    <n v="0"/>
    <n v="3"/>
    <n v="179.97"/>
    <x v="5"/>
    <x v="1"/>
    <x v="7"/>
    <x v="3"/>
  </r>
  <r>
    <d v="2024-08-31T00:00:00"/>
    <x v="14"/>
    <x v="14"/>
    <x v="15"/>
    <n v="0"/>
    <n v="4"/>
    <n v="167.52"/>
    <x v="6"/>
    <x v="1"/>
    <x v="7"/>
    <x v="3"/>
  </r>
  <r>
    <d v="2024-09-01T00:00:00"/>
    <x v="35"/>
    <x v="34"/>
    <x v="14"/>
    <n v="103.64999999999999"/>
    <n v="3"/>
    <n v="159.44999999999999"/>
    <x v="16"/>
    <x v="6"/>
    <x v="8"/>
    <x v="3"/>
  </r>
  <r>
    <d v="2024-09-02T00:00:00"/>
    <x v="30"/>
    <x v="29"/>
    <x v="5"/>
    <n v="125.98"/>
    <n v="4"/>
    <n v="359.96"/>
    <x v="13"/>
    <x v="4"/>
    <x v="8"/>
    <x v="3"/>
  </r>
  <r>
    <d v="2024-09-03T00:00:00"/>
    <x v="8"/>
    <x v="8"/>
    <x v="7"/>
    <n v="199.99"/>
    <n v="2"/>
    <n v="499.98"/>
    <x v="4"/>
    <x v="1"/>
    <x v="8"/>
    <x v="3"/>
  </r>
  <r>
    <d v="2024-09-04T00:00:00"/>
    <x v="23"/>
    <x v="22"/>
    <x v="5"/>
    <n v="70"/>
    <n v="3"/>
    <n v="210"/>
    <x v="8"/>
    <x v="3"/>
    <x v="8"/>
    <x v="3"/>
  </r>
  <r>
    <d v="2024-09-05T00:00:00"/>
    <x v="13"/>
    <x v="13"/>
    <x v="7"/>
    <n v="89.91"/>
    <n v="4"/>
    <n v="479.52"/>
    <x v="6"/>
    <x v="1"/>
    <x v="8"/>
    <x v="3"/>
  </r>
  <r>
    <d v="2024-09-06T00:00:00"/>
    <x v="12"/>
    <x v="12"/>
    <x v="14"/>
    <n v="98.13"/>
    <n v="1"/>
    <n v="50.32"/>
    <x v="6"/>
    <x v="1"/>
    <x v="8"/>
    <x v="3"/>
  </r>
  <r>
    <d v="2024-09-07T00:00:00"/>
    <x v="25"/>
    <x v="24"/>
    <x v="5"/>
    <n v="24"/>
    <n v="2"/>
    <n v="40"/>
    <x v="10"/>
    <x v="4"/>
    <x v="8"/>
    <x v="3"/>
  </r>
  <r>
    <d v="2024-09-08T00:00:00"/>
    <x v="7"/>
    <x v="7"/>
    <x v="5"/>
    <n v="469"/>
    <n v="3"/>
    <n v="827.64"/>
    <x v="1"/>
    <x v="0"/>
    <x v="8"/>
    <x v="3"/>
  </r>
  <r>
    <d v="2024-09-09T00:00:00"/>
    <x v="19"/>
    <x v="19"/>
    <x v="7"/>
    <n v="294.02"/>
    <n v="4"/>
    <n v="1306.76"/>
    <x v="7"/>
    <x v="2"/>
    <x v="8"/>
    <x v="3"/>
  </r>
  <r>
    <d v="2024-09-10T00:00:00"/>
    <x v="25"/>
    <x v="24"/>
    <x v="5"/>
    <n v="24"/>
    <n v="4"/>
    <n v="80"/>
    <x v="10"/>
    <x v="4"/>
    <x v="8"/>
    <x v="3"/>
  </r>
  <r>
    <d v="2024-09-11T00:00:00"/>
    <x v="22"/>
    <x v="21"/>
    <x v="15"/>
    <n v="0"/>
    <n v="4"/>
    <n v="19980"/>
    <x v="0"/>
    <x v="3"/>
    <x v="8"/>
    <x v="3"/>
  </r>
  <r>
    <d v="2024-09-12T00:00:00"/>
    <x v="35"/>
    <x v="34"/>
    <x v="14"/>
    <n v="103.64999999999999"/>
    <n v="1"/>
    <n v="53.15"/>
    <x v="16"/>
    <x v="6"/>
    <x v="8"/>
    <x v="3"/>
  </r>
  <r>
    <d v="2024-09-13T00:00:00"/>
    <x v="0"/>
    <x v="0"/>
    <x v="5"/>
    <n v="691.18"/>
    <n v="2"/>
    <n v="863.98"/>
    <x v="0"/>
    <x v="0"/>
    <x v="8"/>
    <x v="3"/>
  </r>
  <r>
    <d v="2024-09-14T00:00:00"/>
    <x v="29"/>
    <x v="28"/>
    <x v="14"/>
    <n v="188.97"/>
    <n v="2"/>
    <n v="179.98"/>
    <x v="2"/>
    <x v="4"/>
    <x v="8"/>
    <x v="3"/>
  </r>
  <r>
    <d v="2024-09-15T00:00:00"/>
    <x v="15"/>
    <x v="15"/>
    <x v="5"/>
    <n v="179.98"/>
    <n v="2"/>
    <n v="239.98"/>
    <x v="5"/>
    <x v="1"/>
    <x v="8"/>
    <x v="3"/>
  </r>
  <r>
    <d v="2024-09-16T00:00:00"/>
    <x v="33"/>
    <x v="32"/>
    <x v="30"/>
    <n v="16918.12"/>
    <n v="2"/>
    <n v="799.9"/>
    <x v="0"/>
    <x v="6"/>
    <x v="8"/>
    <x v="3"/>
  </r>
  <r>
    <d v="2024-09-17T00:00:00"/>
    <x v="21"/>
    <x v="20"/>
    <x v="19"/>
    <n v="18719.68"/>
    <n v="1"/>
    <n v="649.99"/>
    <x v="4"/>
    <x v="2"/>
    <x v="8"/>
    <x v="3"/>
  </r>
  <r>
    <d v="2024-09-18T00:00:00"/>
    <x v="23"/>
    <x v="22"/>
    <x v="15"/>
    <n v="0"/>
    <n v="5"/>
    <n v="350"/>
    <x v="8"/>
    <x v="3"/>
    <x v="8"/>
    <x v="3"/>
  </r>
  <r>
    <d v="2024-09-19T00:00:00"/>
    <x v="32"/>
    <x v="31"/>
    <x v="15"/>
    <n v="0"/>
    <n v="3"/>
    <n v="299.97000000000003"/>
    <x v="2"/>
    <x v="5"/>
    <x v="8"/>
    <x v="3"/>
  </r>
  <r>
    <d v="2024-09-20T00:00:00"/>
    <x v="34"/>
    <x v="33"/>
    <x v="7"/>
    <n v="244.3"/>
    <n v="1"/>
    <n v="349"/>
    <x v="15"/>
    <x v="6"/>
    <x v="8"/>
    <x v="3"/>
  </r>
  <r>
    <d v="2024-09-21T00:00:00"/>
    <x v="8"/>
    <x v="8"/>
    <x v="14"/>
    <n v="599.97"/>
    <n v="2"/>
    <n v="499.98"/>
    <x v="4"/>
    <x v="1"/>
    <x v="8"/>
    <x v="3"/>
  </r>
  <r>
    <d v="2024-09-22T00:00:00"/>
    <x v="4"/>
    <x v="4"/>
    <x v="5"/>
    <n v="20"/>
    <n v="4"/>
    <n v="79.959999999999994"/>
    <x v="2"/>
    <x v="0"/>
    <x v="8"/>
    <x v="3"/>
  </r>
  <r>
    <d v="2024-09-23T00:00:00"/>
    <x v="14"/>
    <x v="14"/>
    <x v="36"/>
    <n v="1220.5900000000001"/>
    <n v="3"/>
    <n v="125.64"/>
    <x v="6"/>
    <x v="1"/>
    <x v="8"/>
    <x v="3"/>
  </r>
  <r>
    <d v="2024-09-24T00:00:00"/>
    <x v="13"/>
    <x v="13"/>
    <x v="15"/>
    <n v="0"/>
    <n v="2"/>
    <n v="239.76"/>
    <x v="6"/>
    <x v="1"/>
    <x v="8"/>
    <x v="3"/>
  </r>
  <r>
    <d v="2024-09-25T00:00:00"/>
    <x v="35"/>
    <x v="34"/>
    <x v="15"/>
    <n v="0"/>
    <n v="3"/>
    <n v="159.44999999999999"/>
    <x v="16"/>
    <x v="6"/>
    <x v="8"/>
    <x v="3"/>
  </r>
  <r>
    <d v="2024-09-26T00:00:00"/>
    <x v="16"/>
    <x v="16"/>
    <x v="5"/>
    <n v="415.98"/>
    <n v="3"/>
    <n v="779.97"/>
    <x v="4"/>
    <x v="2"/>
    <x v="8"/>
    <x v="3"/>
  </r>
  <r>
    <d v="2024-09-27T00:00:00"/>
    <x v="0"/>
    <x v="0"/>
    <x v="14"/>
    <n v="1036.77"/>
    <n v="2"/>
    <n v="863.98"/>
    <x v="0"/>
    <x v="0"/>
    <x v="8"/>
    <x v="3"/>
  </r>
  <r>
    <d v="2024-09-28T00:00:00"/>
    <x v="28"/>
    <x v="27"/>
    <x v="14"/>
    <n v="290.25"/>
    <n v="3"/>
    <n v="387"/>
    <x v="12"/>
    <x v="4"/>
    <x v="8"/>
    <x v="3"/>
  </r>
  <r>
    <d v="2024-09-29T00:00:00"/>
    <x v="16"/>
    <x v="16"/>
    <x v="5"/>
    <n v="415.98"/>
    <n v="2"/>
    <n v="519.98"/>
    <x v="4"/>
    <x v="2"/>
    <x v="8"/>
    <x v="3"/>
  </r>
  <r>
    <d v="2024-09-30T00:00:00"/>
    <x v="2"/>
    <x v="2"/>
    <x v="5"/>
    <n v="129.97999999999999"/>
    <n v="5"/>
    <n v="499.95"/>
    <x v="1"/>
    <x v="0"/>
    <x v="8"/>
    <x v="3"/>
  </r>
  <r>
    <d v="2024-10-01T00:00:00"/>
    <x v="10"/>
    <x v="10"/>
    <x v="14"/>
    <n v="65.97"/>
    <n v="1"/>
    <n v="39.99"/>
    <x v="2"/>
    <x v="1"/>
    <x v="9"/>
    <x v="3"/>
  </r>
  <r>
    <d v="2024-10-02T00:00:00"/>
    <x v="6"/>
    <x v="6"/>
    <x v="15"/>
    <n v="0"/>
    <n v="1"/>
    <n v="29.99"/>
    <x v="3"/>
    <x v="0"/>
    <x v="9"/>
    <x v="3"/>
  </r>
  <r>
    <d v="2024-10-03T00:00:00"/>
    <x v="30"/>
    <x v="29"/>
    <x v="34"/>
    <n v="1952.69"/>
    <n v="3"/>
    <n v="269.97000000000003"/>
    <x v="13"/>
    <x v="4"/>
    <x v="9"/>
    <x v="3"/>
  </r>
  <r>
    <d v="2024-10-04T00:00:00"/>
    <x v="28"/>
    <x v="27"/>
    <x v="14"/>
    <n v="290.25"/>
    <n v="4"/>
    <n v="516"/>
    <x v="12"/>
    <x v="4"/>
    <x v="9"/>
    <x v="3"/>
  </r>
  <r>
    <d v="2024-10-05T00:00:00"/>
    <x v="8"/>
    <x v="8"/>
    <x v="15"/>
    <n v="0"/>
    <n v="4"/>
    <n v="999.96"/>
    <x v="4"/>
    <x v="1"/>
    <x v="9"/>
    <x v="3"/>
  </r>
  <r>
    <d v="2024-10-06T00:00:00"/>
    <x v="22"/>
    <x v="21"/>
    <x v="15"/>
    <n v="0"/>
    <n v="2"/>
    <n v="9990"/>
    <x v="0"/>
    <x v="3"/>
    <x v="9"/>
    <x v="3"/>
  </r>
  <r>
    <d v="2024-10-07T00:00:00"/>
    <x v="29"/>
    <x v="28"/>
    <x v="24"/>
    <n v="1637.74"/>
    <n v="5"/>
    <n v="449.95"/>
    <x v="2"/>
    <x v="4"/>
    <x v="9"/>
    <x v="3"/>
  </r>
  <r>
    <d v="2024-10-08T00:00:00"/>
    <x v="15"/>
    <x v="15"/>
    <x v="5"/>
    <n v="179.98"/>
    <n v="3"/>
    <n v="359.97"/>
    <x v="5"/>
    <x v="1"/>
    <x v="9"/>
    <x v="3"/>
  </r>
  <r>
    <d v="2024-10-09T00:00:00"/>
    <x v="20"/>
    <x v="10"/>
    <x v="30"/>
    <n v="940"/>
    <n v="4"/>
    <n v="159.96"/>
    <x v="2"/>
    <x v="2"/>
    <x v="9"/>
    <x v="3"/>
  </r>
  <r>
    <d v="2024-10-10T00:00:00"/>
    <x v="25"/>
    <x v="24"/>
    <x v="5"/>
    <n v="24"/>
    <n v="4"/>
    <n v="80"/>
    <x v="10"/>
    <x v="4"/>
    <x v="9"/>
    <x v="3"/>
  </r>
  <r>
    <d v="2024-10-11T00:00:00"/>
    <x v="16"/>
    <x v="16"/>
    <x v="14"/>
    <n v="623.97"/>
    <n v="1"/>
    <n v="259.99"/>
    <x v="4"/>
    <x v="2"/>
    <x v="9"/>
    <x v="3"/>
  </r>
  <r>
    <d v="2024-10-12T00:00:00"/>
    <x v="1"/>
    <x v="1"/>
    <x v="5"/>
    <n v="349.98"/>
    <n v="1"/>
    <n v="249.99"/>
    <x v="1"/>
    <x v="0"/>
    <x v="9"/>
    <x v="3"/>
  </r>
  <r>
    <d v="2024-10-13T00:00:00"/>
    <x v="34"/>
    <x v="33"/>
    <x v="14"/>
    <n v="732.90000000000009"/>
    <n v="3"/>
    <n v="1047"/>
    <x v="15"/>
    <x v="6"/>
    <x v="9"/>
    <x v="3"/>
  </r>
  <r>
    <d v="2024-10-14T00:00:00"/>
    <x v="30"/>
    <x v="29"/>
    <x v="5"/>
    <n v="125.98"/>
    <n v="1"/>
    <n v="89.99"/>
    <x v="13"/>
    <x v="4"/>
    <x v="9"/>
    <x v="3"/>
  </r>
  <r>
    <d v="2024-10-15T00:00:00"/>
    <x v="3"/>
    <x v="3"/>
    <x v="14"/>
    <n v="125.97"/>
    <n v="4"/>
    <n v="279.95999999999998"/>
    <x v="1"/>
    <x v="0"/>
    <x v="9"/>
    <x v="3"/>
  </r>
  <r>
    <d v="2024-10-16T00:00:00"/>
    <x v="22"/>
    <x v="21"/>
    <x v="7"/>
    <n v="4495.5"/>
    <n v="3"/>
    <n v="14985"/>
    <x v="0"/>
    <x v="3"/>
    <x v="9"/>
    <x v="3"/>
  </r>
  <r>
    <d v="2024-10-17T00:00:00"/>
    <x v="20"/>
    <x v="10"/>
    <x v="15"/>
    <n v="0"/>
    <n v="5"/>
    <n v="199.95"/>
    <x v="2"/>
    <x v="2"/>
    <x v="9"/>
    <x v="3"/>
  </r>
  <r>
    <d v="2024-10-18T00:00:00"/>
    <x v="12"/>
    <x v="12"/>
    <x v="37"/>
    <n v="2028.02"/>
    <n v="4"/>
    <n v="201.28"/>
    <x v="6"/>
    <x v="1"/>
    <x v="9"/>
    <x v="3"/>
  </r>
  <r>
    <d v="2024-10-19T00:00:00"/>
    <x v="27"/>
    <x v="26"/>
    <x v="7"/>
    <n v="96.75"/>
    <n v="1"/>
    <n v="129"/>
    <x v="10"/>
    <x v="4"/>
    <x v="9"/>
    <x v="3"/>
  </r>
  <r>
    <d v="2024-10-20T00:00:00"/>
    <x v="23"/>
    <x v="22"/>
    <x v="15"/>
    <n v="0"/>
    <n v="4"/>
    <n v="280"/>
    <x v="8"/>
    <x v="3"/>
    <x v="9"/>
    <x v="3"/>
  </r>
  <r>
    <d v="2024-10-21T00:00:00"/>
    <x v="22"/>
    <x v="21"/>
    <x v="5"/>
    <n v="8991"/>
    <n v="1"/>
    <n v="4995"/>
    <x v="0"/>
    <x v="3"/>
    <x v="9"/>
    <x v="3"/>
  </r>
  <r>
    <d v="2024-10-22T00:00:00"/>
    <x v="23"/>
    <x v="22"/>
    <x v="5"/>
    <n v="70"/>
    <n v="3"/>
    <n v="210"/>
    <x v="8"/>
    <x v="3"/>
    <x v="9"/>
    <x v="3"/>
  </r>
  <r>
    <d v="2024-10-23T00:00:00"/>
    <x v="35"/>
    <x v="34"/>
    <x v="22"/>
    <n v="1312.8999999999999"/>
    <n v="4"/>
    <n v="212.6"/>
    <x v="16"/>
    <x v="6"/>
    <x v="9"/>
    <x v="3"/>
  </r>
  <r>
    <d v="2024-10-24T00:00:00"/>
    <x v="14"/>
    <x v="14"/>
    <x v="15"/>
    <n v="0"/>
    <n v="4"/>
    <n v="167.52"/>
    <x v="6"/>
    <x v="1"/>
    <x v="9"/>
    <x v="3"/>
  </r>
  <r>
    <d v="2024-10-25T00:00:00"/>
    <x v="25"/>
    <x v="24"/>
    <x v="15"/>
    <n v="0"/>
    <n v="5"/>
    <n v="100"/>
    <x v="10"/>
    <x v="4"/>
    <x v="9"/>
    <x v="3"/>
  </r>
  <r>
    <d v="2024-10-26T00:00:00"/>
    <x v="11"/>
    <x v="11"/>
    <x v="15"/>
    <n v="0"/>
    <n v="5"/>
    <n v="199.95"/>
    <x v="2"/>
    <x v="1"/>
    <x v="9"/>
    <x v="3"/>
  </r>
  <r>
    <d v="2024-10-27T00:00:00"/>
    <x v="16"/>
    <x v="16"/>
    <x v="15"/>
    <n v="0"/>
    <n v="1"/>
    <n v="259.99"/>
    <x v="4"/>
    <x v="2"/>
    <x v="9"/>
    <x v="3"/>
  </r>
  <r>
    <d v="2024-10-28T00:00:00"/>
    <x v="9"/>
    <x v="9"/>
    <x v="5"/>
    <n v="77.98"/>
    <n v="3"/>
    <n v="179.97"/>
    <x v="5"/>
    <x v="1"/>
    <x v="9"/>
    <x v="3"/>
  </r>
  <r>
    <d v="2024-10-29T00:00:00"/>
    <x v="32"/>
    <x v="31"/>
    <x v="7"/>
    <n v="74.989999999999995"/>
    <n v="1"/>
    <n v="99.99"/>
    <x v="2"/>
    <x v="5"/>
    <x v="9"/>
    <x v="3"/>
  </r>
  <r>
    <d v="2024-10-30T00:00:00"/>
    <x v="2"/>
    <x v="2"/>
    <x v="5"/>
    <n v="129.97999999999999"/>
    <n v="3"/>
    <n v="299.97000000000003"/>
    <x v="1"/>
    <x v="0"/>
    <x v="9"/>
    <x v="3"/>
  </r>
  <r>
    <d v="2024-10-31T00:00:00"/>
    <x v="11"/>
    <x v="11"/>
    <x v="7"/>
    <n v="21.99"/>
    <n v="5"/>
    <n v="199.95"/>
    <x v="2"/>
    <x v="1"/>
    <x v="9"/>
    <x v="3"/>
  </r>
  <r>
    <d v="2024-11-01T00:00:00"/>
    <x v="19"/>
    <x v="19"/>
    <x v="14"/>
    <n v="882.06"/>
    <n v="3"/>
    <n v="980.07"/>
    <x v="7"/>
    <x v="2"/>
    <x v="10"/>
    <x v="3"/>
  </r>
  <r>
    <d v="2024-11-02T00:00:00"/>
    <x v="10"/>
    <x v="10"/>
    <x v="14"/>
    <n v="65.97"/>
    <n v="1"/>
    <n v="39.99"/>
    <x v="2"/>
    <x v="1"/>
    <x v="10"/>
    <x v="3"/>
  </r>
  <r>
    <d v="2024-11-03T00:00:00"/>
    <x v="14"/>
    <x v="14"/>
    <x v="15"/>
    <n v="0"/>
    <n v="4"/>
    <n v="167.52"/>
    <x v="6"/>
    <x v="1"/>
    <x v="10"/>
    <x v="3"/>
  </r>
  <r>
    <d v="2024-11-04T00:00:00"/>
    <x v="20"/>
    <x v="10"/>
    <x v="7"/>
    <n v="20"/>
    <n v="3"/>
    <n v="119.97"/>
    <x v="2"/>
    <x v="2"/>
    <x v="10"/>
    <x v="3"/>
  </r>
  <r>
    <d v="2024-11-05T00:00:00"/>
    <x v="6"/>
    <x v="6"/>
    <x v="14"/>
    <n v="45"/>
    <n v="3"/>
    <n v="89.97"/>
    <x v="3"/>
    <x v="0"/>
    <x v="10"/>
    <x v="3"/>
  </r>
  <r>
    <d v="2024-11-06T00:00:00"/>
    <x v="22"/>
    <x v="21"/>
    <x v="15"/>
    <n v="0"/>
    <n v="4"/>
    <n v="19980"/>
    <x v="0"/>
    <x v="3"/>
    <x v="10"/>
    <x v="3"/>
  </r>
  <r>
    <d v="2024-11-07T00:00:00"/>
    <x v="4"/>
    <x v="4"/>
    <x v="5"/>
    <n v="20"/>
    <n v="1"/>
    <n v="19.989999999999998"/>
    <x v="2"/>
    <x v="0"/>
    <x v="10"/>
    <x v="3"/>
  </r>
  <r>
    <d v="2024-11-08T00:00:00"/>
    <x v="21"/>
    <x v="20"/>
    <x v="5"/>
    <n v="1169.98"/>
    <n v="3"/>
    <n v="1949.97"/>
    <x v="4"/>
    <x v="2"/>
    <x v="10"/>
    <x v="3"/>
  </r>
  <r>
    <d v="2024-11-09T00:00:00"/>
    <x v="22"/>
    <x v="21"/>
    <x v="15"/>
    <n v="0"/>
    <n v="2"/>
    <n v="9990"/>
    <x v="0"/>
    <x v="3"/>
    <x v="10"/>
    <x v="3"/>
  </r>
  <r>
    <d v="2024-11-10T00:00:00"/>
    <x v="34"/>
    <x v="33"/>
    <x v="5"/>
    <n v="488.6"/>
    <n v="3"/>
    <n v="1047"/>
    <x v="15"/>
    <x v="6"/>
    <x v="10"/>
    <x v="3"/>
  </r>
  <r>
    <d v="2024-11-11T00:00:00"/>
    <x v="16"/>
    <x v="16"/>
    <x v="15"/>
    <n v="0"/>
    <n v="5"/>
    <n v="1299.95"/>
    <x v="4"/>
    <x v="2"/>
    <x v="10"/>
    <x v="3"/>
  </r>
  <r>
    <d v="2024-11-12T00:00:00"/>
    <x v="1"/>
    <x v="1"/>
    <x v="14"/>
    <n v="524.97"/>
    <n v="1"/>
    <n v="249.99"/>
    <x v="1"/>
    <x v="0"/>
    <x v="10"/>
    <x v="3"/>
  </r>
  <r>
    <d v="2024-11-13T00:00:00"/>
    <x v="16"/>
    <x v="16"/>
    <x v="7"/>
    <n v="207.99"/>
    <n v="4"/>
    <n v="1039.96"/>
    <x v="4"/>
    <x v="2"/>
    <x v="10"/>
    <x v="3"/>
  </r>
  <r>
    <d v="2024-11-14T00:00:00"/>
    <x v="0"/>
    <x v="0"/>
    <x v="5"/>
    <n v="691.18"/>
    <n v="3"/>
    <n v="1295.97"/>
    <x v="0"/>
    <x v="0"/>
    <x v="10"/>
    <x v="3"/>
  </r>
  <r>
    <d v="2024-11-15T00:00:00"/>
    <x v="27"/>
    <x v="26"/>
    <x v="5"/>
    <n v="193.5"/>
    <n v="1"/>
    <n v="129"/>
    <x v="10"/>
    <x v="4"/>
    <x v="10"/>
    <x v="3"/>
  </r>
  <r>
    <d v="2024-11-16T00:00:00"/>
    <x v="8"/>
    <x v="8"/>
    <x v="14"/>
    <n v="599.97"/>
    <n v="3"/>
    <n v="749.97"/>
    <x v="4"/>
    <x v="1"/>
    <x v="10"/>
    <x v="3"/>
  </r>
  <r>
    <d v="2024-11-17T00:00:00"/>
    <x v="22"/>
    <x v="21"/>
    <x v="5"/>
    <n v="8991"/>
    <n v="5"/>
    <n v="24975"/>
    <x v="0"/>
    <x v="3"/>
    <x v="10"/>
    <x v="3"/>
  </r>
  <r>
    <d v="2024-11-18T00:00:00"/>
    <x v="15"/>
    <x v="15"/>
    <x v="5"/>
    <n v="179.98"/>
    <n v="5"/>
    <n v="599.95000000000005"/>
    <x v="5"/>
    <x v="1"/>
    <x v="10"/>
    <x v="3"/>
  </r>
  <r>
    <d v="2024-11-19T00:00:00"/>
    <x v="30"/>
    <x v="29"/>
    <x v="15"/>
    <n v="0"/>
    <n v="4"/>
    <n v="359.96"/>
    <x v="13"/>
    <x v="4"/>
    <x v="10"/>
    <x v="3"/>
  </r>
  <r>
    <d v="2024-11-20T00:00:00"/>
    <x v="31"/>
    <x v="30"/>
    <x v="15"/>
    <n v="0"/>
    <n v="5"/>
    <n v="299.95"/>
    <x v="14"/>
    <x v="5"/>
    <x v="10"/>
    <x v="3"/>
  </r>
  <r>
    <d v="2024-11-21T00:00:00"/>
    <x v="5"/>
    <x v="5"/>
    <x v="5"/>
    <n v="28"/>
    <n v="3"/>
    <n v="83.97"/>
    <x v="2"/>
    <x v="0"/>
    <x v="10"/>
    <x v="3"/>
  </r>
  <r>
    <d v="2024-11-22T00:00:00"/>
    <x v="18"/>
    <x v="18"/>
    <x v="5"/>
    <n v="40"/>
    <n v="4"/>
    <n v="159.96"/>
    <x v="3"/>
    <x v="2"/>
    <x v="10"/>
    <x v="3"/>
  </r>
  <r>
    <d v="2024-11-23T00:00:00"/>
    <x v="21"/>
    <x v="20"/>
    <x v="15"/>
    <n v="0"/>
    <n v="5"/>
    <n v="3249.95"/>
    <x v="4"/>
    <x v="2"/>
    <x v="10"/>
    <x v="3"/>
  </r>
  <r>
    <d v="2024-11-24T00:00:00"/>
    <x v="1"/>
    <x v="1"/>
    <x v="15"/>
    <n v="0"/>
    <n v="2"/>
    <n v="499.98"/>
    <x v="1"/>
    <x v="0"/>
    <x v="10"/>
    <x v="3"/>
  </r>
  <r>
    <d v="2024-11-25T00:00:00"/>
    <x v="29"/>
    <x v="28"/>
    <x v="14"/>
    <n v="188.97"/>
    <n v="1"/>
    <n v="89.99"/>
    <x v="2"/>
    <x v="4"/>
    <x v="10"/>
    <x v="3"/>
  </r>
  <r>
    <d v="2024-11-26T00:00:00"/>
    <x v="23"/>
    <x v="22"/>
    <x v="15"/>
    <n v="0"/>
    <n v="1"/>
    <n v="70"/>
    <x v="8"/>
    <x v="3"/>
    <x v="10"/>
    <x v="3"/>
  </r>
  <r>
    <d v="2024-11-27T00:00:00"/>
    <x v="7"/>
    <x v="7"/>
    <x v="15"/>
    <n v="0"/>
    <n v="2"/>
    <n v="551.76"/>
    <x v="1"/>
    <x v="0"/>
    <x v="10"/>
    <x v="3"/>
  </r>
  <r>
    <d v="2024-11-28T00:00:00"/>
    <x v="20"/>
    <x v="10"/>
    <x v="7"/>
    <n v="20"/>
    <n v="2"/>
    <n v="79.98"/>
    <x v="2"/>
    <x v="2"/>
    <x v="10"/>
    <x v="3"/>
  </r>
  <r>
    <d v="2024-11-29T00:00:00"/>
    <x v="17"/>
    <x v="17"/>
    <x v="5"/>
    <n v="366.5"/>
    <n v="2"/>
    <n v="431.18"/>
    <x v="7"/>
    <x v="2"/>
    <x v="10"/>
    <x v="3"/>
  </r>
  <r>
    <d v="2024-11-30T00:00:00"/>
    <x v="6"/>
    <x v="6"/>
    <x v="5"/>
    <n v="30"/>
    <n v="2"/>
    <n v="59.98"/>
    <x v="3"/>
    <x v="0"/>
    <x v="10"/>
    <x v="3"/>
  </r>
  <r>
    <d v="2024-12-01T00:00:00"/>
    <x v="22"/>
    <x v="21"/>
    <x v="7"/>
    <n v="4495.5"/>
    <n v="2"/>
    <n v="9990"/>
    <x v="0"/>
    <x v="3"/>
    <x v="11"/>
    <x v="3"/>
  </r>
  <r>
    <d v="2024-12-02T00:00:00"/>
    <x v="16"/>
    <x v="16"/>
    <x v="15"/>
    <n v="0"/>
    <n v="2"/>
    <n v="519.98"/>
    <x v="4"/>
    <x v="2"/>
    <x v="11"/>
    <x v="3"/>
  </r>
  <r>
    <d v="2024-12-03T00:00:00"/>
    <x v="11"/>
    <x v="11"/>
    <x v="14"/>
    <n v="65.97"/>
    <n v="2"/>
    <n v="79.98"/>
    <x v="2"/>
    <x v="1"/>
    <x v="11"/>
    <x v="3"/>
  </r>
  <r>
    <d v="2024-12-04T00:00:00"/>
    <x v="9"/>
    <x v="9"/>
    <x v="7"/>
    <n v="38.99"/>
    <n v="4"/>
    <n v="239.96"/>
    <x v="5"/>
    <x v="1"/>
    <x v="11"/>
    <x v="3"/>
  </r>
  <r>
    <d v="2024-12-05T00:00:00"/>
    <x v="34"/>
    <x v="33"/>
    <x v="14"/>
    <n v="732.90000000000009"/>
    <n v="5"/>
    <n v="1745"/>
    <x v="15"/>
    <x v="6"/>
    <x v="11"/>
    <x v="3"/>
  </r>
  <r>
    <d v="2024-12-06T00:00:00"/>
    <x v="14"/>
    <x v="14"/>
    <x v="14"/>
    <n v="69.09"/>
    <n v="4"/>
    <n v="167.52"/>
    <x v="6"/>
    <x v="1"/>
    <x v="11"/>
    <x v="3"/>
  </r>
  <r>
    <d v="2024-12-07T00:00:00"/>
    <x v="15"/>
    <x v="15"/>
    <x v="7"/>
    <n v="89.99"/>
    <n v="4"/>
    <n v="479.96"/>
    <x v="5"/>
    <x v="1"/>
    <x v="11"/>
    <x v="3"/>
  </r>
  <r>
    <d v="2024-12-08T00:00:00"/>
    <x v="16"/>
    <x v="16"/>
    <x v="7"/>
    <n v="207.99"/>
    <n v="3"/>
    <n v="779.97"/>
    <x v="4"/>
    <x v="2"/>
    <x v="11"/>
    <x v="3"/>
  </r>
  <r>
    <d v="2024-12-09T00:00:00"/>
    <x v="21"/>
    <x v="20"/>
    <x v="15"/>
    <n v="0"/>
    <n v="2"/>
    <n v="1299.98"/>
    <x v="4"/>
    <x v="2"/>
    <x v="11"/>
    <x v="3"/>
  </r>
  <r>
    <d v="2024-12-10T00:00:00"/>
    <x v="15"/>
    <x v="15"/>
    <x v="7"/>
    <n v="89.99"/>
    <n v="4"/>
    <n v="479.96"/>
    <x v="5"/>
    <x v="1"/>
    <x v="11"/>
    <x v="3"/>
  </r>
  <r>
    <d v="2024-12-11T00:00:00"/>
    <x v="20"/>
    <x v="10"/>
    <x v="15"/>
    <n v="0"/>
    <n v="3"/>
    <n v="119.97"/>
    <x v="2"/>
    <x v="2"/>
    <x v="11"/>
    <x v="3"/>
  </r>
  <r>
    <d v="2024-12-12T00:00:00"/>
    <x v="26"/>
    <x v="25"/>
    <x v="15"/>
    <n v="0"/>
    <n v="5"/>
    <n v="1245"/>
    <x v="11"/>
    <x v="4"/>
    <x v="11"/>
    <x v="3"/>
  </r>
  <r>
    <d v="2024-12-13T00:00:00"/>
    <x v="34"/>
    <x v="33"/>
    <x v="14"/>
    <n v="732.90000000000009"/>
    <n v="2"/>
    <n v="698"/>
    <x v="15"/>
    <x v="6"/>
    <x v="11"/>
    <x v="3"/>
  </r>
  <r>
    <d v="2024-12-14T00:00:00"/>
    <x v="10"/>
    <x v="10"/>
    <x v="5"/>
    <n v="43.98"/>
    <n v="2"/>
    <n v="79.98"/>
    <x v="2"/>
    <x v="1"/>
    <x v="11"/>
    <x v="3"/>
  </r>
  <r>
    <d v="2024-12-15T00:00:00"/>
    <x v="16"/>
    <x v="16"/>
    <x v="5"/>
    <n v="415.98"/>
    <n v="2"/>
    <n v="519.98"/>
    <x v="4"/>
    <x v="2"/>
    <x v="11"/>
    <x v="3"/>
  </r>
  <r>
    <d v="2024-12-16T00:00:00"/>
    <x v="0"/>
    <x v="0"/>
    <x v="15"/>
    <n v="0"/>
    <n v="3"/>
    <n v="1295.97"/>
    <x v="0"/>
    <x v="0"/>
    <x v="11"/>
    <x v="3"/>
  </r>
  <r>
    <d v="2024-12-17T00:00:00"/>
    <x v="24"/>
    <x v="23"/>
    <x v="7"/>
    <n v="12600"/>
    <n v="1"/>
    <n v="14000"/>
    <x v="9"/>
    <x v="3"/>
    <x v="11"/>
    <x v="3"/>
  </r>
  <r>
    <d v="2024-12-18T00:00:00"/>
    <x v="27"/>
    <x v="26"/>
    <x v="5"/>
    <n v="193.5"/>
    <n v="5"/>
    <n v="645"/>
    <x v="10"/>
    <x v="4"/>
    <x v="11"/>
    <x v="3"/>
  </r>
  <r>
    <d v="2024-12-19T00:00:00"/>
    <x v="11"/>
    <x v="11"/>
    <x v="14"/>
    <n v="65.97"/>
    <n v="4"/>
    <n v="159.96"/>
    <x v="2"/>
    <x v="1"/>
    <x v="11"/>
    <x v="3"/>
  </r>
  <r>
    <d v="2024-12-20T00:00:00"/>
    <x v="0"/>
    <x v="0"/>
    <x v="5"/>
    <n v="691.18"/>
    <n v="5"/>
    <n v="2159.9499999999998"/>
    <x v="0"/>
    <x v="0"/>
    <x v="11"/>
    <x v="3"/>
  </r>
  <r>
    <d v="2024-12-21T00:00:00"/>
    <x v="8"/>
    <x v="8"/>
    <x v="7"/>
    <n v="199.99"/>
    <n v="5"/>
    <n v="1249.95"/>
    <x v="4"/>
    <x v="1"/>
    <x v="11"/>
    <x v="3"/>
  </r>
  <r>
    <d v="2024-12-22T00:00:00"/>
    <x v="18"/>
    <x v="18"/>
    <x v="14"/>
    <n v="60"/>
    <n v="2"/>
    <n v="79.98"/>
    <x v="3"/>
    <x v="2"/>
    <x v="11"/>
    <x v="3"/>
  </r>
  <r>
    <d v="2024-12-23T00:00:00"/>
    <x v="13"/>
    <x v="13"/>
    <x v="14"/>
    <n v="269.73"/>
    <n v="1"/>
    <n v="119.88"/>
    <x v="6"/>
    <x v="1"/>
    <x v="11"/>
    <x v="3"/>
  </r>
  <r>
    <d v="2024-12-24T00:00:00"/>
    <x v="31"/>
    <x v="30"/>
    <x v="34"/>
    <n v="1208.69"/>
    <n v="2"/>
    <n v="119.98"/>
    <x v="14"/>
    <x v="5"/>
    <x v="11"/>
    <x v="3"/>
  </r>
  <r>
    <d v="2024-12-25T00:00:00"/>
    <x v="2"/>
    <x v="2"/>
    <x v="5"/>
    <n v="129.97999999999999"/>
    <n v="4"/>
    <n v="399.96"/>
    <x v="1"/>
    <x v="0"/>
    <x v="11"/>
    <x v="3"/>
  </r>
  <r>
    <d v="2024-12-26T00:00:00"/>
    <x v="10"/>
    <x v="10"/>
    <x v="15"/>
    <n v="0"/>
    <n v="3"/>
    <n v="119.97"/>
    <x v="2"/>
    <x v="1"/>
    <x v="11"/>
    <x v="3"/>
  </r>
  <r>
    <d v="2024-12-27T00:00:00"/>
    <x v="12"/>
    <x v="12"/>
    <x v="7"/>
    <n v="32.71"/>
    <n v="4"/>
    <n v="201.28"/>
    <x v="6"/>
    <x v="1"/>
    <x v="11"/>
    <x v="3"/>
  </r>
  <r>
    <d v="2024-12-28T00:00:00"/>
    <x v="2"/>
    <x v="2"/>
    <x v="15"/>
    <n v="0"/>
    <n v="1"/>
    <n v="99.99"/>
    <x v="1"/>
    <x v="0"/>
    <x v="11"/>
    <x v="3"/>
  </r>
  <r>
    <d v="2024-12-29T00:00:00"/>
    <x v="33"/>
    <x v="32"/>
    <x v="14"/>
    <n v="1079.8799999999999"/>
    <n v="1"/>
    <n v="399.95"/>
    <x v="0"/>
    <x v="6"/>
    <x v="11"/>
    <x v="3"/>
  </r>
  <r>
    <d v="2024-12-30T00:00:00"/>
    <x v="33"/>
    <x v="32"/>
    <x v="5"/>
    <n v="719.92"/>
    <n v="3"/>
    <n v="1199.8499999999999"/>
    <x v="0"/>
    <x v="6"/>
    <x v="11"/>
    <x v="3"/>
  </r>
  <r>
    <d v="2024-12-31T00:00:00"/>
    <x v="30"/>
    <x v="29"/>
    <x v="15"/>
    <n v="0"/>
    <n v="3"/>
    <n v="269.97000000000003"/>
    <x v="13"/>
    <x v="4"/>
    <x v="11"/>
    <x v="3"/>
  </r>
  <r>
    <d v="2025-01-01T00:00:00"/>
    <x v="33"/>
    <x v="32"/>
    <x v="15"/>
    <n v="0"/>
    <n v="4"/>
    <n v="1599.8"/>
    <x v="0"/>
    <x v="6"/>
    <x v="0"/>
    <x v="4"/>
  </r>
  <r>
    <d v="2025-01-02T00:00:00"/>
    <x v="24"/>
    <x v="23"/>
    <x v="15"/>
    <n v="0"/>
    <n v="1"/>
    <n v="14000"/>
    <x v="9"/>
    <x v="3"/>
    <x v="0"/>
    <x v="4"/>
  </r>
  <r>
    <d v="2025-01-03T00:00:00"/>
    <x v="0"/>
    <x v="0"/>
    <x v="14"/>
    <n v="1036.77"/>
    <n v="3"/>
    <n v="1295.97"/>
    <x v="0"/>
    <x v="0"/>
    <x v="0"/>
    <x v="4"/>
  </r>
  <r>
    <d v="2025-01-04T00:00:00"/>
    <x v="31"/>
    <x v="30"/>
    <x v="15"/>
    <n v="0"/>
    <n v="5"/>
    <n v="299.95"/>
    <x v="14"/>
    <x v="5"/>
    <x v="0"/>
    <x v="4"/>
  </r>
  <r>
    <d v="2025-01-05T00:00:00"/>
    <x v="14"/>
    <x v="14"/>
    <x v="5"/>
    <n v="46.06"/>
    <n v="4"/>
    <n v="167.52"/>
    <x v="6"/>
    <x v="1"/>
    <x v="0"/>
    <x v="4"/>
  </r>
  <r>
    <d v="2025-01-06T00:00:00"/>
    <x v="22"/>
    <x v="21"/>
    <x v="5"/>
    <n v="8991"/>
    <n v="3"/>
    <n v="14985"/>
    <x v="0"/>
    <x v="3"/>
    <x v="0"/>
    <x v="4"/>
  </r>
  <r>
    <d v="2025-01-07T00:00:00"/>
    <x v="22"/>
    <x v="21"/>
    <x v="7"/>
    <n v="4495.5"/>
    <n v="2"/>
    <n v="9990"/>
    <x v="0"/>
    <x v="3"/>
    <x v="0"/>
    <x v="4"/>
  </r>
  <r>
    <d v="2025-01-08T00:00:00"/>
    <x v="16"/>
    <x v="16"/>
    <x v="7"/>
    <n v="207.99"/>
    <n v="1"/>
    <n v="259.99"/>
    <x v="4"/>
    <x v="2"/>
    <x v="0"/>
    <x v="4"/>
  </r>
  <r>
    <d v="2025-01-09T00:00:00"/>
    <x v="18"/>
    <x v="18"/>
    <x v="14"/>
    <n v="60"/>
    <n v="2"/>
    <n v="79.98"/>
    <x v="3"/>
    <x v="2"/>
    <x v="0"/>
    <x v="4"/>
  </r>
  <r>
    <d v="2025-01-10T00:00:00"/>
    <x v="7"/>
    <x v="7"/>
    <x v="7"/>
    <n v="234.5"/>
    <n v="2"/>
    <n v="551.76"/>
    <x v="1"/>
    <x v="0"/>
    <x v="0"/>
    <x v="4"/>
  </r>
  <r>
    <d v="2025-01-11T00:00:00"/>
    <x v="20"/>
    <x v="10"/>
    <x v="14"/>
    <n v="60"/>
    <n v="5"/>
    <n v="199.95"/>
    <x v="2"/>
    <x v="2"/>
    <x v="0"/>
    <x v="4"/>
  </r>
  <r>
    <d v="2025-01-12T00:00:00"/>
    <x v="14"/>
    <x v="14"/>
    <x v="5"/>
    <n v="46.06"/>
    <n v="4"/>
    <n v="167.52"/>
    <x v="6"/>
    <x v="1"/>
    <x v="0"/>
    <x v="4"/>
  </r>
  <r>
    <d v="2025-01-13T00:00:00"/>
    <x v="5"/>
    <x v="5"/>
    <x v="15"/>
    <n v="0"/>
    <n v="2"/>
    <n v="55.98"/>
    <x v="2"/>
    <x v="0"/>
    <x v="0"/>
    <x v="4"/>
  </r>
  <r>
    <d v="2025-01-14T00:00:00"/>
    <x v="32"/>
    <x v="31"/>
    <x v="7"/>
    <n v="74.989999999999995"/>
    <n v="4"/>
    <n v="399.96"/>
    <x v="2"/>
    <x v="5"/>
    <x v="0"/>
    <x v="4"/>
  </r>
  <r>
    <d v="2025-01-15T00:00:00"/>
    <x v="26"/>
    <x v="25"/>
    <x v="7"/>
    <n v="211.65"/>
    <n v="5"/>
    <n v="1245"/>
    <x v="11"/>
    <x v="4"/>
    <x v="0"/>
    <x v="4"/>
  </r>
  <r>
    <d v="2025-01-16T00:00:00"/>
    <x v="16"/>
    <x v="16"/>
    <x v="5"/>
    <n v="415.98"/>
    <n v="1"/>
    <n v="259.99"/>
    <x v="4"/>
    <x v="2"/>
    <x v="0"/>
    <x v="4"/>
  </r>
  <r>
    <d v="2025-01-17T00:00:00"/>
    <x v="6"/>
    <x v="6"/>
    <x v="14"/>
    <n v="45"/>
    <n v="3"/>
    <n v="89.97"/>
    <x v="3"/>
    <x v="0"/>
    <x v="0"/>
    <x v="4"/>
  </r>
  <r>
    <d v="2025-01-18T00:00:00"/>
    <x v="29"/>
    <x v="28"/>
    <x v="5"/>
    <n v="125.98"/>
    <n v="4"/>
    <n v="359.96"/>
    <x v="2"/>
    <x v="4"/>
    <x v="0"/>
    <x v="4"/>
  </r>
  <r>
    <d v="2025-01-19T00:00:00"/>
    <x v="0"/>
    <x v="0"/>
    <x v="15"/>
    <n v="0"/>
    <n v="5"/>
    <n v="2159.9499999999998"/>
    <x v="0"/>
    <x v="0"/>
    <x v="0"/>
    <x v="4"/>
  </r>
  <r>
    <d v="2025-01-20T00:00:00"/>
    <x v="2"/>
    <x v="2"/>
    <x v="15"/>
    <n v="0"/>
    <n v="1"/>
    <n v="99.99"/>
    <x v="1"/>
    <x v="0"/>
    <x v="0"/>
    <x v="4"/>
  </r>
  <r>
    <d v="2025-01-21T00:00:00"/>
    <x v="33"/>
    <x v="32"/>
    <x v="15"/>
    <n v="0"/>
    <n v="3"/>
    <n v="1199.8499999999999"/>
    <x v="0"/>
    <x v="6"/>
    <x v="0"/>
    <x v="4"/>
  </r>
  <r>
    <d v="2025-01-22T00:00:00"/>
    <x v="17"/>
    <x v="17"/>
    <x v="15"/>
    <n v="0"/>
    <n v="1"/>
    <n v="215.59"/>
    <x v="7"/>
    <x v="2"/>
    <x v="0"/>
    <x v="4"/>
  </r>
  <r>
    <d v="2025-01-23T00:00:00"/>
    <x v="25"/>
    <x v="24"/>
    <x v="14"/>
    <n v="36"/>
    <n v="5"/>
    <n v="100"/>
    <x v="10"/>
    <x v="4"/>
    <x v="0"/>
    <x v="4"/>
  </r>
  <r>
    <d v="2025-01-24T00:00:00"/>
    <x v="20"/>
    <x v="10"/>
    <x v="14"/>
    <n v="60"/>
    <n v="3"/>
    <n v="119.97"/>
    <x v="2"/>
    <x v="2"/>
    <x v="0"/>
    <x v="4"/>
  </r>
  <r>
    <d v="2025-01-25T00:00:00"/>
    <x v="25"/>
    <x v="24"/>
    <x v="15"/>
    <n v="0"/>
    <n v="1"/>
    <n v="20"/>
    <x v="10"/>
    <x v="4"/>
    <x v="0"/>
    <x v="4"/>
  </r>
  <r>
    <d v="2025-01-26T00:00:00"/>
    <x v="17"/>
    <x v="17"/>
    <x v="15"/>
    <n v="0"/>
    <n v="5"/>
    <n v="1077.95"/>
    <x v="7"/>
    <x v="2"/>
    <x v="0"/>
    <x v="4"/>
  </r>
  <r>
    <d v="2025-01-27T00:00:00"/>
    <x v="29"/>
    <x v="28"/>
    <x v="14"/>
    <n v="188.97"/>
    <n v="1"/>
    <n v="89.99"/>
    <x v="2"/>
    <x v="4"/>
    <x v="0"/>
    <x v="4"/>
  </r>
  <r>
    <d v="2025-01-28T00:00:00"/>
    <x v="25"/>
    <x v="24"/>
    <x v="15"/>
    <n v="0"/>
    <n v="1"/>
    <n v="20"/>
    <x v="10"/>
    <x v="4"/>
    <x v="0"/>
    <x v="4"/>
  </r>
  <r>
    <d v="2025-01-29T00:00:00"/>
    <x v="13"/>
    <x v="13"/>
    <x v="14"/>
    <n v="269.73"/>
    <n v="5"/>
    <n v="599.4"/>
    <x v="6"/>
    <x v="1"/>
    <x v="0"/>
    <x v="4"/>
  </r>
  <r>
    <d v="2025-01-30T00:00:00"/>
    <x v="4"/>
    <x v="4"/>
    <x v="14"/>
    <n v="30"/>
    <n v="4"/>
    <n v="79.959999999999994"/>
    <x v="2"/>
    <x v="0"/>
    <x v="0"/>
    <x v="4"/>
  </r>
  <r>
    <d v="2025-01-31T00:00:00"/>
    <x v="34"/>
    <x v="33"/>
    <x v="7"/>
    <n v="244.3"/>
    <n v="1"/>
    <n v="349"/>
    <x v="15"/>
    <x v="6"/>
    <x v="0"/>
    <x v="4"/>
  </r>
  <r>
    <d v="2025-02-01T00:00:00"/>
    <x v="17"/>
    <x v="17"/>
    <x v="5"/>
    <n v="366.5"/>
    <n v="1"/>
    <n v="215.59"/>
    <x v="7"/>
    <x v="2"/>
    <x v="1"/>
    <x v="4"/>
  </r>
  <r>
    <d v="2025-02-02T00:00:00"/>
    <x v="34"/>
    <x v="33"/>
    <x v="7"/>
    <n v="244.3"/>
    <n v="4"/>
    <n v="1396"/>
    <x v="15"/>
    <x v="6"/>
    <x v="1"/>
    <x v="4"/>
  </r>
  <r>
    <d v="2025-02-03T00:00:00"/>
    <x v="34"/>
    <x v="33"/>
    <x v="7"/>
    <n v="244.3"/>
    <n v="3"/>
    <n v="1047"/>
    <x v="15"/>
    <x v="6"/>
    <x v="1"/>
    <x v="4"/>
  </r>
  <r>
    <d v="2025-02-04T00:00:00"/>
    <x v="7"/>
    <x v="7"/>
    <x v="15"/>
    <n v="0"/>
    <n v="3"/>
    <n v="827.64"/>
    <x v="1"/>
    <x v="0"/>
    <x v="1"/>
    <x v="4"/>
  </r>
  <r>
    <d v="2025-02-05T00:00:00"/>
    <x v="27"/>
    <x v="26"/>
    <x v="15"/>
    <n v="0"/>
    <n v="4"/>
    <n v="516"/>
    <x v="10"/>
    <x v="4"/>
    <x v="1"/>
    <x v="4"/>
  </r>
  <r>
    <d v="2025-02-06T00:00:00"/>
    <x v="15"/>
    <x v="15"/>
    <x v="14"/>
    <n v="269.96999999999997"/>
    <n v="3"/>
    <n v="359.97"/>
    <x v="5"/>
    <x v="1"/>
    <x v="1"/>
    <x v="4"/>
  </r>
  <r>
    <d v="2025-02-07T00:00:00"/>
    <x v="27"/>
    <x v="26"/>
    <x v="5"/>
    <n v="193.5"/>
    <n v="4"/>
    <n v="516"/>
    <x v="10"/>
    <x v="4"/>
    <x v="1"/>
    <x v="4"/>
  </r>
  <r>
    <d v="2025-02-08T00:00:00"/>
    <x v="22"/>
    <x v="21"/>
    <x v="7"/>
    <n v="4495.5"/>
    <n v="4"/>
    <n v="19980"/>
    <x v="0"/>
    <x v="3"/>
    <x v="1"/>
    <x v="4"/>
  </r>
  <r>
    <d v="2025-02-09T00:00:00"/>
    <x v="21"/>
    <x v="20"/>
    <x v="5"/>
    <n v="1169.98"/>
    <n v="1"/>
    <n v="649.99"/>
    <x v="4"/>
    <x v="2"/>
    <x v="1"/>
    <x v="4"/>
  </r>
  <r>
    <d v="2025-02-10T00:00:00"/>
    <x v="6"/>
    <x v="6"/>
    <x v="5"/>
    <n v="30"/>
    <n v="1"/>
    <n v="29.99"/>
    <x v="3"/>
    <x v="0"/>
    <x v="1"/>
    <x v="4"/>
  </r>
  <r>
    <d v="2025-02-11T00:00:00"/>
    <x v="33"/>
    <x v="32"/>
    <x v="15"/>
    <n v="0"/>
    <n v="5"/>
    <n v="1999.75"/>
    <x v="0"/>
    <x v="6"/>
    <x v="1"/>
    <x v="4"/>
  </r>
  <r>
    <d v="2025-02-12T00:00:00"/>
    <x v="12"/>
    <x v="12"/>
    <x v="5"/>
    <n v="65.42"/>
    <n v="5"/>
    <n v="251.6"/>
    <x v="6"/>
    <x v="1"/>
    <x v="1"/>
    <x v="4"/>
  </r>
  <r>
    <d v="2025-02-13T00:00:00"/>
    <x v="34"/>
    <x v="33"/>
    <x v="14"/>
    <n v="732.90000000000009"/>
    <n v="5"/>
    <n v="1745"/>
    <x v="15"/>
    <x v="6"/>
    <x v="1"/>
    <x v="4"/>
  </r>
  <r>
    <d v="2025-02-14T00:00:00"/>
    <x v="25"/>
    <x v="24"/>
    <x v="7"/>
    <n v="12"/>
    <n v="4"/>
    <n v="80"/>
    <x v="10"/>
    <x v="4"/>
    <x v="1"/>
    <x v="4"/>
  </r>
  <r>
    <d v="2025-02-15T00:00:00"/>
    <x v="1"/>
    <x v="1"/>
    <x v="7"/>
    <n v="174.99"/>
    <n v="1"/>
    <n v="249.99"/>
    <x v="1"/>
    <x v="0"/>
    <x v="1"/>
    <x v="4"/>
  </r>
  <r>
    <d v="2025-02-16T00:00:00"/>
    <x v="33"/>
    <x v="32"/>
    <x v="7"/>
    <n v="359.96"/>
    <n v="3"/>
    <n v="1199.8499999999999"/>
    <x v="0"/>
    <x v="6"/>
    <x v="1"/>
    <x v="4"/>
  </r>
  <r>
    <d v="2025-02-17T00:00:00"/>
    <x v="29"/>
    <x v="28"/>
    <x v="7"/>
    <n v="62.99"/>
    <n v="3"/>
    <n v="269.97000000000003"/>
    <x v="2"/>
    <x v="4"/>
    <x v="1"/>
    <x v="4"/>
  </r>
  <r>
    <d v="2025-02-18T00:00:00"/>
    <x v="0"/>
    <x v="0"/>
    <x v="15"/>
    <n v="0"/>
    <n v="3"/>
    <n v="1295.97"/>
    <x v="0"/>
    <x v="0"/>
    <x v="1"/>
    <x v="4"/>
  </r>
  <r>
    <d v="2025-02-19T00:00:00"/>
    <x v="11"/>
    <x v="11"/>
    <x v="14"/>
    <n v="65.97"/>
    <n v="5"/>
    <n v="199.95"/>
    <x v="2"/>
    <x v="1"/>
    <x v="1"/>
    <x v="4"/>
  </r>
  <r>
    <d v="2025-02-20T00:00:00"/>
    <x v="16"/>
    <x v="16"/>
    <x v="7"/>
    <n v="207.99"/>
    <n v="1"/>
    <n v="259.99"/>
    <x v="4"/>
    <x v="2"/>
    <x v="1"/>
    <x v="4"/>
  </r>
  <r>
    <d v="2025-02-21T00:00:00"/>
    <x v="14"/>
    <x v="14"/>
    <x v="14"/>
    <n v="69.09"/>
    <n v="1"/>
    <n v="41.88"/>
    <x v="6"/>
    <x v="1"/>
    <x v="1"/>
    <x v="4"/>
  </r>
  <r>
    <d v="2025-02-22T00:00:00"/>
    <x v="10"/>
    <x v="10"/>
    <x v="5"/>
    <n v="43.98"/>
    <n v="2"/>
    <n v="79.98"/>
    <x v="2"/>
    <x v="1"/>
    <x v="1"/>
    <x v="4"/>
  </r>
  <r>
    <d v="2025-02-23T00:00:00"/>
    <x v="33"/>
    <x v="32"/>
    <x v="5"/>
    <n v="719.92"/>
    <n v="3"/>
    <n v="1199.8499999999999"/>
    <x v="0"/>
    <x v="6"/>
    <x v="1"/>
    <x v="4"/>
  </r>
  <r>
    <d v="2025-02-24T00:00:00"/>
    <x v="34"/>
    <x v="33"/>
    <x v="14"/>
    <n v="732.90000000000009"/>
    <n v="4"/>
    <n v="1396"/>
    <x v="15"/>
    <x v="6"/>
    <x v="1"/>
    <x v="4"/>
  </r>
  <r>
    <d v="2025-02-25T00:00:00"/>
    <x v="18"/>
    <x v="18"/>
    <x v="14"/>
    <n v="60"/>
    <n v="2"/>
    <n v="79.98"/>
    <x v="3"/>
    <x v="2"/>
    <x v="1"/>
    <x v="4"/>
  </r>
  <r>
    <d v="2025-02-26T00:00:00"/>
    <x v="17"/>
    <x v="17"/>
    <x v="7"/>
    <n v="183.25"/>
    <n v="2"/>
    <n v="431.18"/>
    <x v="7"/>
    <x v="2"/>
    <x v="1"/>
    <x v="4"/>
  </r>
  <r>
    <d v="2025-02-27T00:00:00"/>
    <x v="28"/>
    <x v="27"/>
    <x v="14"/>
    <n v="290.25"/>
    <n v="4"/>
    <n v="516"/>
    <x v="12"/>
    <x v="4"/>
    <x v="1"/>
    <x v="4"/>
  </r>
  <r>
    <d v="2025-02-28T00:00:00"/>
    <x v="6"/>
    <x v="6"/>
    <x v="14"/>
    <n v="45"/>
    <n v="2"/>
    <n v="59.98"/>
    <x v="3"/>
    <x v="0"/>
    <x v="1"/>
    <x v="4"/>
  </r>
  <r>
    <d v="2025-03-01T00:00:00"/>
    <x v="4"/>
    <x v="4"/>
    <x v="14"/>
    <n v="30"/>
    <n v="1"/>
    <n v="19.989999999999998"/>
    <x v="2"/>
    <x v="0"/>
    <x v="2"/>
    <x v="4"/>
  </r>
  <r>
    <d v="2025-03-02T00:00:00"/>
    <x v="27"/>
    <x v="26"/>
    <x v="22"/>
    <n v="3676.5"/>
    <n v="3"/>
    <n v="387"/>
    <x v="10"/>
    <x v="4"/>
    <x v="2"/>
    <x v="4"/>
  </r>
  <r>
    <d v="2025-03-03T00:00:00"/>
    <x v="3"/>
    <x v="3"/>
    <x v="25"/>
    <n v="1259.7"/>
    <n v="3"/>
    <n v="209.97"/>
    <x v="1"/>
    <x v="0"/>
    <x v="2"/>
    <x v="4"/>
  </r>
  <r>
    <d v="2025-03-04T00:00:00"/>
    <x v="33"/>
    <x v="32"/>
    <x v="7"/>
    <n v="359.96"/>
    <n v="5"/>
    <n v="1999.75"/>
    <x v="0"/>
    <x v="6"/>
    <x v="2"/>
    <x v="4"/>
  </r>
  <r>
    <d v="2025-03-05T00:00:00"/>
    <x v="10"/>
    <x v="10"/>
    <x v="14"/>
    <n v="65.97"/>
    <n v="4"/>
    <n v="159.96"/>
    <x v="2"/>
    <x v="1"/>
    <x v="2"/>
    <x v="4"/>
  </r>
  <r>
    <d v="2025-03-06T00:00:00"/>
    <x v="22"/>
    <x v="21"/>
    <x v="15"/>
    <n v="0"/>
    <n v="5"/>
    <n v="24975"/>
    <x v="0"/>
    <x v="3"/>
    <x v="2"/>
    <x v="4"/>
  </r>
  <r>
    <d v="2025-03-07T00:00:00"/>
    <x v="29"/>
    <x v="28"/>
    <x v="7"/>
    <n v="62.99"/>
    <n v="4"/>
    <n v="359.96"/>
    <x v="2"/>
    <x v="4"/>
    <x v="2"/>
    <x v="4"/>
  </r>
  <r>
    <d v="2025-03-08T00:00:00"/>
    <x v="29"/>
    <x v="28"/>
    <x v="7"/>
    <n v="62.99"/>
    <n v="5"/>
    <n v="449.95"/>
    <x v="2"/>
    <x v="4"/>
    <x v="2"/>
    <x v="4"/>
  </r>
  <r>
    <d v="2025-03-09T00:00:00"/>
    <x v="16"/>
    <x v="16"/>
    <x v="14"/>
    <n v="623.97"/>
    <n v="3"/>
    <n v="779.97"/>
    <x v="4"/>
    <x v="2"/>
    <x v="2"/>
    <x v="4"/>
  </r>
  <r>
    <d v="2025-03-10T00:00:00"/>
    <x v="2"/>
    <x v="2"/>
    <x v="15"/>
    <n v="0"/>
    <n v="5"/>
    <n v="499.95"/>
    <x v="1"/>
    <x v="0"/>
    <x v="2"/>
    <x v="4"/>
  </r>
  <r>
    <d v="2025-03-11T00:00:00"/>
    <x v="28"/>
    <x v="27"/>
    <x v="14"/>
    <n v="290.25"/>
    <n v="3"/>
    <n v="387"/>
    <x v="12"/>
    <x v="4"/>
    <x v="2"/>
    <x v="4"/>
  </r>
  <r>
    <d v="2025-03-12T00:00:00"/>
    <x v="16"/>
    <x v="16"/>
    <x v="14"/>
    <n v="623.97"/>
    <n v="1"/>
    <n v="259.99"/>
    <x v="4"/>
    <x v="2"/>
    <x v="2"/>
    <x v="4"/>
  </r>
  <r>
    <d v="2025-03-13T00:00:00"/>
    <x v="21"/>
    <x v="20"/>
    <x v="7"/>
    <n v="584.99"/>
    <n v="4"/>
    <n v="2599.96"/>
    <x v="4"/>
    <x v="2"/>
    <x v="2"/>
    <x v="4"/>
  </r>
  <r>
    <d v="2025-03-14T00:00:00"/>
    <x v="20"/>
    <x v="10"/>
    <x v="7"/>
    <n v="20"/>
    <n v="5"/>
    <n v="199.95"/>
    <x v="2"/>
    <x v="2"/>
    <x v="2"/>
    <x v="4"/>
  </r>
  <r>
    <d v="2025-03-15T00:00:00"/>
    <x v="7"/>
    <x v="7"/>
    <x v="5"/>
    <n v="469"/>
    <n v="5"/>
    <n v="1379.4"/>
    <x v="1"/>
    <x v="0"/>
    <x v="2"/>
    <x v="4"/>
  </r>
  <r>
    <d v="2025-03-16T00:00:00"/>
    <x v="13"/>
    <x v="13"/>
    <x v="7"/>
    <n v="89.91"/>
    <n v="4"/>
    <n v="479.52"/>
    <x v="6"/>
    <x v="1"/>
    <x v="2"/>
    <x v="4"/>
  </r>
  <r>
    <d v="2025-03-17T00:00:00"/>
    <x v="2"/>
    <x v="2"/>
    <x v="15"/>
    <n v="0"/>
    <n v="5"/>
    <n v="499.95"/>
    <x v="1"/>
    <x v="0"/>
    <x v="2"/>
    <x v="4"/>
  </r>
  <r>
    <d v="2025-03-18T00:00:00"/>
    <x v="18"/>
    <x v="18"/>
    <x v="5"/>
    <n v="40"/>
    <n v="3"/>
    <n v="119.97"/>
    <x v="3"/>
    <x v="2"/>
    <x v="2"/>
    <x v="4"/>
  </r>
  <r>
    <d v="2025-03-19T00:00:00"/>
    <x v="3"/>
    <x v="3"/>
    <x v="14"/>
    <n v="125.97"/>
    <n v="2"/>
    <n v="139.97999999999999"/>
    <x v="1"/>
    <x v="0"/>
    <x v="2"/>
    <x v="4"/>
  </r>
  <r>
    <d v="2025-03-20T00:00:00"/>
    <x v="0"/>
    <x v="0"/>
    <x v="5"/>
    <n v="691.18"/>
    <n v="2"/>
    <n v="863.98"/>
    <x v="0"/>
    <x v="0"/>
    <x v="2"/>
    <x v="4"/>
  </r>
  <r>
    <d v="2025-03-21T00:00:00"/>
    <x v="3"/>
    <x v="3"/>
    <x v="15"/>
    <n v="0"/>
    <n v="5"/>
    <n v="349.95"/>
    <x v="1"/>
    <x v="0"/>
    <x v="2"/>
    <x v="4"/>
  </r>
  <r>
    <d v="2025-03-22T00:00:00"/>
    <x v="23"/>
    <x v="22"/>
    <x v="7"/>
    <n v="35"/>
    <n v="2"/>
    <n v="140"/>
    <x v="8"/>
    <x v="3"/>
    <x v="2"/>
    <x v="4"/>
  </r>
  <r>
    <d v="2025-03-23T00:00:00"/>
    <x v="2"/>
    <x v="2"/>
    <x v="7"/>
    <n v="64.989999999999995"/>
    <n v="1"/>
    <n v="99.99"/>
    <x v="1"/>
    <x v="0"/>
    <x v="2"/>
    <x v="4"/>
  </r>
  <r>
    <d v="2025-03-24T00:00:00"/>
    <x v="13"/>
    <x v="13"/>
    <x v="5"/>
    <n v="179.82"/>
    <n v="4"/>
    <n v="479.52"/>
    <x v="6"/>
    <x v="1"/>
    <x v="2"/>
    <x v="4"/>
  </r>
  <r>
    <d v="2025-03-25T00:00:00"/>
    <x v="3"/>
    <x v="3"/>
    <x v="14"/>
    <n v="125.97"/>
    <n v="3"/>
    <n v="209.97"/>
    <x v="1"/>
    <x v="0"/>
    <x v="2"/>
    <x v="4"/>
  </r>
  <r>
    <d v="2025-03-26T00:00:00"/>
    <x v="35"/>
    <x v="34"/>
    <x v="15"/>
    <n v="0"/>
    <n v="5"/>
    <n v="265.75"/>
    <x v="16"/>
    <x v="6"/>
    <x v="2"/>
    <x v="4"/>
  </r>
  <r>
    <d v="2025-03-27T00:00:00"/>
    <x v="10"/>
    <x v="10"/>
    <x v="7"/>
    <n v="21.99"/>
    <n v="1"/>
    <n v="39.99"/>
    <x v="2"/>
    <x v="1"/>
    <x v="2"/>
    <x v="4"/>
  </r>
  <r>
    <d v="2025-03-28T00:00:00"/>
    <x v="8"/>
    <x v="8"/>
    <x v="7"/>
    <n v="199.99"/>
    <n v="4"/>
    <n v="999.96"/>
    <x v="4"/>
    <x v="1"/>
    <x v="2"/>
    <x v="4"/>
  </r>
  <r>
    <d v="2025-03-29T00:00:00"/>
    <x v="15"/>
    <x v="15"/>
    <x v="15"/>
    <n v="0"/>
    <n v="2"/>
    <n v="239.98"/>
    <x v="5"/>
    <x v="1"/>
    <x v="2"/>
    <x v="4"/>
  </r>
  <r>
    <d v="2025-03-30T00:00:00"/>
    <x v="14"/>
    <x v="14"/>
    <x v="15"/>
    <n v="0"/>
    <n v="3"/>
    <n v="125.64"/>
    <x v="6"/>
    <x v="1"/>
    <x v="2"/>
    <x v="4"/>
  </r>
  <r>
    <d v="2025-03-31T00:00:00"/>
    <x v="8"/>
    <x v="8"/>
    <x v="7"/>
    <n v="199.99"/>
    <n v="3"/>
    <n v="749.97"/>
    <x v="4"/>
    <x v="1"/>
    <x v="2"/>
    <x v="4"/>
  </r>
  <r>
    <d v="2025-04-01T00:00:00"/>
    <x v="8"/>
    <x v="8"/>
    <x v="7"/>
    <n v="199.99"/>
    <n v="4"/>
    <n v="999.96"/>
    <x v="4"/>
    <x v="1"/>
    <x v="3"/>
    <x v="4"/>
  </r>
  <r>
    <d v="2025-04-02T00:00:00"/>
    <x v="9"/>
    <x v="9"/>
    <x v="5"/>
    <n v="77.98"/>
    <n v="5"/>
    <n v="299.95"/>
    <x v="5"/>
    <x v="1"/>
    <x v="3"/>
    <x v="4"/>
  </r>
  <r>
    <d v="2025-04-03T00:00:00"/>
    <x v="16"/>
    <x v="16"/>
    <x v="5"/>
    <n v="415.98"/>
    <n v="1"/>
    <n v="259.99"/>
    <x v="4"/>
    <x v="2"/>
    <x v="3"/>
    <x v="4"/>
  </r>
  <r>
    <d v="2025-04-04T00:00:00"/>
    <x v="35"/>
    <x v="34"/>
    <x v="15"/>
    <n v="0"/>
    <n v="5"/>
    <n v="265.75"/>
    <x v="16"/>
    <x v="6"/>
    <x v="3"/>
    <x v="4"/>
  </r>
  <r>
    <d v="2025-04-05T00:00:00"/>
    <x v="26"/>
    <x v="25"/>
    <x v="7"/>
    <n v="211.65"/>
    <n v="4"/>
    <n v="996"/>
    <x v="11"/>
    <x v="4"/>
    <x v="3"/>
    <x v="4"/>
  </r>
  <r>
    <d v="2025-04-06T00:00:00"/>
    <x v="30"/>
    <x v="29"/>
    <x v="15"/>
    <n v="0"/>
    <n v="1"/>
    <n v="89.99"/>
    <x v="13"/>
    <x v="4"/>
    <x v="3"/>
    <x v="4"/>
  </r>
  <r>
    <d v="2025-04-07T00:00:00"/>
    <x v="28"/>
    <x v="27"/>
    <x v="14"/>
    <n v="290.25"/>
    <n v="2"/>
    <n v="258"/>
    <x v="12"/>
    <x v="4"/>
    <x v="3"/>
    <x v="4"/>
  </r>
  <r>
    <d v="2025-04-08T00:00:00"/>
    <x v="3"/>
    <x v="3"/>
    <x v="5"/>
    <n v="83.98"/>
    <n v="4"/>
    <n v="279.95999999999998"/>
    <x v="1"/>
    <x v="0"/>
    <x v="3"/>
    <x v="4"/>
  </r>
  <r>
    <d v="2025-04-09T00:00:00"/>
    <x v="32"/>
    <x v="31"/>
    <x v="5"/>
    <n v="149.97999999999999"/>
    <n v="2"/>
    <n v="199.98"/>
    <x v="2"/>
    <x v="5"/>
    <x v="3"/>
    <x v="4"/>
  </r>
  <r>
    <d v="2025-04-10T00:00:00"/>
    <x v="19"/>
    <x v="19"/>
    <x v="15"/>
    <n v="0"/>
    <n v="4"/>
    <n v="1306.76"/>
    <x v="7"/>
    <x v="2"/>
    <x v="3"/>
    <x v="4"/>
  </r>
  <r>
    <d v="2025-04-11T00:00:00"/>
    <x v="31"/>
    <x v="30"/>
    <x v="7"/>
    <n v="38.99"/>
    <n v="3"/>
    <n v="179.97"/>
    <x v="14"/>
    <x v="5"/>
    <x v="3"/>
    <x v="4"/>
  </r>
  <r>
    <d v="2025-04-12T00:00:00"/>
    <x v="14"/>
    <x v="14"/>
    <x v="15"/>
    <n v="0"/>
    <n v="2"/>
    <n v="83.76"/>
    <x v="6"/>
    <x v="1"/>
    <x v="3"/>
    <x v="4"/>
  </r>
  <r>
    <d v="2025-04-13T00:00:00"/>
    <x v="25"/>
    <x v="24"/>
    <x v="7"/>
    <n v="12"/>
    <n v="5"/>
    <n v="100"/>
    <x v="10"/>
    <x v="4"/>
    <x v="3"/>
    <x v="4"/>
  </r>
  <r>
    <d v="2025-04-14T00:00:00"/>
    <x v="35"/>
    <x v="34"/>
    <x v="28"/>
    <n v="1243.8"/>
    <n v="1"/>
    <n v="53.15"/>
    <x v="16"/>
    <x v="6"/>
    <x v="3"/>
    <x v="4"/>
  </r>
  <r>
    <d v="2025-04-15T00:00:00"/>
    <x v="12"/>
    <x v="12"/>
    <x v="5"/>
    <n v="65.42"/>
    <n v="4"/>
    <n v="201.28"/>
    <x v="6"/>
    <x v="1"/>
    <x v="3"/>
    <x v="4"/>
  </r>
  <r>
    <d v="2025-04-16T00:00:00"/>
    <x v="33"/>
    <x v="32"/>
    <x v="5"/>
    <n v="719.92"/>
    <n v="3"/>
    <n v="1199.8499999999999"/>
    <x v="0"/>
    <x v="6"/>
    <x v="3"/>
    <x v="4"/>
  </r>
  <r>
    <d v="2025-04-17T00:00:00"/>
    <x v="5"/>
    <x v="5"/>
    <x v="14"/>
    <n v="42"/>
    <n v="4"/>
    <n v="111.96"/>
    <x v="2"/>
    <x v="0"/>
    <x v="3"/>
    <x v="4"/>
  </r>
  <r>
    <d v="2025-04-18T00:00:00"/>
    <x v="10"/>
    <x v="10"/>
    <x v="7"/>
    <n v="21.99"/>
    <n v="2"/>
    <n v="79.98"/>
    <x v="2"/>
    <x v="1"/>
    <x v="3"/>
    <x v="4"/>
  </r>
  <r>
    <d v="2025-04-19T00:00:00"/>
    <x v="27"/>
    <x v="26"/>
    <x v="7"/>
    <n v="96.75"/>
    <n v="3"/>
    <n v="387"/>
    <x v="10"/>
    <x v="4"/>
    <x v="3"/>
    <x v="4"/>
  </r>
  <r>
    <d v="2025-04-20T00:00:00"/>
    <x v="2"/>
    <x v="2"/>
    <x v="15"/>
    <n v="0"/>
    <n v="2"/>
    <n v="199.98"/>
    <x v="1"/>
    <x v="0"/>
    <x v="3"/>
    <x v="4"/>
  </r>
  <r>
    <d v="2025-04-21T00:00:00"/>
    <x v="19"/>
    <x v="19"/>
    <x v="14"/>
    <n v="882.06"/>
    <n v="5"/>
    <n v="1633.45"/>
    <x v="7"/>
    <x v="2"/>
    <x v="3"/>
    <x v="4"/>
  </r>
  <r>
    <d v="2025-04-22T00:00:00"/>
    <x v="32"/>
    <x v="31"/>
    <x v="7"/>
    <n v="74.989999999999995"/>
    <n v="4"/>
    <n v="399.96"/>
    <x v="2"/>
    <x v="5"/>
    <x v="3"/>
    <x v="4"/>
  </r>
  <r>
    <d v="2025-04-23T00:00:00"/>
    <x v="14"/>
    <x v="14"/>
    <x v="15"/>
    <n v="0"/>
    <n v="3"/>
    <n v="125.64"/>
    <x v="6"/>
    <x v="1"/>
    <x v="3"/>
    <x v="4"/>
  </r>
  <r>
    <d v="2025-04-24T00:00:00"/>
    <x v="12"/>
    <x v="12"/>
    <x v="15"/>
    <n v="0"/>
    <n v="5"/>
    <n v="251.6"/>
    <x v="6"/>
    <x v="1"/>
    <x v="3"/>
    <x v="4"/>
  </r>
  <r>
    <d v="2025-04-25T00:00:00"/>
    <x v="10"/>
    <x v="10"/>
    <x v="15"/>
    <n v="0"/>
    <n v="5"/>
    <n v="199.95"/>
    <x v="2"/>
    <x v="1"/>
    <x v="3"/>
    <x v="4"/>
  </r>
  <r>
    <d v="2025-04-26T00:00:00"/>
    <x v="22"/>
    <x v="21"/>
    <x v="15"/>
    <n v="0"/>
    <n v="3"/>
    <n v="14985"/>
    <x v="0"/>
    <x v="3"/>
    <x v="3"/>
    <x v="4"/>
  </r>
  <r>
    <d v="2025-04-27T00:00:00"/>
    <x v="9"/>
    <x v="9"/>
    <x v="5"/>
    <n v="77.98"/>
    <n v="3"/>
    <n v="179.97"/>
    <x v="5"/>
    <x v="1"/>
    <x v="3"/>
    <x v="4"/>
  </r>
  <r>
    <d v="2025-04-28T00:00:00"/>
    <x v="22"/>
    <x v="21"/>
    <x v="15"/>
    <n v="0"/>
    <n v="1"/>
    <n v="4995"/>
    <x v="0"/>
    <x v="3"/>
    <x v="3"/>
    <x v="4"/>
  </r>
  <r>
    <d v="2025-04-29T00:00:00"/>
    <x v="7"/>
    <x v="7"/>
    <x v="7"/>
    <n v="234.5"/>
    <n v="1"/>
    <n v="275.88"/>
    <x v="1"/>
    <x v="0"/>
    <x v="3"/>
    <x v="4"/>
  </r>
  <r>
    <d v="2025-04-30T00:00:00"/>
    <x v="2"/>
    <x v="2"/>
    <x v="27"/>
    <n v="2729.58"/>
    <n v="4"/>
    <n v="399.96"/>
    <x v="1"/>
    <x v="0"/>
    <x v="3"/>
    <x v="4"/>
  </r>
  <r>
    <d v="2025-05-01T00:00:00"/>
    <x v="34"/>
    <x v="33"/>
    <x v="7"/>
    <n v="244.3"/>
    <n v="1"/>
    <n v="349"/>
    <x v="15"/>
    <x v="6"/>
    <x v="4"/>
    <x v="4"/>
  </r>
  <r>
    <d v="2025-05-02T00:00:00"/>
    <x v="12"/>
    <x v="12"/>
    <x v="15"/>
    <n v="0"/>
    <n v="1"/>
    <n v="50.32"/>
    <x v="6"/>
    <x v="1"/>
    <x v="4"/>
    <x v="4"/>
  </r>
  <r>
    <d v="2025-05-03T00:00:00"/>
    <x v="8"/>
    <x v="8"/>
    <x v="5"/>
    <n v="399.98"/>
    <n v="3"/>
    <n v="749.97"/>
    <x v="4"/>
    <x v="1"/>
    <x v="4"/>
    <x v="4"/>
  </r>
  <r>
    <d v="2025-05-04T00:00:00"/>
    <x v="3"/>
    <x v="3"/>
    <x v="15"/>
    <n v="0"/>
    <n v="3"/>
    <n v="209.97"/>
    <x v="1"/>
    <x v="0"/>
    <x v="4"/>
    <x v="4"/>
  </r>
  <r>
    <d v="2025-05-05T00:00:00"/>
    <x v="5"/>
    <x v="5"/>
    <x v="15"/>
    <n v="0"/>
    <n v="1"/>
    <n v="27.99"/>
    <x v="2"/>
    <x v="0"/>
    <x v="4"/>
    <x v="4"/>
  </r>
  <r>
    <d v="2025-05-06T00:00:00"/>
    <x v="33"/>
    <x v="32"/>
    <x v="15"/>
    <n v="0"/>
    <n v="4"/>
    <n v="1599.8"/>
    <x v="0"/>
    <x v="6"/>
    <x v="4"/>
    <x v="4"/>
  </r>
  <r>
    <d v="2025-05-07T00:00:00"/>
    <x v="12"/>
    <x v="12"/>
    <x v="5"/>
    <n v="65.42"/>
    <n v="3"/>
    <n v="150.96"/>
    <x v="6"/>
    <x v="1"/>
    <x v="4"/>
    <x v="4"/>
  </r>
  <r>
    <d v="2025-05-08T00:00:00"/>
    <x v="18"/>
    <x v="18"/>
    <x v="15"/>
    <n v="0"/>
    <n v="1"/>
    <n v="39.99"/>
    <x v="3"/>
    <x v="2"/>
    <x v="4"/>
    <x v="4"/>
  </r>
  <r>
    <d v="2025-05-09T00:00:00"/>
    <x v="2"/>
    <x v="2"/>
    <x v="15"/>
    <n v="0"/>
    <n v="3"/>
    <n v="299.97000000000003"/>
    <x v="1"/>
    <x v="0"/>
    <x v="4"/>
    <x v="4"/>
  </r>
  <r>
    <d v="2025-05-10T00:00:00"/>
    <x v="16"/>
    <x v="16"/>
    <x v="14"/>
    <n v="623.97"/>
    <n v="3"/>
    <n v="779.97"/>
    <x v="4"/>
    <x v="2"/>
    <x v="4"/>
    <x v="4"/>
  </r>
  <r>
    <d v="2025-05-11T00:00:00"/>
    <x v="28"/>
    <x v="27"/>
    <x v="15"/>
    <n v="0"/>
    <n v="1"/>
    <n v="129"/>
    <x v="12"/>
    <x v="4"/>
    <x v="4"/>
    <x v="4"/>
  </r>
  <r>
    <d v="2025-05-12T00:00:00"/>
    <x v="4"/>
    <x v="4"/>
    <x v="5"/>
    <n v="20"/>
    <n v="5"/>
    <n v="99.95"/>
    <x v="2"/>
    <x v="0"/>
    <x v="4"/>
    <x v="4"/>
  </r>
  <r>
    <d v="2025-05-13T00:00:00"/>
    <x v="12"/>
    <x v="12"/>
    <x v="7"/>
    <n v="32.71"/>
    <n v="5"/>
    <n v="251.6"/>
    <x v="6"/>
    <x v="1"/>
    <x v="4"/>
    <x v="4"/>
  </r>
  <r>
    <d v="2025-05-14T00:00:00"/>
    <x v="0"/>
    <x v="0"/>
    <x v="24"/>
    <n v="8985.34"/>
    <n v="2"/>
    <n v="863.98"/>
    <x v="0"/>
    <x v="0"/>
    <x v="4"/>
    <x v="4"/>
  </r>
  <r>
    <d v="2025-05-15T00:00:00"/>
    <x v="26"/>
    <x v="25"/>
    <x v="14"/>
    <n v="634.95000000000005"/>
    <n v="5"/>
    <n v="1245"/>
    <x v="11"/>
    <x v="4"/>
    <x v="4"/>
    <x v="4"/>
  </r>
  <r>
    <d v="2025-05-16T00:00:00"/>
    <x v="3"/>
    <x v="3"/>
    <x v="7"/>
    <n v="41.99"/>
    <n v="3"/>
    <n v="209.97"/>
    <x v="1"/>
    <x v="0"/>
    <x v="4"/>
    <x v="4"/>
  </r>
  <r>
    <d v="2025-05-17T00:00:00"/>
    <x v="0"/>
    <x v="0"/>
    <x v="14"/>
    <n v="1036.77"/>
    <n v="4"/>
    <n v="1727.96"/>
    <x v="0"/>
    <x v="0"/>
    <x v="4"/>
    <x v="4"/>
  </r>
  <r>
    <d v="2025-05-18T00:00:00"/>
    <x v="22"/>
    <x v="21"/>
    <x v="15"/>
    <n v="0"/>
    <n v="5"/>
    <n v="24975"/>
    <x v="0"/>
    <x v="3"/>
    <x v="4"/>
    <x v="4"/>
  </r>
  <r>
    <d v="2025-05-19T00:00:00"/>
    <x v="2"/>
    <x v="2"/>
    <x v="7"/>
    <n v="64.989999999999995"/>
    <n v="4"/>
    <n v="399.96"/>
    <x v="1"/>
    <x v="0"/>
    <x v="4"/>
    <x v="4"/>
  </r>
  <r>
    <d v="2025-05-20T00:00:00"/>
    <x v="27"/>
    <x v="26"/>
    <x v="15"/>
    <n v="0"/>
    <n v="4"/>
    <n v="516"/>
    <x v="10"/>
    <x v="4"/>
    <x v="4"/>
    <x v="4"/>
  </r>
  <r>
    <d v="2025-05-21T00:00:00"/>
    <x v="33"/>
    <x v="32"/>
    <x v="14"/>
    <n v="1079.8799999999999"/>
    <n v="3"/>
    <n v="1199.8499999999999"/>
    <x v="0"/>
    <x v="6"/>
    <x v="4"/>
    <x v="4"/>
  </r>
  <r>
    <d v="2025-05-22T00:00:00"/>
    <x v="26"/>
    <x v="25"/>
    <x v="5"/>
    <n v="423.3"/>
    <n v="1"/>
    <n v="249"/>
    <x v="11"/>
    <x v="4"/>
    <x v="4"/>
    <x v="4"/>
  </r>
  <r>
    <d v="2025-05-23T00:00:00"/>
    <x v="24"/>
    <x v="23"/>
    <x v="6"/>
    <n v="75600"/>
    <n v="1"/>
    <n v="14000"/>
    <x v="9"/>
    <x v="3"/>
    <x v="4"/>
    <x v="4"/>
  </r>
  <r>
    <d v="2025-05-24T00:00:00"/>
    <x v="7"/>
    <x v="7"/>
    <x v="14"/>
    <n v="703.5"/>
    <n v="3"/>
    <n v="827.64"/>
    <x v="1"/>
    <x v="0"/>
    <x v="4"/>
    <x v="4"/>
  </r>
  <r>
    <d v="2025-05-25T00:00:00"/>
    <x v="25"/>
    <x v="24"/>
    <x v="15"/>
    <n v="0"/>
    <n v="1"/>
    <n v="20"/>
    <x v="10"/>
    <x v="4"/>
    <x v="4"/>
    <x v="4"/>
  </r>
  <r>
    <d v="2025-05-26T00:00:00"/>
    <x v="6"/>
    <x v="6"/>
    <x v="5"/>
    <n v="30"/>
    <n v="3"/>
    <n v="89.97"/>
    <x v="3"/>
    <x v="0"/>
    <x v="4"/>
    <x v="4"/>
  </r>
  <r>
    <d v="2025-05-27T00:00:00"/>
    <x v="6"/>
    <x v="6"/>
    <x v="7"/>
    <n v="15"/>
    <n v="2"/>
    <n v="59.98"/>
    <x v="3"/>
    <x v="0"/>
    <x v="4"/>
    <x v="4"/>
  </r>
  <r>
    <d v="2025-05-28T00:00:00"/>
    <x v="22"/>
    <x v="21"/>
    <x v="5"/>
    <n v="8991"/>
    <n v="2"/>
    <n v="9990"/>
    <x v="0"/>
    <x v="3"/>
    <x v="4"/>
    <x v="4"/>
  </r>
  <r>
    <d v="2025-05-29T00:00:00"/>
    <x v="12"/>
    <x v="12"/>
    <x v="7"/>
    <n v="32.71"/>
    <n v="5"/>
    <n v="251.6"/>
    <x v="6"/>
    <x v="1"/>
    <x v="4"/>
    <x v="4"/>
  </r>
  <r>
    <d v="2025-05-30T00:00:00"/>
    <x v="30"/>
    <x v="29"/>
    <x v="14"/>
    <n v="188.97"/>
    <n v="2"/>
    <n v="179.98"/>
    <x v="13"/>
    <x v="4"/>
    <x v="4"/>
    <x v="4"/>
  </r>
  <r>
    <d v="2025-05-31T00:00:00"/>
    <x v="33"/>
    <x v="32"/>
    <x v="7"/>
    <n v="359.96"/>
    <n v="4"/>
    <n v="1599.8"/>
    <x v="0"/>
    <x v="6"/>
    <x v="4"/>
    <x v="4"/>
  </r>
  <r>
    <d v="2025-06-01T00:00:00"/>
    <x v="17"/>
    <x v="17"/>
    <x v="14"/>
    <n v="549.75"/>
    <n v="1"/>
    <n v="215.59"/>
    <x v="7"/>
    <x v="2"/>
    <x v="5"/>
    <x v="4"/>
  </r>
  <r>
    <d v="2025-06-02T00:00:00"/>
    <x v="0"/>
    <x v="0"/>
    <x v="15"/>
    <n v="0"/>
    <n v="5"/>
    <n v="2159.9499999999998"/>
    <x v="0"/>
    <x v="0"/>
    <x v="5"/>
    <x v="4"/>
  </r>
  <r>
    <d v="2025-06-03T00:00:00"/>
    <x v="6"/>
    <x v="6"/>
    <x v="7"/>
    <n v="15"/>
    <n v="2"/>
    <n v="59.98"/>
    <x v="3"/>
    <x v="0"/>
    <x v="5"/>
    <x v="4"/>
  </r>
  <r>
    <d v="2025-06-04T00:00:00"/>
    <x v="33"/>
    <x v="32"/>
    <x v="5"/>
    <n v="719.92"/>
    <n v="5"/>
    <n v="1999.75"/>
    <x v="0"/>
    <x v="6"/>
    <x v="5"/>
    <x v="4"/>
  </r>
  <r>
    <d v="2025-06-05T00:00:00"/>
    <x v="35"/>
    <x v="34"/>
    <x v="14"/>
    <n v="103.64999999999999"/>
    <n v="1"/>
    <n v="53.15"/>
    <x v="16"/>
    <x v="6"/>
    <x v="5"/>
    <x v="4"/>
  </r>
  <r>
    <d v="2025-06-06T00:00:00"/>
    <x v="3"/>
    <x v="3"/>
    <x v="14"/>
    <n v="125.97"/>
    <n v="1"/>
    <n v="69.989999999999995"/>
    <x v="1"/>
    <x v="0"/>
    <x v="5"/>
    <x v="4"/>
  </r>
  <r>
    <d v="2025-06-07T00:00:00"/>
    <x v="28"/>
    <x v="27"/>
    <x v="14"/>
    <n v="290.25"/>
    <n v="3"/>
    <n v="387"/>
    <x v="12"/>
    <x v="4"/>
    <x v="5"/>
    <x v="4"/>
  </r>
  <r>
    <d v="2025-06-08T00:00:00"/>
    <x v="17"/>
    <x v="17"/>
    <x v="15"/>
    <n v="0"/>
    <n v="5"/>
    <n v="1077.95"/>
    <x v="7"/>
    <x v="2"/>
    <x v="5"/>
    <x v="4"/>
  </r>
  <r>
    <d v="2025-06-09T00:00:00"/>
    <x v="6"/>
    <x v="6"/>
    <x v="5"/>
    <n v="30"/>
    <n v="1"/>
    <n v="29.99"/>
    <x v="3"/>
    <x v="0"/>
    <x v="5"/>
    <x v="4"/>
  </r>
  <r>
    <d v="2025-06-10T00:00:00"/>
    <x v="28"/>
    <x v="27"/>
    <x v="14"/>
    <n v="290.25"/>
    <n v="5"/>
    <n v="645"/>
    <x v="12"/>
    <x v="4"/>
    <x v="5"/>
    <x v="4"/>
  </r>
  <r>
    <d v="2025-06-11T00:00:00"/>
    <x v="8"/>
    <x v="8"/>
    <x v="5"/>
    <n v="399.98"/>
    <n v="1"/>
    <n v="249.99"/>
    <x v="4"/>
    <x v="1"/>
    <x v="5"/>
    <x v="4"/>
  </r>
  <r>
    <d v="2025-06-12T00:00:00"/>
    <x v="18"/>
    <x v="18"/>
    <x v="14"/>
    <n v="60"/>
    <n v="5"/>
    <n v="199.95"/>
    <x v="3"/>
    <x v="2"/>
    <x v="5"/>
    <x v="4"/>
  </r>
  <r>
    <d v="2025-06-13T00:00:00"/>
    <x v="18"/>
    <x v="18"/>
    <x v="5"/>
    <n v="40"/>
    <n v="3"/>
    <n v="119.97"/>
    <x v="3"/>
    <x v="2"/>
    <x v="5"/>
    <x v="4"/>
  </r>
  <r>
    <d v="2025-06-14T00:00:00"/>
    <x v="19"/>
    <x v="19"/>
    <x v="7"/>
    <n v="294.02"/>
    <n v="5"/>
    <n v="1633.45"/>
    <x v="7"/>
    <x v="2"/>
    <x v="5"/>
    <x v="4"/>
  </r>
  <r>
    <d v="2025-06-15T00:00:00"/>
    <x v="25"/>
    <x v="24"/>
    <x v="15"/>
    <n v="0"/>
    <n v="4"/>
    <n v="80"/>
    <x v="10"/>
    <x v="4"/>
    <x v="5"/>
    <x v="4"/>
  </r>
  <r>
    <d v="2025-06-16T00:00:00"/>
    <x v="5"/>
    <x v="5"/>
    <x v="15"/>
    <n v="0"/>
    <n v="2"/>
    <n v="55.98"/>
    <x v="2"/>
    <x v="0"/>
    <x v="5"/>
    <x v="4"/>
  </r>
  <r>
    <d v="2025-06-17T00:00:00"/>
    <x v="2"/>
    <x v="2"/>
    <x v="5"/>
    <n v="129.97999999999999"/>
    <n v="2"/>
    <n v="199.98"/>
    <x v="1"/>
    <x v="0"/>
    <x v="5"/>
    <x v="4"/>
  </r>
  <r>
    <d v="2025-06-18T00:00:00"/>
    <x v="33"/>
    <x v="32"/>
    <x v="5"/>
    <n v="719.92"/>
    <n v="5"/>
    <n v="1999.75"/>
    <x v="0"/>
    <x v="6"/>
    <x v="5"/>
    <x v="4"/>
  </r>
  <r>
    <d v="2025-06-19T00:00:00"/>
    <x v="19"/>
    <x v="19"/>
    <x v="14"/>
    <n v="882.06"/>
    <n v="1"/>
    <n v="326.69"/>
    <x v="7"/>
    <x v="2"/>
    <x v="5"/>
    <x v="4"/>
  </r>
  <r>
    <d v="2025-06-20T00:00:00"/>
    <x v="24"/>
    <x v="23"/>
    <x v="7"/>
    <n v="12600"/>
    <n v="1"/>
    <n v="14000"/>
    <x v="9"/>
    <x v="3"/>
    <x v="5"/>
    <x v="4"/>
  </r>
  <r>
    <d v="2025-06-21T00:00:00"/>
    <x v="25"/>
    <x v="24"/>
    <x v="7"/>
    <n v="12"/>
    <n v="2"/>
    <n v="40"/>
    <x v="10"/>
    <x v="4"/>
    <x v="5"/>
    <x v="4"/>
  </r>
  <r>
    <d v="2025-06-22T00:00:00"/>
    <x v="5"/>
    <x v="5"/>
    <x v="14"/>
    <n v="42"/>
    <n v="4"/>
    <n v="111.96"/>
    <x v="2"/>
    <x v="0"/>
    <x v="5"/>
    <x v="4"/>
  </r>
  <r>
    <d v="2025-06-23T00:00:00"/>
    <x v="10"/>
    <x v="10"/>
    <x v="7"/>
    <n v="21.99"/>
    <n v="4"/>
    <n v="159.96"/>
    <x v="2"/>
    <x v="1"/>
    <x v="5"/>
    <x v="4"/>
  </r>
  <r>
    <d v="2025-06-24T00:00:00"/>
    <x v="18"/>
    <x v="18"/>
    <x v="15"/>
    <n v="0"/>
    <n v="1"/>
    <n v="39.99"/>
    <x v="3"/>
    <x v="2"/>
    <x v="5"/>
    <x v="4"/>
  </r>
  <r>
    <d v="2025-06-25T00:00:00"/>
    <x v="35"/>
    <x v="34"/>
    <x v="5"/>
    <n v="69.099999999999994"/>
    <n v="2"/>
    <n v="106.3"/>
    <x v="16"/>
    <x v="6"/>
    <x v="5"/>
    <x v="4"/>
  </r>
  <r>
    <d v="2025-06-26T00:00:00"/>
    <x v="26"/>
    <x v="25"/>
    <x v="14"/>
    <n v="634.95000000000005"/>
    <n v="1"/>
    <n v="249"/>
    <x v="11"/>
    <x v="4"/>
    <x v="5"/>
    <x v="4"/>
  </r>
  <r>
    <d v="2025-06-27T00:00:00"/>
    <x v="33"/>
    <x v="32"/>
    <x v="14"/>
    <n v="1079.8799999999999"/>
    <n v="5"/>
    <n v="1999.75"/>
    <x v="0"/>
    <x v="6"/>
    <x v="5"/>
    <x v="4"/>
  </r>
  <r>
    <d v="2025-06-28T00:00:00"/>
    <x v="25"/>
    <x v="24"/>
    <x v="15"/>
    <n v="0"/>
    <n v="1"/>
    <n v="20"/>
    <x v="10"/>
    <x v="4"/>
    <x v="5"/>
    <x v="4"/>
  </r>
  <r>
    <d v="2025-06-29T00:00:00"/>
    <x v="15"/>
    <x v="15"/>
    <x v="5"/>
    <n v="179.98"/>
    <n v="3"/>
    <n v="359.97"/>
    <x v="5"/>
    <x v="1"/>
    <x v="5"/>
    <x v="4"/>
  </r>
  <r>
    <d v="2025-06-30T00:00:00"/>
    <x v="27"/>
    <x v="26"/>
    <x v="14"/>
    <n v="290.25"/>
    <n v="4"/>
    <n v="516"/>
    <x v="10"/>
    <x v="4"/>
    <x v="5"/>
    <x v="4"/>
  </r>
  <r>
    <d v="2025-07-01T00:00:00"/>
    <x v="21"/>
    <x v="20"/>
    <x v="15"/>
    <n v="0"/>
    <n v="2"/>
    <n v="1299.98"/>
    <x v="4"/>
    <x v="2"/>
    <x v="6"/>
    <x v="4"/>
  </r>
  <r>
    <d v="2025-07-02T00:00:00"/>
    <x v="0"/>
    <x v="0"/>
    <x v="5"/>
    <n v="691.18"/>
    <n v="3"/>
    <n v="1295.97"/>
    <x v="0"/>
    <x v="0"/>
    <x v="6"/>
    <x v="4"/>
  </r>
  <r>
    <d v="2025-07-03T00:00:00"/>
    <x v="27"/>
    <x v="26"/>
    <x v="5"/>
    <n v="193.5"/>
    <n v="1"/>
    <n v="129"/>
    <x v="10"/>
    <x v="4"/>
    <x v="6"/>
    <x v="4"/>
  </r>
  <r>
    <d v="2025-07-04T00:00:00"/>
    <x v="18"/>
    <x v="18"/>
    <x v="5"/>
    <n v="40"/>
    <n v="5"/>
    <n v="199.95"/>
    <x v="3"/>
    <x v="2"/>
    <x v="6"/>
    <x v="4"/>
  </r>
  <r>
    <d v="2025-07-05T00:00:00"/>
    <x v="21"/>
    <x v="20"/>
    <x v="5"/>
    <n v="1169.98"/>
    <n v="4"/>
    <n v="2599.96"/>
    <x v="4"/>
    <x v="2"/>
    <x v="6"/>
    <x v="4"/>
  </r>
  <r>
    <d v="2025-07-06T00:00:00"/>
    <x v="24"/>
    <x v="23"/>
    <x v="15"/>
    <n v="0"/>
    <n v="1"/>
    <n v="14000"/>
    <x v="9"/>
    <x v="3"/>
    <x v="6"/>
    <x v="4"/>
  </r>
  <r>
    <d v="2025-07-07T00:00:00"/>
    <x v="18"/>
    <x v="18"/>
    <x v="5"/>
    <n v="40"/>
    <n v="4"/>
    <n v="159.96"/>
    <x v="3"/>
    <x v="2"/>
    <x v="6"/>
    <x v="4"/>
  </r>
  <r>
    <d v="2025-07-08T00:00:00"/>
    <x v="13"/>
    <x v="13"/>
    <x v="14"/>
    <n v="269.73"/>
    <n v="4"/>
    <n v="479.52"/>
    <x v="6"/>
    <x v="1"/>
    <x v="6"/>
    <x v="4"/>
  </r>
  <r>
    <d v="2025-07-09T00:00:00"/>
    <x v="7"/>
    <x v="7"/>
    <x v="5"/>
    <n v="469"/>
    <n v="5"/>
    <n v="1379.4"/>
    <x v="1"/>
    <x v="0"/>
    <x v="6"/>
    <x v="4"/>
  </r>
  <r>
    <d v="2025-07-10T00:00:00"/>
    <x v="6"/>
    <x v="6"/>
    <x v="15"/>
    <n v="0"/>
    <n v="5"/>
    <n v="149.94999999999999"/>
    <x v="3"/>
    <x v="0"/>
    <x v="6"/>
    <x v="4"/>
  </r>
  <r>
    <d v="2025-07-11T00:00:00"/>
    <x v="15"/>
    <x v="15"/>
    <x v="14"/>
    <n v="269.96999999999997"/>
    <n v="2"/>
    <n v="239.98"/>
    <x v="5"/>
    <x v="1"/>
    <x v="6"/>
    <x v="4"/>
  </r>
  <r>
    <d v="2025-07-12T00:00:00"/>
    <x v="15"/>
    <x v="15"/>
    <x v="5"/>
    <n v="179.98"/>
    <n v="5"/>
    <n v="599.95000000000005"/>
    <x v="5"/>
    <x v="1"/>
    <x v="6"/>
    <x v="4"/>
  </r>
  <r>
    <d v="2025-07-13T00:00:00"/>
    <x v="1"/>
    <x v="1"/>
    <x v="34"/>
    <n v="5424.6900000000005"/>
    <n v="1"/>
    <n v="249.99"/>
    <x v="1"/>
    <x v="0"/>
    <x v="6"/>
    <x v="4"/>
  </r>
  <r>
    <d v="2025-07-14T00:00:00"/>
    <x v="30"/>
    <x v="29"/>
    <x v="14"/>
    <n v="188.97"/>
    <n v="5"/>
    <n v="449.95"/>
    <x v="13"/>
    <x v="4"/>
    <x v="6"/>
    <x v="4"/>
  </r>
  <r>
    <d v="2025-07-15T00:00:00"/>
    <x v="1"/>
    <x v="1"/>
    <x v="5"/>
    <n v="349.98"/>
    <n v="4"/>
    <n v="999.96"/>
    <x v="1"/>
    <x v="0"/>
    <x v="6"/>
    <x v="4"/>
  </r>
  <r>
    <d v="2025-07-16T00:00:00"/>
    <x v="18"/>
    <x v="18"/>
    <x v="5"/>
    <n v="40"/>
    <n v="2"/>
    <n v="79.98"/>
    <x v="3"/>
    <x v="2"/>
    <x v="6"/>
    <x v="4"/>
  </r>
  <r>
    <d v="2025-07-17T00:00:00"/>
    <x v="1"/>
    <x v="1"/>
    <x v="15"/>
    <n v="0"/>
    <n v="5"/>
    <n v="1249.95"/>
    <x v="1"/>
    <x v="0"/>
    <x v="6"/>
    <x v="4"/>
  </r>
  <r>
    <d v="2025-07-18T00:00:00"/>
    <x v="30"/>
    <x v="29"/>
    <x v="7"/>
    <n v="62.99"/>
    <n v="5"/>
    <n v="449.95"/>
    <x v="13"/>
    <x v="4"/>
    <x v="6"/>
    <x v="4"/>
  </r>
  <r>
    <d v="2025-07-19T00:00:00"/>
    <x v="0"/>
    <x v="0"/>
    <x v="7"/>
    <n v="345.59"/>
    <n v="4"/>
    <n v="1727.96"/>
    <x v="0"/>
    <x v="0"/>
    <x v="6"/>
    <x v="4"/>
  </r>
  <r>
    <d v="2025-07-20T00:00:00"/>
    <x v="28"/>
    <x v="27"/>
    <x v="5"/>
    <n v="193.5"/>
    <n v="3"/>
    <n v="387"/>
    <x v="12"/>
    <x v="4"/>
    <x v="6"/>
    <x v="4"/>
  </r>
  <r>
    <d v="2025-07-21T00:00:00"/>
    <x v="24"/>
    <x v="23"/>
    <x v="7"/>
    <n v="12600"/>
    <n v="1"/>
    <n v="14000"/>
    <x v="9"/>
    <x v="3"/>
    <x v="6"/>
    <x v="4"/>
  </r>
  <r>
    <d v="2025-07-22T00:00:00"/>
    <x v="7"/>
    <x v="7"/>
    <x v="14"/>
    <n v="703.5"/>
    <n v="2"/>
    <n v="551.76"/>
    <x v="1"/>
    <x v="0"/>
    <x v="6"/>
    <x v="4"/>
  </r>
  <r>
    <d v="2025-07-23T00:00:00"/>
    <x v="9"/>
    <x v="9"/>
    <x v="5"/>
    <n v="77.98"/>
    <n v="5"/>
    <n v="299.95"/>
    <x v="5"/>
    <x v="1"/>
    <x v="6"/>
    <x v="4"/>
  </r>
  <r>
    <d v="2025-07-24T00:00:00"/>
    <x v="21"/>
    <x v="20"/>
    <x v="7"/>
    <n v="584.99"/>
    <n v="1"/>
    <n v="649.99"/>
    <x v="4"/>
    <x v="2"/>
    <x v="6"/>
    <x v="4"/>
  </r>
  <r>
    <d v="2025-07-25T00:00:00"/>
    <x v="24"/>
    <x v="23"/>
    <x v="7"/>
    <n v="12600"/>
    <n v="1"/>
    <n v="14000"/>
    <x v="9"/>
    <x v="3"/>
    <x v="6"/>
    <x v="4"/>
  </r>
  <r>
    <d v="2025-07-26T00:00:00"/>
    <x v="9"/>
    <x v="9"/>
    <x v="14"/>
    <n v="116.97"/>
    <n v="2"/>
    <n v="119.98"/>
    <x v="5"/>
    <x v="1"/>
    <x v="6"/>
    <x v="4"/>
  </r>
  <r>
    <d v="2025-07-27T00:00:00"/>
    <x v="21"/>
    <x v="20"/>
    <x v="15"/>
    <n v="0"/>
    <n v="2"/>
    <n v="1299.98"/>
    <x v="4"/>
    <x v="2"/>
    <x v="6"/>
    <x v="4"/>
  </r>
  <r>
    <d v="2025-07-28T00:00:00"/>
    <x v="25"/>
    <x v="24"/>
    <x v="7"/>
    <n v="12"/>
    <n v="1"/>
    <n v="20"/>
    <x v="10"/>
    <x v="4"/>
    <x v="6"/>
    <x v="4"/>
  </r>
  <r>
    <d v="2025-07-29T00:00:00"/>
    <x v="14"/>
    <x v="14"/>
    <x v="5"/>
    <n v="46.06"/>
    <n v="3"/>
    <n v="125.64"/>
    <x v="6"/>
    <x v="1"/>
    <x v="6"/>
    <x v="4"/>
  </r>
  <r>
    <d v="2025-07-30T00:00:00"/>
    <x v="15"/>
    <x v="15"/>
    <x v="15"/>
    <n v="0"/>
    <n v="2"/>
    <n v="239.98"/>
    <x v="5"/>
    <x v="1"/>
    <x v="6"/>
    <x v="4"/>
  </r>
  <r>
    <d v="2025-07-31T00:00:00"/>
    <x v="6"/>
    <x v="6"/>
    <x v="14"/>
    <n v="45"/>
    <n v="3"/>
    <n v="89.97"/>
    <x v="3"/>
    <x v="0"/>
    <x v="6"/>
    <x v="4"/>
  </r>
  <r>
    <d v="2025-08-01T00:00:00"/>
    <x v="16"/>
    <x v="16"/>
    <x v="14"/>
    <n v="623.97"/>
    <n v="2"/>
    <n v="519.98"/>
    <x v="4"/>
    <x v="2"/>
    <x v="7"/>
    <x v="4"/>
  </r>
  <r>
    <d v="2025-08-02T00:00:00"/>
    <x v="13"/>
    <x v="13"/>
    <x v="7"/>
    <n v="89.91"/>
    <n v="1"/>
    <n v="119.88"/>
    <x v="6"/>
    <x v="1"/>
    <x v="7"/>
    <x v="4"/>
  </r>
  <r>
    <d v="2025-08-03T00:00:00"/>
    <x v="11"/>
    <x v="11"/>
    <x v="15"/>
    <n v="0"/>
    <n v="2"/>
    <n v="79.98"/>
    <x v="2"/>
    <x v="1"/>
    <x v="7"/>
    <x v="4"/>
  </r>
  <r>
    <d v="2025-08-04T00:00:00"/>
    <x v="15"/>
    <x v="15"/>
    <x v="14"/>
    <n v="269.96999999999997"/>
    <n v="2"/>
    <n v="239.98"/>
    <x v="5"/>
    <x v="1"/>
    <x v="7"/>
    <x v="4"/>
  </r>
  <r>
    <d v="2025-08-05T00:00:00"/>
    <x v="8"/>
    <x v="8"/>
    <x v="5"/>
    <n v="399.98"/>
    <n v="3"/>
    <n v="749.97"/>
    <x v="4"/>
    <x v="1"/>
    <x v="7"/>
    <x v="4"/>
  </r>
  <r>
    <d v="2025-08-06T00:00:00"/>
    <x v="7"/>
    <x v="7"/>
    <x v="14"/>
    <n v="703.5"/>
    <n v="4"/>
    <n v="1103.52"/>
    <x v="1"/>
    <x v="0"/>
    <x v="7"/>
    <x v="4"/>
  </r>
  <r>
    <d v="2025-08-07T00:00:00"/>
    <x v="30"/>
    <x v="29"/>
    <x v="14"/>
    <n v="188.97"/>
    <n v="1"/>
    <n v="89.99"/>
    <x v="13"/>
    <x v="4"/>
    <x v="7"/>
    <x v="4"/>
  </r>
  <r>
    <d v="2025-08-08T00:00:00"/>
    <x v="30"/>
    <x v="29"/>
    <x v="7"/>
    <n v="62.99"/>
    <n v="4"/>
    <n v="359.96"/>
    <x v="13"/>
    <x v="4"/>
    <x v="7"/>
    <x v="4"/>
  </r>
  <r>
    <d v="2025-08-09T00:00:00"/>
    <x v="31"/>
    <x v="30"/>
    <x v="15"/>
    <n v="0"/>
    <n v="4"/>
    <n v="239.96"/>
    <x v="14"/>
    <x v="5"/>
    <x v="7"/>
    <x v="4"/>
  </r>
  <r>
    <d v="2025-08-10T00:00:00"/>
    <x v="11"/>
    <x v="11"/>
    <x v="14"/>
    <n v="65.97"/>
    <n v="2"/>
    <n v="79.98"/>
    <x v="2"/>
    <x v="1"/>
    <x v="7"/>
    <x v="4"/>
  </r>
  <r>
    <d v="2025-08-11T00:00:00"/>
    <x v="12"/>
    <x v="12"/>
    <x v="7"/>
    <n v="32.71"/>
    <n v="3"/>
    <n v="150.96"/>
    <x v="6"/>
    <x v="1"/>
    <x v="7"/>
    <x v="4"/>
  </r>
  <r>
    <d v="2025-08-12T00:00:00"/>
    <x v="21"/>
    <x v="20"/>
    <x v="7"/>
    <n v="584.99"/>
    <n v="1"/>
    <n v="649.99"/>
    <x v="4"/>
    <x v="2"/>
    <x v="7"/>
    <x v="4"/>
  </r>
  <r>
    <d v="2025-08-13T00:00:00"/>
    <x v="7"/>
    <x v="7"/>
    <x v="14"/>
    <n v="703.5"/>
    <n v="5"/>
    <n v="1379.4"/>
    <x v="1"/>
    <x v="0"/>
    <x v="7"/>
    <x v="4"/>
  </r>
  <r>
    <d v="2025-08-14T00:00:00"/>
    <x v="0"/>
    <x v="0"/>
    <x v="7"/>
    <n v="345.59"/>
    <n v="3"/>
    <n v="1295.97"/>
    <x v="0"/>
    <x v="0"/>
    <x v="7"/>
    <x v="4"/>
  </r>
  <r>
    <d v="2025-08-15T00:00:00"/>
    <x v="0"/>
    <x v="0"/>
    <x v="5"/>
    <n v="691.18"/>
    <n v="2"/>
    <n v="863.98"/>
    <x v="0"/>
    <x v="0"/>
    <x v="7"/>
    <x v="4"/>
  </r>
  <r>
    <d v="2025-08-16T00:00:00"/>
    <x v="21"/>
    <x v="20"/>
    <x v="5"/>
    <n v="1169.98"/>
    <n v="3"/>
    <n v="1949.97"/>
    <x v="4"/>
    <x v="2"/>
    <x v="7"/>
    <x v="4"/>
  </r>
  <r>
    <d v="2025-08-17T00:00:00"/>
    <x v="5"/>
    <x v="5"/>
    <x v="15"/>
    <n v="0"/>
    <n v="2"/>
    <n v="55.98"/>
    <x v="2"/>
    <x v="0"/>
    <x v="7"/>
    <x v="4"/>
  </r>
  <r>
    <d v="2025-08-18T00:00:00"/>
    <x v="19"/>
    <x v="19"/>
    <x v="15"/>
    <n v="0"/>
    <n v="3"/>
    <n v="980.07"/>
    <x v="7"/>
    <x v="2"/>
    <x v="7"/>
    <x v="4"/>
  </r>
  <r>
    <d v="2025-08-19T00:00:00"/>
    <x v="18"/>
    <x v="18"/>
    <x v="14"/>
    <n v="60"/>
    <n v="1"/>
    <n v="39.99"/>
    <x v="3"/>
    <x v="2"/>
    <x v="7"/>
    <x v="4"/>
  </r>
  <r>
    <d v="2025-08-20T00:00:00"/>
    <x v="32"/>
    <x v="31"/>
    <x v="15"/>
    <n v="0"/>
    <n v="3"/>
    <n v="299.97000000000003"/>
    <x v="2"/>
    <x v="5"/>
    <x v="7"/>
    <x v="4"/>
  </r>
  <r>
    <d v="2025-08-21T00:00:00"/>
    <x v="7"/>
    <x v="7"/>
    <x v="5"/>
    <n v="469"/>
    <n v="1"/>
    <n v="275.88"/>
    <x v="1"/>
    <x v="0"/>
    <x v="7"/>
    <x v="4"/>
  </r>
  <r>
    <d v="2025-08-22T00:00:00"/>
    <x v="19"/>
    <x v="19"/>
    <x v="7"/>
    <n v="294.02"/>
    <n v="1"/>
    <n v="326.69"/>
    <x v="7"/>
    <x v="2"/>
    <x v="7"/>
    <x v="4"/>
  </r>
  <r>
    <d v="2025-08-23T00:00:00"/>
    <x v="35"/>
    <x v="34"/>
    <x v="5"/>
    <n v="69.099999999999994"/>
    <n v="5"/>
    <n v="265.75"/>
    <x v="16"/>
    <x v="6"/>
    <x v="7"/>
    <x v="4"/>
  </r>
  <r>
    <d v="2025-08-24T00:00:00"/>
    <x v="12"/>
    <x v="12"/>
    <x v="7"/>
    <n v="32.71"/>
    <n v="4"/>
    <n v="201.28"/>
    <x v="6"/>
    <x v="1"/>
    <x v="7"/>
    <x v="4"/>
  </r>
  <r>
    <d v="2025-08-25T00:00:00"/>
    <x v="12"/>
    <x v="12"/>
    <x v="7"/>
    <n v="32.71"/>
    <n v="2"/>
    <n v="100.64"/>
    <x v="6"/>
    <x v="1"/>
    <x v="7"/>
    <x v="4"/>
  </r>
  <r>
    <d v="2025-08-26T00:00:00"/>
    <x v="3"/>
    <x v="3"/>
    <x v="5"/>
    <n v="83.98"/>
    <n v="3"/>
    <n v="209.97"/>
    <x v="1"/>
    <x v="0"/>
    <x v="7"/>
    <x v="4"/>
  </r>
  <r>
    <d v="2025-08-27T00:00:00"/>
    <x v="18"/>
    <x v="18"/>
    <x v="7"/>
    <n v="20"/>
    <n v="2"/>
    <n v="79.98"/>
    <x v="3"/>
    <x v="2"/>
    <x v="7"/>
    <x v="4"/>
  </r>
  <r>
    <d v="2025-08-28T00:00:00"/>
    <x v="3"/>
    <x v="3"/>
    <x v="15"/>
    <n v="0"/>
    <n v="2"/>
    <n v="139.97999999999999"/>
    <x v="1"/>
    <x v="0"/>
    <x v="7"/>
    <x v="4"/>
  </r>
  <r>
    <d v="2025-08-29T00:00:00"/>
    <x v="28"/>
    <x v="27"/>
    <x v="14"/>
    <n v="290.25"/>
    <n v="3"/>
    <n v="387"/>
    <x v="12"/>
    <x v="4"/>
    <x v="7"/>
    <x v="4"/>
  </r>
  <r>
    <d v="2025-08-30T00:00:00"/>
    <x v="13"/>
    <x v="13"/>
    <x v="7"/>
    <n v="89.91"/>
    <n v="2"/>
    <n v="239.76"/>
    <x v="6"/>
    <x v="1"/>
    <x v="7"/>
    <x v="4"/>
  </r>
  <r>
    <d v="2025-08-31T00:00:00"/>
    <x v="31"/>
    <x v="30"/>
    <x v="15"/>
    <n v="0"/>
    <n v="4"/>
    <n v="239.96"/>
    <x v="14"/>
    <x v="5"/>
    <x v="7"/>
    <x v="4"/>
  </r>
  <r>
    <d v="2025-09-01T00:00:00"/>
    <x v="32"/>
    <x v="31"/>
    <x v="14"/>
    <n v="224.96999999999997"/>
    <n v="3"/>
    <n v="299.97000000000003"/>
    <x v="2"/>
    <x v="5"/>
    <x v="8"/>
    <x v="4"/>
  </r>
  <r>
    <d v="2025-09-02T00:00:00"/>
    <x v="22"/>
    <x v="21"/>
    <x v="5"/>
    <n v="8991"/>
    <n v="2"/>
    <n v="9990"/>
    <x v="0"/>
    <x v="3"/>
    <x v="8"/>
    <x v="4"/>
  </r>
  <r>
    <d v="2025-09-03T00:00:00"/>
    <x v="25"/>
    <x v="24"/>
    <x v="15"/>
    <n v="0"/>
    <n v="5"/>
    <n v="100"/>
    <x v="10"/>
    <x v="4"/>
    <x v="8"/>
    <x v="4"/>
  </r>
  <r>
    <d v="2025-09-04T00:00:00"/>
    <x v="17"/>
    <x v="17"/>
    <x v="5"/>
    <n v="366.5"/>
    <n v="3"/>
    <n v="646.77"/>
    <x v="7"/>
    <x v="2"/>
    <x v="8"/>
    <x v="4"/>
  </r>
  <r>
    <d v="2025-09-05T00:00:00"/>
    <x v="22"/>
    <x v="21"/>
    <x v="7"/>
    <n v="4495.5"/>
    <n v="3"/>
    <n v="14985"/>
    <x v="0"/>
    <x v="3"/>
    <x v="8"/>
    <x v="4"/>
  </r>
  <r>
    <d v="2025-09-06T00:00:00"/>
    <x v="2"/>
    <x v="2"/>
    <x v="7"/>
    <n v="64.989999999999995"/>
    <n v="1"/>
    <n v="99.99"/>
    <x v="1"/>
    <x v="0"/>
    <x v="8"/>
    <x v="4"/>
  </r>
  <r>
    <d v="2025-09-07T00:00:00"/>
    <x v="18"/>
    <x v="18"/>
    <x v="15"/>
    <n v="0"/>
    <n v="5"/>
    <n v="199.95"/>
    <x v="3"/>
    <x v="2"/>
    <x v="8"/>
    <x v="4"/>
  </r>
  <r>
    <d v="2025-09-08T00:00:00"/>
    <x v="24"/>
    <x v="23"/>
    <x v="6"/>
    <n v="75600"/>
    <n v="1"/>
    <n v="14000"/>
    <x v="9"/>
    <x v="3"/>
    <x v="8"/>
    <x v="4"/>
  </r>
  <r>
    <d v="2025-09-09T00:00:00"/>
    <x v="20"/>
    <x v="10"/>
    <x v="5"/>
    <n v="40"/>
    <n v="2"/>
    <n v="79.98"/>
    <x v="2"/>
    <x v="2"/>
    <x v="8"/>
    <x v="4"/>
  </r>
  <r>
    <d v="2025-09-10T00:00:00"/>
    <x v="13"/>
    <x v="13"/>
    <x v="15"/>
    <n v="0"/>
    <n v="4"/>
    <n v="479.52"/>
    <x v="6"/>
    <x v="1"/>
    <x v="8"/>
    <x v="4"/>
  </r>
  <r>
    <d v="2025-09-11T00:00:00"/>
    <x v="30"/>
    <x v="29"/>
    <x v="5"/>
    <n v="125.98"/>
    <n v="4"/>
    <n v="359.96"/>
    <x v="13"/>
    <x v="4"/>
    <x v="8"/>
    <x v="4"/>
  </r>
  <r>
    <d v="2025-09-12T00:00:00"/>
    <x v="17"/>
    <x v="17"/>
    <x v="14"/>
    <n v="549.75"/>
    <n v="5"/>
    <n v="1077.95"/>
    <x v="7"/>
    <x v="2"/>
    <x v="8"/>
    <x v="4"/>
  </r>
  <r>
    <d v="2025-09-13T00:00:00"/>
    <x v="18"/>
    <x v="18"/>
    <x v="15"/>
    <n v="0"/>
    <n v="3"/>
    <n v="119.97"/>
    <x v="3"/>
    <x v="2"/>
    <x v="8"/>
    <x v="4"/>
  </r>
  <r>
    <d v="2025-09-14T00:00:00"/>
    <x v="27"/>
    <x v="26"/>
    <x v="5"/>
    <n v="193.5"/>
    <n v="4"/>
    <n v="516"/>
    <x v="10"/>
    <x v="4"/>
    <x v="8"/>
    <x v="4"/>
  </r>
  <r>
    <d v="2025-09-15T00:00:00"/>
    <x v="13"/>
    <x v="13"/>
    <x v="15"/>
    <n v="0"/>
    <n v="3"/>
    <n v="359.64"/>
    <x v="6"/>
    <x v="1"/>
    <x v="8"/>
    <x v="4"/>
  </r>
  <r>
    <d v="2025-09-16T00:00:00"/>
    <x v="30"/>
    <x v="29"/>
    <x v="14"/>
    <n v="188.97"/>
    <n v="2"/>
    <n v="179.98"/>
    <x v="13"/>
    <x v="4"/>
    <x v="8"/>
    <x v="4"/>
  </r>
  <r>
    <d v="2025-09-17T00:00:00"/>
    <x v="16"/>
    <x v="16"/>
    <x v="7"/>
    <n v="207.99"/>
    <n v="1"/>
    <n v="259.99"/>
    <x v="4"/>
    <x v="2"/>
    <x v="8"/>
    <x v="4"/>
  </r>
  <r>
    <d v="2025-09-18T00:00:00"/>
    <x v="24"/>
    <x v="23"/>
    <x v="7"/>
    <n v="12600"/>
    <n v="1"/>
    <n v="14000"/>
    <x v="9"/>
    <x v="3"/>
    <x v="8"/>
    <x v="4"/>
  </r>
  <r>
    <d v="2025-09-19T00:00:00"/>
    <x v="33"/>
    <x v="32"/>
    <x v="15"/>
    <n v="0"/>
    <n v="2"/>
    <n v="799.9"/>
    <x v="0"/>
    <x v="6"/>
    <x v="8"/>
    <x v="4"/>
  </r>
  <r>
    <d v="2025-09-20T00:00:00"/>
    <x v="5"/>
    <x v="5"/>
    <x v="7"/>
    <n v="14"/>
    <n v="5"/>
    <n v="139.94999999999999"/>
    <x v="2"/>
    <x v="0"/>
    <x v="8"/>
    <x v="4"/>
  </r>
  <r>
    <d v="2025-09-21T00:00:00"/>
    <x v="28"/>
    <x v="27"/>
    <x v="5"/>
    <n v="193.5"/>
    <n v="5"/>
    <n v="645"/>
    <x v="12"/>
    <x v="4"/>
    <x v="8"/>
    <x v="4"/>
  </r>
  <r>
    <d v="2025-09-22T00:00:00"/>
    <x v="12"/>
    <x v="12"/>
    <x v="7"/>
    <n v="32.71"/>
    <n v="3"/>
    <n v="150.96"/>
    <x v="6"/>
    <x v="1"/>
    <x v="8"/>
    <x v="4"/>
  </r>
  <r>
    <d v="2025-09-23T00:00:00"/>
    <x v="19"/>
    <x v="19"/>
    <x v="7"/>
    <n v="294.02"/>
    <n v="5"/>
    <n v="1633.45"/>
    <x v="7"/>
    <x v="2"/>
    <x v="8"/>
    <x v="4"/>
  </r>
  <r>
    <d v="2025-09-24T00:00:00"/>
    <x v="33"/>
    <x v="32"/>
    <x v="14"/>
    <n v="1079.8799999999999"/>
    <n v="2"/>
    <n v="799.9"/>
    <x v="0"/>
    <x v="6"/>
    <x v="8"/>
    <x v="4"/>
  </r>
  <r>
    <d v="2025-09-25T00:00:00"/>
    <x v="25"/>
    <x v="24"/>
    <x v="5"/>
    <n v="24"/>
    <n v="5"/>
    <n v="100"/>
    <x v="10"/>
    <x v="4"/>
    <x v="8"/>
    <x v="4"/>
  </r>
  <r>
    <d v="2025-09-26T00:00:00"/>
    <x v="10"/>
    <x v="10"/>
    <x v="7"/>
    <n v="21.99"/>
    <n v="4"/>
    <n v="159.96"/>
    <x v="2"/>
    <x v="1"/>
    <x v="8"/>
    <x v="4"/>
  </r>
  <r>
    <d v="2025-09-27T00:00:00"/>
    <x v="2"/>
    <x v="2"/>
    <x v="15"/>
    <n v="0"/>
    <n v="4"/>
    <n v="399.96"/>
    <x v="1"/>
    <x v="0"/>
    <x v="8"/>
    <x v="4"/>
  </r>
  <r>
    <d v="2025-09-28T00:00:00"/>
    <x v="14"/>
    <x v="14"/>
    <x v="7"/>
    <n v="23.03"/>
    <n v="4"/>
    <n v="167.52"/>
    <x v="6"/>
    <x v="1"/>
    <x v="8"/>
    <x v="4"/>
  </r>
  <r>
    <d v="2025-09-29T00:00:00"/>
    <x v="30"/>
    <x v="29"/>
    <x v="14"/>
    <n v="188.97"/>
    <n v="5"/>
    <n v="449.95"/>
    <x v="13"/>
    <x v="4"/>
    <x v="8"/>
    <x v="4"/>
  </r>
  <r>
    <d v="2025-09-30T00:00:00"/>
    <x v="15"/>
    <x v="15"/>
    <x v="15"/>
    <n v="0"/>
    <n v="1"/>
    <n v="119.99"/>
    <x v="5"/>
    <x v="1"/>
    <x v="8"/>
    <x v="4"/>
  </r>
  <r>
    <d v="2025-10-01T00:00:00"/>
    <x v="22"/>
    <x v="21"/>
    <x v="5"/>
    <n v="8991"/>
    <n v="3"/>
    <n v="14985"/>
    <x v="0"/>
    <x v="3"/>
    <x v="9"/>
    <x v="4"/>
  </r>
  <r>
    <d v="2025-10-02T00:00:00"/>
    <x v="8"/>
    <x v="8"/>
    <x v="14"/>
    <n v="599.97"/>
    <n v="4"/>
    <n v="999.96"/>
    <x v="4"/>
    <x v="1"/>
    <x v="9"/>
    <x v="4"/>
  </r>
  <r>
    <d v="2025-10-03T00:00:00"/>
    <x v="29"/>
    <x v="28"/>
    <x v="15"/>
    <n v="0"/>
    <n v="1"/>
    <n v="89.99"/>
    <x v="2"/>
    <x v="4"/>
    <x v="9"/>
    <x v="4"/>
  </r>
  <r>
    <d v="2025-10-04T00:00:00"/>
    <x v="4"/>
    <x v="4"/>
    <x v="5"/>
    <n v="20"/>
    <n v="3"/>
    <n v="59.97"/>
    <x v="2"/>
    <x v="0"/>
    <x v="9"/>
    <x v="4"/>
  </r>
  <r>
    <d v="2025-10-05T00:00:00"/>
    <x v="13"/>
    <x v="13"/>
    <x v="15"/>
    <n v="0"/>
    <n v="4"/>
    <n v="479.52"/>
    <x v="6"/>
    <x v="1"/>
    <x v="9"/>
    <x v="4"/>
  </r>
  <r>
    <d v="2025-10-06T00:00:00"/>
    <x v="25"/>
    <x v="24"/>
    <x v="15"/>
    <n v="0"/>
    <n v="5"/>
    <n v="100"/>
    <x v="10"/>
    <x v="4"/>
    <x v="9"/>
    <x v="4"/>
  </r>
  <r>
    <d v="2025-10-07T00:00:00"/>
    <x v="14"/>
    <x v="14"/>
    <x v="7"/>
    <n v="23.03"/>
    <n v="2"/>
    <n v="83.76"/>
    <x v="6"/>
    <x v="1"/>
    <x v="9"/>
    <x v="4"/>
  </r>
  <r>
    <d v="2025-10-08T00:00:00"/>
    <x v="29"/>
    <x v="28"/>
    <x v="14"/>
    <n v="188.97"/>
    <n v="5"/>
    <n v="449.95"/>
    <x v="2"/>
    <x v="4"/>
    <x v="9"/>
    <x v="4"/>
  </r>
  <r>
    <d v="2025-10-09T00:00:00"/>
    <x v="28"/>
    <x v="27"/>
    <x v="7"/>
    <n v="96.75"/>
    <n v="2"/>
    <n v="258"/>
    <x v="12"/>
    <x v="4"/>
    <x v="9"/>
    <x v="4"/>
  </r>
  <r>
    <d v="2025-10-10T00:00:00"/>
    <x v="2"/>
    <x v="2"/>
    <x v="15"/>
    <n v="0"/>
    <n v="5"/>
    <n v="499.95"/>
    <x v="1"/>
    <x v="0"/>
    <x v="9"/>
    <x v="4"/>
  </r>
  <r>
    <d v="2025-10-11T00:00:00"/>
    <x v="32"/>
    <x v="31"/>
    <x v="7"/>
    <n v="74.989999999999995"/>
    <n v="5"/>
    <n v="499.95"/>
    <x v="2"/>
    <x v="5"/>
    <x v="9"/>
    <x v="4"/>
  </r>
  <r>
    <d v="2025-10-12T00:00:00"/>
    <x v="24"/>
    <x v="23"/>
    <x v="7"/>
    <n v="12600"/>
    <n v="2"/>
    <n v="28000"/>
    <x v="9"/>
    <x v="3"/>
    <x v="9"/>
    <x v="4"/>
  </r>
  <r>
    <d v="2025-10-13T00:00:00"/>
    <x v="10"/>
    <x v="10"/>
    <x v="14"/>
    <n v="65.97"/>
    <n v="3"/>
    <n v="119.97"/>
    <x v="2"/>
    <x v="1"/>
    <x v="9"/>
    <x v="4"/>
  </r>
  <r>
    <d v="2025-10-14T00:00:00"/>
    <x v="17"/>
    <x v="17"/>
    <x v="7"/>
    <n v="183.25"/>
    <n v="3"/>
    <n v="646.77"/>
    <x v="7"/>
    <x v="2"/>
    <x v="9"/>
    <x v="4"/>
  </r>
  <r>
    <d v="2025-10-15T00:00:00"/>
    <x v="23"/>
    <x v="22"/>
    <x v="5"/>
    <n v="70"/>
    <n v="2"/>
    <n v="140"/>
    <x v="8"/>
    <x v="3"/>
    <x v="9"/>
    <x v="4"/>
  </r>
  <r>
    <d v="2025-10-16T00:00:00"/>
    <x v="23"/>
    <x v="22"/>
    <x v="15"/>
    <n v="0"/>
    <n v="5"/>
    <n v="350"/>
    <x v="8"/>
    <x v="3"/>
    <x v="9"/>
    <x v="4"/>
  </r>
  <r>
    <d v="2025-10-17T00:00:00"/>
    <x v="9"/>
    <x v="9"/>
    <x v="7"/>
    <n v="38.99"/>
    <n v="2"/>
    <n v="119.98"/>
    <x v="5"/>
    <x v="1"/>
    <x v="9"/>
    <x v="4"/>
  </r>
  <r>
    <d v="2025-10-18T00:00:00"/>
    <x v="30"/>
    <x v="29"/>
    <x v="7"/>
    <n v="62.99"/>
    <n v="3"/>
    <n v="269.97000000000003"/>
    <x v="13"/>
    <x v="4"/>
    <x v="9"/>
    <x v="4"/>
  </r>
  <r>
    <d v="2025-10-19T00:00:00"/>
    <x v="1"/>
    <x v="1"/>
    <x v="15"/>
    <n v="0"/>
    <n v="5"/>
    <n v="1249.95"/>
    <x v="1"/>
    <x v="0"/>
    <x v="9"/>
    <x v="4"/>
  </r>
  <r>
    <d v="2025-10-20T00:00:00"/>
    <x v="1"/>
    <x v="1"/>
    <x v="7"/>
    <n v="174.99"/>
    <n v="2"/>
    <n v="499.98"/>
    <x v="1"/>
    <x v="0"/>
    <x v="9"/>
    <x v="4"/>
  </r>
  <r>
    <d v="2025-10-21T00:00:00"/>
    <x v="5"/>
    <x v="5"/>
    <x v="15"/>
    <n v="0"/>
    <n v="3"/>
    <n v="83.97"/>
    <x v="2"/>
    <x v="0"/>
    <x v="9"/>
    <x v="4"/>
  </r>
  <r>
    <d v="2025-10-22T00:00:00"/>
    <x v="28"/>
    <x v="27"/>
    <x v="15"/>
    <n v="0"/>
    <n v="3"/>
    <n v="387"/>
    <x v="12"/>
    <x v="4"/>
    <x v="9"/>
    <x v="4"/>
  </r>
  <r>
    <d v="2025-10-23T00:00:00"/>
    <x v="16"/>
    <x v="16"/>
    <x v="7"/>
    <n v="207.99"/>
    <n v="1"/>
    <n v="259.99"/>
    <x v="4"/>
    <x v="2"/>
    <x v="9"/>
    <x v="4"/>
  </r>
  <r>
    <d v="2025-10-24T00:00:00"/>
    <x v="17"/>
    <x v="17"/>
    <x v="14"/>
    <n v="549.75"/>
    <n v="5"/>
    <n v="1077.95"/>
    <x v="7"/>
    <x v="2"/>
    <x v="9"/>
    <x v="4"/>
  </r>
  <r>
    <d v="2025-10-25T00:00:00"/>
    <x v="21"/>
    <x v="20"/>
    <x v="14"/>
    <n v="1754.97"/>
    <n v="2"/>
    <n v="1299.98"/>
    <x v="4"/>
    <x v="2"/>
    <x v="9"/>
    <x v="4"/>
  </r>
  <r>
    <d v="2025-10-26T00:00:00"/>
    <x v="3"/>
    <x v="3"/>
    <x v="14"/>
    <n v="125.97"/>
    <n v="1"/>
    <n v="69.989999999999995"/>
    <x v="1"/>
    <x v="0"/>
    <x v="9"/>
    <x v="4"/>
  </r>
  <r>
    <d v="2025-10-27T00:00:00"/>
    <x v="30"/>
    <x v="29"/>
    <x v="15"/>
    <n v="0"/>
    <n v="5"/>
    <n v="449.95"/>
    <x v="13"/>
    <x v="4"/>
    <x v="9"/>
    <x v="4"/>
  </r>
  <r>
    <d v="2025-10-28T00:00:00"/>
    <x v="15"/>
    <x v="15"/>
    <x v="15"/>
    <n v="0"/>
    <n v="3"/>
    <n v="359.97"/>
    <x v="5"/>
    <x v="1"/>
    <x v="9"/>
    <x v="4"/>
  </r>
  <r>
    <d v="2025-10-29T00:00:00"/>
    <x v="7"/>
    <x v="7"/>
    <x v="15"/>
    <n v="0"/>
    <n v="5"/>
    <n v="1379.4"/>
    <x v="1"/>
    <x v="0"/>
    <x v="9"/>
    <x v="4"/>
  </r>
  <r>
    <d v="2025-10-30T00:00:00"/>
    <x v="19"/>
    <x v="19"/>
    <x v="14"/>
    <n v="882.06"/>
    <n v="4"/>
    <n v="1306.76"/>
    <x v="7"/>
    <x v="2"/>
    <x v="9"/>
    <x v="4"/>
  </r>
  <r>
    <d v="2025-10-31T00:00:00"/>
    <x v="25"/>
    <x v="24"/>
    <x v="14"/>
    <n v="36"/>
    <n v="4"/>
    <n v="80"/>
    <x v="10"/>
    <x v="4"/>
    <x v="9"/>
    <x v="4"/>
  </r>
  <r>
    <d v="2025-11-01T00:00:00"/>
    <x v="9"/>
    <x v="9"/>
    <x v="7"/>
    <n v="38.99"/>
    <n v="1"/>
    <n v="59.99"/>
    <x v="5"/>
    <x v="1"/>
    <x v="10"/>
    <x v="4"/>
  </r>
  <r>
    <d v="2025-11-02T00:00:00"/>
    <x v="33"/>
    <x v="32"/>
    <x v="7"/>
    <n v="359.96"/>
    <n v="4"/>
    <n v="1599.8"/>
    <x v="0"/>
    <x v="6"/>
    <x v="10"/>
    <x v="4"/>
  </r>
  <r>
    <d v="2025-11-03T00:00:00"/>
    <x v="21"/>
    <x v="20"/>
    <x v="5"/>
    <n v="1169.98"/>
    <n v="3"/>
    <n v="1949.97"/>
    <x v="4"/>
    <x v="2"/>
    <x v="10"/>
    <x v="4"/>
  </r>
  <r>
    <d v="2025-11-04T00:00:00"/>
    <x v="32"/>
    <x v="31"/>
    <x v="14"/>
    <n v="224.96999999999997"/>
    <n v="4"/>
    <n v="399.96"/>
    <x v="2"/>
    <x v="5"/>
    <x v="10"/>
    <x v="4"/>
  </r>
  <r>
    <d v="2025-11-05T00:00:00"/>
    <x v="15"/>
    <x v="15"/>
    <x v="5"/>
    <n v="179.98"/>
    <n v="2"/>
    <n v="239.98"/>
    <x v="5"/>
    <x v="1"/>
    <x v="10"/>
    <x v="4"/>
  </r>
  <r>
    <d v="2025-11-06T00:00:00"/>
    <x v="24"/>
    <x v="23"/>
    <x v="7"/>
    <n v="12600"/>
    <n v="1"/>
    <n v="14000"/>
    <x v="9"/>
    <x v="3"/>
    <x v="10"/>
    <x v="4"/>
  </r>
  <r>
    <d v="2025-11-07T00:00:00"/>
    <x v="24"/>
    <x v="23"/>
    <x v="7"/>
    <n v="12600"/>
    <n v="2"/>
    <n v="28000"/>
    <x v="9"/>
    <x v="3"/>
    <x v="10"/>
    <x v="4"/>
  </r>
  <r>
    <d v="2025-11-08T00:00:00"/>
    <x v="1"/>
    <x v="1"/>
    <x v="7"/>
    <n v="174.99"/>
    <n v="3"/>
    <n v="749.97"/>
    <x v="1"/>
    <x v="0"/>
    <x v="10"/>
    <x v="4"/>
  </r>
  <r>
    <d v="2025-11-09T00:00:00"/>
    <x v="12"/>
    <x v="12"/>
    <x v="5"/>
    <n v="65.42"/>
    <n v="3"/>
    <n v="150.96"/>
    <x v="6"/>
    <x v="1"/>
    <x v="10"/>
    <x v="4"/>
  </r>
  <r>
    <d v="2025-11-10T00:00:00"/>
    <x v="28"/>
    <x v="27"/>
    <x v="5"/>
    <n v="193.5"/>
    <n v="2"/>
    <n v="258"/>
    <x v="12"/>
    <x v="4"/>
    <x v="10"/>
    <x v="4"/>
  </r>
  <r>
    <d v="2025-11-11T00:00:00"/>
    <x v="19"/>
    <x v="19"/>
    <x v="15"/>
    <n v="0"/>
    <n v="4"/>
    <n v="1306.76"/>
    <x v="7"/>
    <x v="2"/>
    <x v="10"/>
    <x v="4"/>
  </r>
  <r>
    <d v="2025-11-12T00:00:00"/>
    <x v="3"/>
    <x v="3"/>
    <x v="7"/>
    <n v="41.99"/>
    <n v="1"/>
    <n v="69.989999999999995"/>
    <x v="1"/>
    <x v="0"/>
    <x v="10"/>
    <x v="4"/>
  </r>
  <r>
    <d v="2025-11-13T00:00:00"/>
    <x v="14"/>
    <x v="14"/>
    <x v="15"/>
    <n v="0"/>
    <n v="2"/>
    <n v="83.76"/>
    <x v="6"/>
    <x v="1"/>
    <x v="10"/>
    <x v="4"/>
  </r>
  <r>
    <d v="2025-11-14T00:00:00"/>
    <x v="3"/>
    <x v="3"/>
    <x v="7"/>
    <n v="41.99"/>
    <n v="5"/>
    <n v="349.95"/>
    <x v="1"/>
    <x v="0"/>
    <x v="10"/>
    <x v="4"/>
  </r>
  <r>
    <d v="2025-11-15T00:00:00"/>
    <x v="11"/>
    <x v="11"/>
    <x v="7"/>
    <n v="21.99"/>
    <n v="2"/>
    <n v="79.98"/>
    <x v="2"/>
    <x v="1"/>
    <x v="10"/>
    <x v="4"/>
  </r>
  <r>
    <d v="2025-11-16T00:00:00"/>
    <x v="2"/>
    <x v="2"/>
    <x v="5"/>
    <n v="129.97999999999999"/>
    <n v="4"/>
    <n v="399.96"/>
    <x v="1"/>
    <x v="0"/>
    <x v="10"/>
    <x v="4"/>
  </r>
  <r>
    <d v="2025-11-17T00:00:00"/>
    <x v="35"/>
    <x v="34"/>
    <x v="14"/>
    <n v="103.64999999999999"/>
    <n v="3"/>
    <n v="159.44999999999999"/>
    <x v="16"/>
    <x v="6"/>
    <x v="10"/>
    <x v="4"/>
  </r>
  <r>
    <d v="2025-11-18T00:00:00"/>
    <x v="16"/>
    <x v="16"/>
    <x v="15"/>
    <n v="0"/>
    <n v="5"/>
    <n v="1299.95"/>
    <x v="4"/>
    <x v="2"/>
    <x v="10"/>
    <x v="4"/>
  </r>
  <r>
    <d v="2025-11-19T00:00:00"/>
    <x v="27"/>
    <x v="26"/>
    <x v="5"/>
    <n v="193.5"/>
    <n v="1"/>
    <n v="129"/>
    <x v="10"/>
    <x v="4"/>
    <x v="10"/>
    <x v="4"/>
  </r>
  <r>
    <d v="2025-11-20T00:00:00"/>
    <x v="12"/>
    <x v="12"/>
    <x v="14"/>
    <n v="98.13"/>
    <n v="2"/>
    <n v="100.64"/>
    <x v="6"/>
    <x v="1"/>
    <x v="10"/>
    <x v="4"/>
  </r>
  <r>
    <d v="2025-11-21T00:00:00"/>
    <x v="4"/>
    <x v="4"/>
    <x v="14"/>
    <n v="30"/>
    <n v="4"/>
    <n v="79.959999999999994"/>
    <x v="2"/>
    <x v="0"/>
    <x v="10"/>
    <x v="4"/>
  </r>
  <r>
    <d v="2025-11-22T00:00:00"/>
    <x v="21"/>
    <x v="20"/>
    <x v="14"/>
    <n v="1754.97"/>
    <n v="4"/>
    <n v="2599.96"/>
    <x v="4"/>
    <x v="2"/>
    <x v="10"/>
    <x v="4"/>
  </r>
  <r>
    <d v="2025-11-23T00:00:00"/>
    <x v="16"/>
    <x v="16"/>
    <x v="5"/>
    <n v="415.98"/>
    <n v="4"/>
    <n v="1039.96"/>
    <x v="4"/>
    <x v="2"/>
    <x v="10"/>
    <x v="4"/>
  </r>
  <r>
    <d v="2025-11-24T00:00:00"/>
    <x v="33"/>
    <x v="32"/>
    <x v="15"/>
    <n v="0"/>
    <n v="4"/>
    <n v="1599.8"/>
    <x v="0"/>
    <x v="6"/>
    <x v="10"/>
    <x v="4"/>
  </r>
  <r>
    <d v="2025-11-25T00:00:00"/>
    <x v="12"/>
    <x v="12"/>
    <x v="5"/>
    <n v="65.42"/>
    <n v="1"/>
    <n v="50.32"/>
    <x v="6"/>
    <x v="1"/>
    <x v="10"/>
    <x v="4"/>
  </r>
  <r>
    <d v="2025-11-26T00:00:00"/>
    <x v="27"/>
    <x v="26"/>
    <x v="5"/>
    <n v="193.5"/>
    <n v="4"/>
    <n v="516"/>
    <x v="10"/>
    <x v="4"/>
    <x v="10"/>
    <x v="4"/>
  </r>
  <r>
    <d v="2025-11-27T00:00:00"/>
    <x v="30"/>
    <x v="29"/>
    <x v="14"/>
    <n v="188.97"/>
    <n v="1"/>
    <n v="89.99"/>
    <x v="13"/>
    <x v="4"/>
    <x v="10"/>
    <x v="4"/>
  </r>
  <r>
    <d v="2025-11-28T00:00:00"/>
    <x v="17"/>
    <x v="17"/>
    <x v="15"/>
    <n v="0"/>
    <n v="1"/>
    <n v="215.59"/>
    <x v="7"/>
    <x v="2"/>
    <x v="10"/>
    <x v="4"/>
  </r>
  <r>
    <d v="2025-11-29T00:00:00"/>
    <x v="14"/>
    <x v="14"/>
    <x v="5"/>
    <n v="46.06"/>
    <n v="5"/>
    <n v="209.4"/>
    <x v="6"/>
    <x v="1"/>
    <x v="10"/>
    <x v="4"/>
  </r>
  <r>
    <d v="2025-11-30T00:00:00"/>
    <x v="16"/>
    <x v="16"/>
    <x v="7"/>
    <n v="207.99"/>
    <n v="3"/>
    <n v="779.97"/>
    <x v="4"/>
    <x v="2"/>
    <x v="10"/>
    <x v="4"/>
  </r>
  <r>
    <d v="2025-12-01T00:00:00"/>
    <x v="26"/>
    <x v="25"/>
    <x v="15"/>
    <n v="0"/>
    <n v="5"/>
    <n v="1245"/>
    <x v="11"/>
    <x v="4"/>
    <x v="11"/>
    <x v="4"/>
  </r>
  <r>
    <d v="2025-12-02T00:00:00"/>
    <x v="8"/>
    <x v="8"/>
    <x v="14"/>
    <n v="599.97"/>
    <n v="4"/>
    <n v="999.96"/>
    <x v="4"/>
    <x v="1"/>
    <x v="11"/>
    <x v="4"/>
  </r>
  <r>
    <d v="2025-12-03T00:00:00"/>
    <x v="0"/>
    <x v="0"/>
    <x v="15"/>
    <n v="0"/>
    <n v="2"/>
    <n v="863.98"/>
    <x v="0"/>
    <x v="0"/>
    <x v="11"/>
    <x v="4"/>
  </r>
  <r>
    <d v="2025-12-04T00:00:00"/>
    <x v="32"/>
    <x v="31"/>
    <x v="7"/>
    <n v="74.989999999999995"/>
    <n v="3"/>
    <n v="299.97000000000003"/>
    <x v="2"/>
    <x v="5"/>
    <x v="11"/>
    <x v="4"/>
  </r>
  <r>
    <d v="2025-12-05T00:00:00"/>
    <x v="10"/>
    <x v="10"/>
    <x v="7"/>
    <n v="21.99"/>
    <n v="5"/>
    <n v="199.95"/>
    <x v="2"/>
    <x v="1"/>
    <x v="11"/>
    <x v="4"/>
  </r>
  <r>
    <d v="2025-12-06T00:00:00"/>
    <x v="6"/>
    <x v="6"/>
    <x v="15"/>
    <n v="0"/>
    <n v="5"/>
    <n v="149.94999999999999"/>
    <x v="3"/>
    <x v="0"/>
    <x v="11"/>
    <x v="4"/>
  </r>
  <r>
    <d v="2025-12-07T00:00:00"/>
    <x v="11"/>
    <x v="11"/>
    <x v="5"/>
    <n v="43.98"/>
    <n v="3"/>
    <n v="119.97"/>
    <x v="2"/>
    <x v="1"/>
    <x v="11"/>
    <x v="4"/>
  </r>
  <r>
    <d v="2025-12-08T00:00:00"/>
    <x v="35"/>
    <x v="34"/>
    <x v="5"/>
    <n v="69.099999999999994"/>
    <n v="2"/>
    <n v="106.3"/>
    <x v="16"/>
    <x v="6"/>
    <x v="11"/>
    <x v="4"/>
  </r>
  <r>
    <d v="2025-12-09T00:00:00"/>
    <x v="6"/>
    <x v="6"/>
    <x v="7"/>
    <n v="15"/>
    <n v="3"/>
    <n v="89.97"/>
    <x v="3"/>
    <x v="0"/>
    <x v="11"/>
    <x v="4"/>
  </r>
  <r>
    <d v="2025-12-10T00:00:00"/>
    <x v="4"/>
    <x v="4"/>
    <x v="7"/>
    <n v="10"/>
    <n v="3"/>
    <n v="59.97"/>
    <x v="2"/>
    <x v="0"/>
    <x v="11"/>
    <x v="4"/>
  </r>
  <r>
    <d v="2025-12-11T00:00:00"/>
    <x v="4"/>
    <x v="4"/>
    <x v="14"/>
    <n v="30"/>
    <n v="5"/>
    <n v="99.95"/>
    <x v="2"/>
    <x v="0"/>
    <x v="11"/>
    <x v="4"/>
  </r>
  <r>
    <d v="2025-12-12T00:00:00"/>
    <x v="34"/>
    <x v="33"/>
    <x v="14"/>
    <n v="732.90000000000009"/>
    <n v="1"/>
    <n v="349"/>
    <x v="15"/>
    <x v="6"/>
    <x v="11"/>
    <x v="4"/>
  </r>
  <r>
    <d v="2025-12-13T00:00:00"/>
    <x v="7"/>
    <x v="7"/>
    <x v="14"/>
    <n v="703.5"/>
    <n v="2"/>
    <n v="551.76"/>
    <x v="1"/>
    <x v="0"/>
    <x v="11"/>
    <x v="4"/>
  </r>
  <r>
    <d v="2025-12-14T00:00:00"/>
    <x v="5"/>
    <x v="5"/>
    <x v="14"/>
    <n v="42"/>
    <n v="4"/>
    <n v="111.96"/>
    <x v="2"/>
    <x v="0"/>
    <x v="11"/>
    <x v="4"/>
  </r>
  <r>
    <d v="2025-12-15T00:00:00"/>
    <x v="4"/>
    <x v="4"/>
    <x v="14"/>
    <n v="30"/>
    <n v="4"/>
    <n v="79.959999999999994"/>
    <x v="2"/>
    <x v="0"/>
    <x v="11"/>
    <x v="4"/>
  </r>
  <r>
    <d v="2025-12-16T00:00:00"/>
    <x v="23"/>
    <x v="22"/>
    <x v="7"/>
    <n v="35"/>
    <n v="5"/>
    <n v="350"/>
    <x v="8"/>
    <x v="3"/>
    <x v="11"/>
    <x v="4"/>
  </r>
  <r>
    <d v="2025-12-17T00:00:00"/>
    <x v="33"/>
    <x v="32"/>
    <x v="15"/>
    <n v="0"/>
    <n v="5"/>
    <n v="1999.75"/>
    <x v="0"/>
    <x v="6"/>
    <x v="11"/>
    <x v="4"/>
  </r>
  <r>
    <d v="2025-12-18T00:00:00"/>
    <x v="25"/>
    <x v="24"/>
    <x v="5"/>
    <n v="24"/>
    <n v="3"/>
    <n v="60"/>
    <x v="10"/>
    <x v="4"/>
    <x v="11"/>
    <x v="4"/>
  </r>
  <r>
    <d v="2025-12-19T00:00:00"/>
    <x v="22"/>
    <x v="21"/>
    <x v="7"/>
    <n v="4495.5"/>
    <n v="5"/>
    <n v="24975"/>
    <x v="0"/>
    <x v="3"/>
    <x v="11"/>
    <x v="4"/>
  </r>
  <r>
    <d v="2025-12-20T00:00:00"/>
    <x v="21"/>
    <x v="20"/>
    <x v="5"/>
    <n v="1169.98"/>
    <n v="2"/>
    <n v="1299.98"/>
    <x v="4"/>
    <x v="2"/>
    <x v="11"/>
    <x v="4"/>
  </r>
  <r>
    <d v="2025-12-21T00:00:00"/>
    <x v="9"/>
    <x v="9"/>
    <x v="15"/>
    <n v="0"/>
    <n v="3"/>
    <n v="179.97"/>
    <x v="5"/>
    <x v="1"/>
    <x v="11"/>
    <x v="4"/>
  </r>
  <r>
    <d v="2025-12-22T00:00:00"/>
    <x v="11"/>
    <x v="11"/>
    <x v="14"/>
    <n v="65.97"/>
    <n v="1"/>
    <n v="39.99"/>
    <x v="2"/>
    <x v="1"/>
    <x v="11"/>
    <x v="4"/>
  </r>
  <r>
    <d v="2025-12-23T00:00:00"/>
    <x v="2"/>
    <x v="2"/>
    <x v="7"/>
    <n v="64.989999999999995"/>
    <n v="2"/>
    <n v="199.98"/>
    <x v="1"/>
    <x v="0"/>
    <x v="11"/>
    <x v="4"/>
  </r>
  <r>
    <d v="2025-12-24T00:00:00"/>
    <x v="24"/>
    <x v="23"/>
    <x v="15"/>
    <n v="0"/>
    <n v="1"/>
    <n v="14000"/>
    <x v="9"/>
    <x v="3"/>
    <x v="11"/>
    <x v="4"/>
  </r>
  <r>
    <d v="2025-12-25T00:00:00"/>
    <x v="8"/>
    <x v="8"/>
    <x v="14"/>
    <n v="599.97"/>
    <n v="2"/>
    <n v="499.98"/>
    <x v="4"/>
    <x v="1"/>
    <x v="11"/>
    <x v="4"/>
  </r>
  <r>
    <d v="2025-12-26T00:00:00"/>
    <x v="23"/>
    <x v="22"/>
    <x v="7"/>
    <n v="35"/>
    <n v="1"/>
    <n v="70"/>
    <x v="8"/>
    <x v="3"/>
    <x v="11"/>
    <x v="4"/>
  </r>
  <r>
    <d v="2025-12-27T00:00:00"/>
    <x v="20"/>
    <x v="10"/>
    <x v="14"/>
    <n v="60"/>
    <n v="2"/>
    <n v="79.98"/>
    <x v="2"/>
    <x v="2"/>
    <x v="11"/>
    <x v="4"/>
  </r>
  <r>
    <d v="2025-12-28T00:00:00"/>
    <x v="9"/>
    <x v="9"/>
    <x v="14"/>
    <n v="116.97"/>
    <n v="3"/>
    <n v="179.97"/>
    <x v="5"/>
    <x v="1"/>
    <x v="11"/>
    <x v="4"/>
  </r>
  <r>
    <d v="2025-12-29T00:00:00"/>
    <x v="32"/>
    <x v="31"/>
    <x v="15"/>
    <n v="0"/>
    <n v="1"/>
    <n v="99.99"/>
    <x v="2"/>
    <x v="5"/>
    <x v="11"/>
    <x v="4"/>
  </r>
  <r>
    <d v="2025-12-30T00:00:00"/>
    <x v="9"/>
    <x v="9"/>
    <x v="15"/>
    <n v="0"/>
    <n v="1"/>
    <n v="59.99"/>
    <x v="5"/>
    <x v="1"/>
    <x v="11"/>
    <x v="4"/>
  </r>
  <r>
    <d v="2025-12-31T00:00:00"/>
    <x v="25"/>
    <x v="24"/>
    <x v="7"/>
    <n v="12"/>
    <n v="5"/>
    <n v="100"/>
    <x v="10"/>
    <x v="4"/>
    <x v="11"/>
    <x v="4"/>
  </r>
  <r>
    <d v="2026-01-01T00:00:00"/>
    <x v="27"/>
    <x v="26"/>
    <x v="7"/>
    <n v="96.75"/>
    <n v="3"/>
    <n v="387"/>
    <x v="10"/>
    <x v="4"/>
    <x v="0"/>
    <x v="5"/>
  </r>
  <r>
    <d v="2026-01-01T00:00:00"/>
    <x v="26"/>
    <x v="25"/>
    <x v="14"/>
    <n v="634.95000000000005"/>
    <n v="5"/>
    <n v="1245"/>
    <x v="11"/>
    <x v="4"/>
    <x v="0"/>
    <x v="5"/>
  </r>
  <r>
    <d v="2026-01-02T00:00:00"/>
    <x v="34"/>
    <x v="33"/>
    <x v="14"/>
    <n v="732.90000000000009"/>
    <n v="3"/>
    <n v="1047"/>
    <x v="15"/>
    <x v="6"/>
    <x v="0"/>
    <x v="5"/>
  </r>
  <r>
    <d v="2026-01-02T00:00:00"/>
    <x v="2"/>
    <x v="2"/>
    <x v="14"/>
    <n v="194.96999999999997"/>
    <n v="5"/>
    <n v="499.95"/>
    <x v="1"/>
    <x v="0"/>
    <x v="0"/>
    <x v="5"/>
  </r>
  <r>
    <d v="2026-01-03T00:00:00"/>
    <x v="12"/>
    <x v="12"/>
    <x v="14"/>
    <n v="98.13"/>
    <n v="5"/>
    <n v="251.6"/>
    <x v="6"/>
    <x v="1"/>
    <x v="0"/>
    <x v="5"/>
  </r>
  <r>
    <d v="2026-01-03T00:00:00"/>
    <x v="4"/>
    <x v="4"/>
    <x v="7"/>
    <n v="10"/>
    <n v="5"/>
    <n v="99.95"/>
    <x v="2"/>
    <x v="0"/>
    <x v="0"/>
    <x v="5"/>
  </r>
  <r>
    <d v="2026-01-04T00:00:00"/>
    <x v="11"/>
    <x v="11"/>
    <x v="15"/>
    <n v="0"/>
    <n v="3"/>
    <n v="119.97"/>
    <x v="2"/>
    <x v="1"/>
    <x v="0"/>
    <x v="5"/>
  </r>
  <r>
    <d v="2026-01-05T00:00:00"/>
    <x v="6"/>
    <x v="6"/>
    <x v="7"/>
    <n v="15"/>
    <n v="2"/>
    <n v="59.98"/>
    <x v="3"/>
    <x v="0"/>
    <x v="0"/>
    <x v="5"/>
  </r>
  <r>
    <d v="2026-01-05T00:00:00"/>
    <x v="1"/>
    <x v="1"/>
    <x v="15"/>
    <n v="0"/>
    <n v="5"/>
    <n v="1249.95"/>
    <x v="1"/>
    <x v="0"/>
    <x v="0"/>
    <x v="5"/>
  </r>
  <r>
    <d v="2026-01-06T00:00:00"/>
    <x v="11"/>
    <x v="11"/>
    <x v="7"/>
    <n v="21.99"/>
    <n v="1"/>
    <n v="39.99"/>
    <x v="2"/>
    <x v="1"/>
    <x v="0"/>
    <x v="5"/>
  </r>
  <r>
    <d v="2026-01-07T00:00:00"/>
    <x v="8"/>
    <x v="8"/>
    <x v="15"/>
    <n v="0"/>
    <n v="2"/>
    <n v="499.98"/>
    <x v="4"/>
    <x v="1"/>
    <x v="0"/>
    <x v="5"/>
  </r>
  <r>
    <d v="2026-01-08T00:00:00"/>
    <x v="5"/>
    <x v="5"/>
    <x v="7"/>
    <n v="14"/>
    <n v="5"/>
    <n v="139.94999999999999"/>
    <x v="2"/>
    <x v="0"/>
    <x v="0"/>
    <x v="5"/>
  </r>
  <r>
    <d v="2026-01-08T00:00:00"/>
    <x v="4"/>
    <x v="4"/>
    <x v="15"/>
    <n v="0"/>
    <n v="5"/>
    <n v="99.95"/>
    <x v="2"/>
    <x v="0"/>
    <x v="0"/>
    <x v="5"/>
  </r>
  <r>
    <d v="2026-01-09T00:00:00"/>
    <x v="12"/>
    <x v="12"/>
    <x v="5"/>
    <n v="65.42"/>
    <n v="2"/>
    <n v="100.64"/>
    <x v="6"/>
    <x v="1"/>
    <x v="0"/>
    <x v="5"/>
  </r>
  <r>
    <d v="2026-01-10T00:00:00"/>
    <x v="4"/>
    <x v="4"/>
    <x v="15"/>
    <n v="0"/>
    <n v="1"/>
    <n v="19.989999999999998"/>
    <x v="2"/>
    <x v="0"/>
    <x v="0"/>
    <x v="5"/>
  </r>
  <r>
    <d v="2026-01-11T00:00:00"/>
    <x v="10"/>
    <x v="10"/>
    <x v="15"/>
    <n v="0"/>
    <n v="2"/>
    <n v="79.98"/>
    <x v="2"/>
    <x v="1"/>
    <x v="0"/>
    <x v="5"/>
  </r>
  <r>
    <d v="2026-01-12T00:00:00"/>
    <x v="26"/>
    <x v="25"/>
    <x v="15"/>
    <n v="0"/>
    <n v="1"/>
    <n v="249"/>
    <x v="11"/>
    <x v="4"/>
    <x v="0"/>
    <x v="5"/>
  </r>
  <r>
    <d v="2026-01-12T00:00:00"/>
    <x v="6"/>
    <x v="6"/>
    <x v="14"/>
    <n v="45"/>
    <n v="5"/>
    <n v="149.94999999999999"/>
    <x v="3"/>
    <x v="0"/>
    <x v="0"/>
    <x v="5"/>
  </r>
  <r>
    <d v="2026-01-13T00:00:00"/>
    <x v="27"/>
    <x v="26"/>
    <x v="5"/>
    <n v="193.5"/>
    <n v="1"/>
    <n v="129"/>
    <x v="10"/>
    <x v="4"/>
    <x v="0"/>
    <x v="5"/>
  </r>
  <r>
    <d v="2026-01-14T00:00:00"/>
    <x v="18"/>
    <x v="18"/>
    <x v="5"/>
    <n v="40"/>
    <n v="2"/>
    <n v="79.98"/>
    <x v="3"/>
    <x v="2"/>
    <x v="0"/>
    <x v="5"/>
  </r>
  <r>
    <d v="2026-01-15T00:00:00"/>
    <x v="22"/>
    <x v="21"/>
    <x v="15"/>
    <n v="0"/>
    <n v="1"/>
    <n v="4995"/>
    <x v="0"/>
    <x v="3"/>
    <x v="0"/>
    <x v="5"/>
  </r>
  <r>
    <d v="2026-01-16T00:00:00"/>
    <x v="24"/>
    <x v="23"/>
    <x v="7"/>
    <n v="12600"/>
    <n v="1"/>
    <n v="14000"/>
    <x v="9"/>
    <x v="3"/>
    <x v="0"/>
    <x v="5"/>
  </r>
  <r>
    <d v="2026-01-17T00:00:00"/>
    <x v="0"/>
    <x v="0"/>
    <x v="15"/>
    <n v="0"/>
    <n v="4"/>
    <n v="1727.96"/>
    <x v="0"/>
    <x v="0"/>
    <x v="0"/>
    <x v="5"/>
  </r>
  <r>
    <d v="2026-01-18T00:00:00"/>
    <x v="34"/>
    <x v="33"/>
    <x v="14"/>
    <n v="732.90000000000009"/>
    <n v="1"/>
    <n v="349"/>
    <x v="15"/>
    <x v="6"/>
    <x v="0"/>
    <x v="5"/>
  </r>
  <r>
    <d v="2026-01-18T00:00:00"/>
    <x v="4"/>
    <x v="4"/>
    <x v="15"/>
    <n v="0"/>
    <n v="5"/>
    <n v="99.95"/>
    <x v="2"/>
    <x v="0"/>
    <x v="0"/>
    <x v="5"/>
  </r>
  <r>
    <d v="2026-01-19T00:00:00"/>
    <x v="20"/>
    <x v="10"/>
    <x v="5"/>
    <n v="40"/>
    <n v="4"/>
    <n v="159.96"/>
    <x v="2"/>
    <x v="2"/>
    <x v="0"/>
    <x v="5"/>
  </r>
  <r>
    <d v="2026-01-20T00:00:00"/>
    <x v="22"/>
    <x v="21"/>
    <x v="7"/>
    <n v="4495.5"/>
    <n v="5"/>
    <n v="24975"/>
    <x v="0"/>
    <x v="3"/>
    <x v="0"/>
    <x v="5"/>
  </r>
  <r>
    <d v="2026-01-21T00:00:00"/>
    <x v="15"/>
    <x v="15"/>
    <x v="14"/>
    <n v="269.96999999999997"/>
    <n v="2"/>
    <n v="239.98"/>
    <x v="5"/>
    <x v="1"/>
    <x v="0"/>
    <x v="5"/>
  </r>
  <r>
    <d v="2026-01-21T00:00:00"/>
    <x v="10"/>
    <x v="10"/>
    <x v="15"/>
    <n v="0"/>
    <n v="5"/>
    <n v="199.95"/>
    <x v="2"/>
    <x v="1"/>
    <x v="0"/>
    <x v="5"/>
  </r>
  <r>
    <d v="2026-01-21T00:00:00"/>
    <x v="3"/>
    <x v="3"/>
    <x v="15"/>
    <n v="0"/>
    <n v="5"/>
    <n v="349.95"/>
    <x v="1"/>
    <x v="0"/>
    <x v="0"/>
    <x v="5"/>
  </r>
  <r>
    <d v="2026-01-22T00:00:00"/>
    <x v="34"/>
    <x v="33"/>
    <x v="14"/>
    <n v="732.90000000000009"/>
    <n v="4"/>
    <n v="1396"/>
    <x v="15"/>
    <x v="6"/>
    <x v="0"/>
    <x v="5"/>
  </r>
  <r>
    <d v="2026-01-23T00:00:00"/>
    <x v="12"/>
    <x v="12"/>
    <x v="7"/>
    <n v="32.71"/>
    <n v="1"/>
    <n v="50.32"/>
    <x v="6"/>
    <x v="1"/>
    <x v="0"/>
    <x v="5"/>
  </r>
  <r>
    <d v="2026-01-24T00:00:00"/>
    <x v="0"/>
    <x v="0"/>
    <x v="5"/>
    <n v="691.18"/>
    <n v="4"/>
    <n v="1727.96"/>
    <x v="0"/>
    <x v="0"/>
    <x v="0"/>
    <x v="5"/>
  </r>
  <r>
    <d v="2026-01-25T00:00:00"/>
    <x v="27"/>
    <x v="26"/>
    <x v="7"/>
    <n v="96.75"/>
    <n v="3"/>
    <n v="387"/>
    <x v="10"/>
    <x v="4"/>
    <x v="0"/>
    <x v="5"/>
  </r>
  <r>
    <d v="2026-01-26T00:00:00"/>
    <x v="6"/>
    <x v="6"/>
    <x v="5"/>
    <n v="30"/>
    <n v="1"/>
    <n v="29.99"/>
    <x v="3"/>
    <x v="0"/>
    <x v="0"/>
    <x v="5"/>
  </r>
  <r>
    <d v="2026-01-27T00:00:00"/>
    <x v="30"/>
    <x v="29"/>
    <x v="5"/>
    <n v="125.98"/>
    <n v="3"/>
    <n v="269.97000000000003"/>
    <x v="13"/>
    <x v="4"/>
    <x v="0"/>
    <x v="5"/>
  </r>
  <r>
    <d v="2026-01-28T00:00:00"/>
    <x v="2"/>
    <x v="2"/>
    <x v="14"/>
    <n v="194.96999999999997"/>
    <n v="2"/>
    <n v="199.98"/>
    <x v="1"/>
    <x v="0"/>
    <x v="0"/>
    <x v="5"/>
  </r>
  <r>
    <d v="2026-01-28T00:00:00"/>
    <x v="30"/>
    <x v="29"/>
    <x v="7"/>
    <n v="62.99"/>
    <n v="5"/>
    <n v="449.95"/>
    <x v="13"/>
    <x v="4"/>
    <x v="0"/>
    <x v="5"/>
  </r>
  <r>
    <d v="2026-01-29T00:00:00"/>
    <x v="23"/>
    <x v="22"/>
    <x v="7"/>
    <n v="35"/>
    <n v="3"/>
    <n v="210"/>
    <x v="8"/>
    <x v="3"/>
    <x v="0"/>
    <x v="5"/>
  </r>
  <r>
    <d v="2026-01-30T00:00:00"/>
    <x v="35"/>
    <x v="34"/>
    <x v="15"/>
    <n v="0"/>
    <n v="1"/>
    <n v="53.15"/>
    <x v="16"/>
    <x v="6"/>
    <x v="0"/>
    <x v="5"/>
  </r>
  <r>
    <d v="2026-01-31T00:00:00"/>
    <x v="28"/>
    <x v="27"/>
    <x v="15"/>
    <n v="0"/>
    <n v="2"/>
    <n v="258"/>
    <x v="12"/>
    <x v="4"/>
    <x v="0"/>
    <x v="5"/>
  </r>
  <r>
    <d v="2026-02-01T00:00:00"/>
    <x v="23"/>
    <x v="22"/>
    <x v="5"/>
    <n v="70"/>
    <n v="1"/>
    <n v="70"/>
    <x v="8"/>
    <x v="3"/>
    <x v="1"/>
    <x v="5"/>
  </r>
  <r>
    <d v="2026-02-02T00:00:00"/>
    <x v="11"/>
    <x v="11"/>
    <x v="5"/>
    <n v="43.98"/>
    <n v="5"/>
    <n v="199.95"/>
    <x v="2"/>
    <x v="1"/>
    <x v="1"/>
    <x v="5"/>
  </r>
  <r>
    <d v="2026-02-03T00:00:00"/>
    <x v="8"/>
    <x v="8"/>
    <x v="7"/>
    <n v="199.99"/>
    <n v="4"/>
    <n v="999.96"/>
    <x v="4"/>
    <x v="1"/>
    <x v="1"/>
    <x v="5"/>
  </r>
  <r>
    <d v="2026-02-04T00:00:00"/>
    <x v="33"/>
    <x v="32"/>
    <x v="14"/>
    <n v="1079.8799999999999"/>
    <n v="5"/>
    <n v="1999.75"/>
    <x v="0"/>
    <x v="6"/>
    <x v="1"/>
    <x v="5"/>
  </r>
  <r>
    <d v="2026-02-04T00:00:00"/>
    <x v="14"/>
    <x v="14"/>
    <x v="15"/>
    <n v="0"/>
    <n v="5"/>
    <n v="209.4"/>
    <x v="6"/>
    <x v="1"/>
    <x v="1"/>
    <x v="5"/>
  </r>
  <r>
    <d v="2026-02-05T00:00:00"/>
    <x v="4"/>
    <x v="4"/>
    <x v="7"/>
    <n v="10"/>
    <n v="5"/>
    <n v="99.95"/>
    <x v="2"/>
    <x v="0"/>
    <x v="1"/>
    <x v="5"/>
  </r>
  <r>
    <d v="2026-02-06T00:00:00"/>
    <x v="31"/>
    <x v="30"/>
    <x v="7"/>
    <n v="38.99"/>
    <n v="5"/>
    <n v="299.95"/>
    <x v="14"/>
    <x v="5"/>
    <x v="1"/>
    <x v="5"/>
  </r>
  <r>
    <d v="2026-02-07T00:00:00"/>
    <x v="28"/>
    <x v="27"/>
    <x v="7"/>
    <n v="96.75"/>
    <n v="4"/>
    <n v="516"/>
    <x v="12"/>
    <x v="4"/>
    <x v="1"/>
    <x v="5"/>
  </r>
  <r>
    <d v="2026-02-07T00:00:00"/>
    <x v="8"/>
    <x v="8"/>
    <x v="14"/>
    <n v="599.97"/>
    <n v="5"/>
    <n v="1249.95"/>
    <x v="4"/>
    <x v="1"/>
    <x v="1"/>
    <x v="5"/>
  </r>
  <r>
    <d v="2026-02-08T00:00:00"/>
    <x v="27"/>
    <x v="26"/>
    <x v="7"/>
    <n v="96.75"/>
    <n v="1"/>
    <n v="129"/>
    <x v="10"/>
    <x v="4"/>
    <x v="1"/>
    <x v="5"/>
  </r>
  <r>
    <d v="2026-02-09T00:00:00"/>
    <x v="9"/>
    <x v="9"/>
    <x v="14"/>
    <n v="116.97"/>
    <n v="4"/>
    <n v="239.96"/>
    <x v="5"/>
    <x v="1"/>
    <x v="1"/>
    <x v="5"/>
  </r>
  <r>
    <d v="2026-02-10T00:00:00"/>
    <x v="35"/>
    <x v="34"/>
    <x v="15"/>
    <n v="0"/>
    <n v="4"/>
    <n v="212.6"/>
    <x v="16"/>
    <x v="6"/>
    <x v="1"/>
    <x v="5"/>
  </r>
  <r>
    <d v="2026-02-11T00:00:00"/>
    <x v="12"/>
    <x v="12"/>
    <x v="15"/>
    <n v="0"/>
    <n v="4"/>
    <n v="201.28"/>
    <x v="6"/>
    <x v="1"/>
    <x v="1"/>
    <x v="5"/>
  </r>
  <r>
    <d v="2026-02-12T00:00:00"/>
    <x v="7"/>
    <x v="7"/>
    <x v="14"/>
    <n v="703.5"/>
    <n v="1"/>
    <n v="275.88"/>
    <x v="1"/>
    <x v="0"/>
    <x v="1"/>
    <x v="5"/>
  </r>
  <r>
    <d v="2026-02-12T00:00:00"/>
    <x v="20"/>
    <x v="10"/>
    <x v="5"/>
    <n v="40"/>
    <n v="5"/>
    <n v="199.95"/>
    <x v="2"/>
    <x v="2"/>
    <x v="1"/>
    <x v="5"/>
  </r>
  <r>
    <d v="2026-02-13T00:00:00"/>
    <x v="33"/>
    <x v="32"/>
    <x v="7"/>
    <n v="359.96"/>
    <n v="5"/>
    <n v="1999.75"/>
    <x v="0"/>
    <x v="6"/>
    <x v="1"/>
    <x v="5"/>
  </r>
  <r>
    <d v="2026-02-13T00:00:00"/>
    <x v="1"/>
    <x v="1"/>
    <x v="14"/>
    <n v="524.97"/>
    <n v="5"/>
    <n v="1249.95"/>
    <x v="1"/>
    <x v="0"/>
    <x v="1"/>
    <x v="5"/>
  </r>
  <r>
    <d v="2026-02-14T00:00:00"/>
    <x v="33"/>
    <x v="32"/>
    <x v="7"/>
    <n v="359.96"/>
    <n v="3"/>
    <n v="1199.8499999999999"/>
    <x v="0"/>
    <x v="6"/>
    <x v="1"/>
    <x v="5"/>
  </r>
  <r>
    <d v="2026-02-15T00:00:00"/>
    <x v="31"/>
    <x v="30"/>
    <x v="7"/>
    <n v="38.99"/>
    <n v="4"/>
    <n v="239.96"/>
    <x v="14"/>
    <x v="5"/>
    <x v="1"/>
    <x v="5"/>
  </r>
  <r>
    <d v="2026-02-16T00:00:00"/>
    <x v="10"/>
    <x v="10"/>
    <x v="5"/>
    <n v="43.98"/>
    <n v="2"/>
    <n v="79.98"/>
    <x v="2"/>
    <x v="1"/>
    <x v="1"/>
    <x v="5"/>
  </r>
  <r>
    <d v="2026-02-17T00:00:00"/>
    <x v="28"/>
    <x v="27"/>
    <x v="14"/>
    <n v="290.25"/>
    <n v="4"/>
    <n v="516"/>
    <x v="12"/>
    <x v="4"/>
    <x v="1"/>
    <x v="5"/>
  </r>
  <r>
    <d v="2026-02-18T00:00:00"/>
    <x v="20"/>
    <x v="10"/>
    <x v="14"/>
    <n v="60"/>
    <n v="3"/>
    <n v="119.97"/>
    <x v="2"/>
    <x v="2"/>
    <x v="1"/>
    <x v="5"/>
  </r>
  <r>
    <d v="2026-02-19T00:00:00"/>
    <x v="26"/>
    <x v="25"/>
    <x v="5"/>
    <n v="423.3"/>
    <n v="2"/>
    <n v="498"/>
    <x v="11"/>
    <x v="4"/>
    <x v="1"/>
    <x v="5"/>
  </r>
  <r>
    <d v="2026-02-19T00:00:00"/>
    <x v="32"/>
    <x v="31"/>
    <x v="7"/>
    <n v="74.989999999999995"/>
    <n v="5"/>
    <n v="499.95"/>
    <x v="2"/>
    <x v="5"/>
    <x v="1"/>
    <x v="5"/>
  </r>
  <r>
    <d v="2026-02-20T00:00:00"/>
    <x v="34"/>
    <x v="33"/>
    <x v="5"/>
    <n v="488.6"/>
    <n v="4"/>
    <n v="1396"/>
    <x v="15"/>
    <x v="6"/>
    <x v="1"/>
    <x v="5"/>
  </r>
  <r>
    <d v="2026-02-21T00:00:00"/>
    <x v="4"/>
    <x v="4"/>
    <x v="14"/>
    <n v="30"/>
    <n v="2"/>
    <n v="39.979999999999997"/>
    <x v="2"/>
    <x v="0"/>
    <x v="1"/>
    <x v="5"/>
  </r>
  <r>
    <d v="2026-02-22T00:00:00"/>
    <x v="15"/>
    <x v="15"/>
    <x v="5"/>
    <n v="179.98"/>
    <n v="5"/>
    <n v="599.95000000000005"/>
    <x v="5"/>
    <x v="1"/>
    <x v="1"/>
    <x v="5"/>
  </r>
  <r>
    <d v="2026-02-23T00:00:00"/>
    <x v="8"/>
    <x v="8"/>
    <x v="5"/>
    <n v="399.98"/>
    <n v="3"/>
    <n v="749.97"/>
    <x v="4"/>
    <x v="1"/>
    <x v="1"/>
    <x v="5"/>
  </r>
  <r>
    <d v="2026-02-24T00:00:00"/>
    <x v="12"/>
    <x v="12"/>
    <x v="7"/>
    <n v="32.71"/>
    <n v="1"/>
    <n v="50.32"/>
    <x v="6"/>
    <x v="1"/>
    <x v="1"/>
    <x v="5"/>
  </r>
  <r>
    <d v="2026-02-24T00:00:00"/>
    <x v="31"/>
    <x v="30"/>
    <x v="14"/>
    <n v="116.97"/>
    <n v="5"/>
    <n v="299.95"/>
    <x v="14"/>
    <x v="5"/>
    <x v="1"/>
    <x v="5"/>
  </r>
  <r>
    <d v="2026-02-25T00:00:00"/>
    <x v="29"/>
    <x v="28"/>
    <x v="21"/>
    <n v="1763.72"/>
    <n v="4"/>
    <n v="359.96"/>
    <x v="2"/>
    <x v="4"/>
    <x v="1"/>
    <x v="5"/>
  </r>
  <r>
    <d v="2026-02-26T00:00:00"/>
    <x v="12"/>
    <x v="12"/>
    <x v="15"/>
    <n v="0"/>
    <n v="3"/>
    <n v="150.96"/>
    <x v="6"/>
    <x v="1"/>
    <x v="1"/>
    <x v="5"/>
  </r>
  <r>
    <d v="2026-02-27T00:00:00"/>
    <x v="29"/>
    <x v="28"/>
    <x v="5"/>
    <n v="125.98"/>
    <n v="1"/>
    <n v="89.99"/>
    <x v="2"/>
    <x v="4"/>
    <x v="1"/>
    <x v="5"/>
  </r>
  <r>
    <d v="2026-02-28T00:00:00"/>
    <x v="10"/>
    <x v="10"/>
    <x v="5"/>
    <n v="43.98"/>
    <n v="3"/>
    <n v="119.97"/>
    <x v="2"/>
    <x v="1"/>
    <x v="1"/>
    <x v="5"/>
  </r>
  <r>
    <d v="2026-03-01T00:00:00"/>
    <x v="2"/>
    <x v="2"/>
    <x v="7"/>
    <n v="64.989999999999995"/>
    <n v="2"/>
    <n v="199.98"/>
    <x v="1"/>
    <x v="0"/>
    <x v="2"/>
    <x v="5"/>
  </r>
  <r>
    <d v="2026-03-02T00:00:00"/>
    <x v="27"/>
    <x v="26"/>
    <x v="14"/>
    <n v="290.25"/>
    <n v="1"/>
    <n v="129"/>
    <x v="10"/>
    <x v="4"/>
    <x v="2"/>
    <x v="5"/>
  </r>
  <r>
    <d v="2026-03-03T00:00:00"/>
    <x v="12"/>
    <x v="12"/>
    <x v="15"/>
    <n v="0"/>
    <n v="5"/>
    <n v="251.6"/>
    <x v="6"/>
    <x v="1"/>
    <x v="2"/>
    <x v="5"/>
  </r>
  <r>
    <d v="2026-03-04T00:00:00"/>
    <x v="24"/>
    <x v="23"/>
    <x v="14"/>
    <n v="37800"/>
    <n v="1"/>
    <n v="14000"/>
    <x v="9"/>
    <x v="3"/>
    <x v="2"/>
    <x v="5"/>
  </r>
  <r>
    <d v="2026-03-04T00:00:00"/>
    <x v="4"/>
    <x v="4"/>
    <x v="7"/>
    <n v="10"/>
    <n v="5"/>
    <n v="99.95"/>
    <x v="2"/>
    <x v="0"/>
    <x v="2"/>
    <x v="5"/>
  </r>
  <r>
    <d v="2026-03-05T00:00:00"/>
    <x v="24"/>
    <x v="23"/>
    <x v="8"/>
    <n v="50400"/>
    <n v="1"/>
    <n v="14000"/>
    <x v="9"/>
    <x v="3"/>
    <x v="2"/>
    <x v="5"/>
  </r>
  <r>
    <d v="2026-03-06T00:00:00"/>
    <x v="29"/>
    <x v="28"/>
    <x v="14"/>
    <n v="188.97"/>
    <n v="3"/>
    <n v="269.97000000000003"/>
    <x v="2"/>
    <x v="4"/>
    <x v="2"/>
    <x v="5"/>
  </r>
  <r>
    <d v="2026-03-07T00:00:00"/>
    <x v="24"/>
    <x v="23"/>
    <x v="7"/>
    <n v="12600"/>
    <n v="1"/>
    <n v="14000"/>
    <x v="9"/>
    <x v="3"/>
    <x v="2"/>
    <x v="5"/>
  </r>
  <r>
    <d v="2026-03-08T00:00:00"/>
    <x v="24"/>
    <x v="23"/>
    <x v="15"/>
    <n v="0"/>
    <n v="1"/>
    <n v="14000"/>
    <x v="9"/>
    <x v="3"/>
    <x v="2"/>
    <x v="5"/>
  </r>
  <r>
    <d v="2026-03-09T00:00:00"/>
    <x v="2"/>
    <x v="2"/>
    <x v="5"/>
    <n v="129.97999999999999"/>
    <n v="3"/>
    <n v="299.97000000000003"/>
    <x v="1"/>
    <x v="0"/>
    <x v="2"/>
    <x v="5"/>
  </r>
  <r>
    <d v="2026-03-10T00:00:00"/>
    <x v="10"/>
    <x v="10"/>
    <x v="5"/>
    <n v="43.98"/>
    <n v="5"/>
    <n v="199.95"/>
    <x v="2"/>
    <x v="1"/>
    <x v="2"/>
    <x v="5"/>
  </r>
  <r>
    <d v="2026-03-11T00:00:00"/>
    <x v="11"/>
    <x v="11"/>
    <x v="14"/>
    <n v="65.97"/>
    <n v="5"/>
    <n v="199.95"/>
    <x v="2"/>
    <x v="1"/>
    <x v="2"/>
    <x v="5"/>
  </r>
  <r>
    <d v="2026-03-12T00:00:00"/>
    <x v="27"/>
    <x v="26"/>
    <x v="7"/>
    <n v="96.75"/>
    <n v="3"/>
    <n v="387"/>
    <x v="10"/>
    <x v="4"/>
    <x v="2"/>
    <x v="5"/>
  </r>
  <r>
    <d v="2026-03-13T00:00:00"/>
    <x v="11"/>
    <x v="11"/>
    <x v="5"/>
    <n v="43.98"/>
    <n v="3"/>
    <n v="119.97"/>
    <x v="2"/>
    <x v="1"/>
    <x v="2"/>
    <x v="5"/>
  </r>
  <r>
    <d v="2026-03-14T00:00:00"/>
    <x v="0"/>
    <x v="0"/>
    <x v="7"/>
    <n v="345.59"/>
    <n v="4"/>
    <n v="1727.96"/>
    <x v="0"/>
    <x v="0"/>
    <x v="2"/>
    <x v="5"/>
  </r>
  <r>
    <d v="2026-03-15T00:00:00"/>
    <x v="11"/>
    <x v="11"/>
    <x v="5"/>
    <n v="43.98"/>
    <n v="1"/>
    <n v="39.99"/>
    <x v="2"/>
    <x v="1"/>
    <x v="2"/>
    <x v="5"/>
  </r>
  <r>
    <d v="2026-03-16T00:00:00"/>
    <x v="29"/>
    <x v="28"/>
    <x v="15"/>
    <n v="0"/>
    <n v="2"/>
    <n v="179.98"/>
    <x v="2"/>
    <x v="4"/>
    <x v="2"/>
    <x v="5"/>
  </r>
  <r>
    <d v="2026-03-17T00:00:00"/>
    <x v="10"/>
    <x v="10"/>
    <x v="5"/>
    <n v="43.98"/>
    <n v="4"/>
    <n v="159.96"/>
    <x v="2"/>
    <x v="1"/>
    <x v="2"/>
    <x v="5"/>
  </r>
  <r>
    <d v="2026-03-18T00:00:00"/>
    <x v="32"/>
    <x v="31"/>
    <x v="5"/>
    <n v="149.97999999999999"/>
    <n v="3"/>
    <n v="299.97000000000003"/>
    <x v="2"/>
    <x v="5"/>
    <x v="2"/>
    <x v="5"/>
  </r>
  <r>
    <d v="2026-03-19T00:00:00"/>
    <x v="19"/>
    <x v="19"/>
    <x v="15"/>
    <n v="0"/>
    <n v="1"/>
    <n v="326.69"/>
    <x v="7"/>
    <x v="2"/>
    <x v="2"/>
    <x v="5"/>
  </r>
  <r>
    <d v="2026-03-20T00:00:00"/>
    <x v="28"/>
    <x v="27"/>
    <x v="14"/>
    <n v="290.25"/>
    <n v="3"/>
    <n v="387"/>
    <x v="12"/>
    <x v="4"/>
    <x v="2"/>
    <x v="5"/>
  </r>
  <r>
    <d v="2026-03-21T00:00:00"/>
    <x v="24"/>
    <x v="23"/>
    <x v="15"/>
    <n v="0"/>
    <n v="1"/>
    <n v="14000"/>
    <x v="9"/>
    <x v="3"/>
    <x v="2"/>
    <x v="5"/>
  </r>
  <r>
    <d v="2026-03-22T00:00:00"/>
    <x v="10"/>
    <x v="10"/>
    <x v="14"/>
    <n v="65.97"/>
    <n v="5"/>
    <n v="199.95"/>
    <x v="2"/>
    <x v="1"/>
    <x v="2"/>
    <x v="5"/>
  </r>
  <r>
    <d v="2026-03-23T00:00:00"/>
    <x v="35"/>
    <x v="34"/>
    <x v="14"/>
    <n v="103.64999999999999"/>
    <n v="1"/>
    <n v="53.15"/>
    <x v="16"/>
    <x v="6"/>
    <x v="2"/>
    <x v="5"/>
  </r>
  <r>
    <d v="2026-03-24T00:00:00"/>
    <x v="2"/>
    <x v="2"/>
    <x v="5"/>
    <n v="129.97999999999999"/>
    <n v="5"/>
    <n v="499.95"/>
    <x v="1"/>
    <x v="0"/>
    <x v="2"/>
    <x v="5"/>
  </r>
  <r>
    <d v="2026-03-24T00:00:00"/>
    <x v="29"/>
    <x v="28"/>
    <x v="5"/>
    <n v="125.98"/>
    <n v="5"/>
    <n v="449.95"/>
    <x v="2"/>
    <x v="4"/>
    <x v="2"/>
    <x v="5"/>
  </r>
  <r>
    <d v="2026-03-25T00:00:00"/>
    <x v="4"/>
    <x v="4"/>
    <x v="15"/>
    <n v="0"/>
    <n v="2"/>
    <n v="39.979999999999997"/>
    <x v="2"/>
    <x v="0"/>
    <x v="2"/>
    <x v="5"/>
  </r>
  <r>
    <d v="2026-03-26T00:00:00"/>
    <x v="8"/>
    <x v="8"/>
    <x v="15"/>
    <n v="0"/>
    <n v="3"/>
    <n v="749.97"/>
    <x v="4"/>
    <x v="1"/>
    <x v="2"/>
    <x v="5"/>
  </r>
  <r>
    <d v="2026-03-26T00:00:00"/>
    <x v="17"/>
    <x v="17"/>
    <x v="15"/>
    <n v="0"/>
    <n v="5"/>
    <n v="1077.95"/>
    <x v="7"/>
    <x v="2"/>
    <x v="2"/>
    <x v="5"/>
  </r>
  <r>
    <d v="2026-03-27T00:00:00"/>
    <x v="12"/>
    <x v="12"/>
    <x v="7"/>
    <n v="32.71"/>
    <n v="2"/>
    <n v="100.64"/>
    <x v="6"/>
    <x v="1"/>
    <x v="2"/>
    <x v="5"/>
  </r>
  <r>
    <d v="2026-03-28T00:00:00"/>
    <x v="33"/>
    <x v="32"/>
    <x v="5"/>
    <n v="719.92"/>
    <n v="4"/>
    <n v="1599.8"/>
    <x v="0"/>
    <x v="6"/>
    <x v="2"/>
    <x v="5"/>
  </r>
  <r>
    <d v="2026-03-29T00:00:00"/>
    <x v="35"/>
    <x v="34"/>
    <x v="5"/>
    <n v="69.099999999999994"/>
    <n v="5"/>
    <n v="265.75"/>
    <x v="16"/>
    <x v="6"/>
    <x v="2"/>
    <x v="5"/>
  </r>
  <r>
    <d v="2026-03-30T00:00:00"/>
    <x v="17"/>
    <x v="17"/>
    <x v="7"/>
    <n v="183.25"/>
    <n v="1"/>
    <n v="215.59"/>
    <x v="7"/>
    <x v="2"/>
    <x v="2"/>
    <x v="5"/>
  </r>
  <r>
    <d v="2026-03-31T00:00:00"/>
    <x v="12"/>
    <x v="12"/>
    <x v="15"/>
    <n v="0"/>
    <n v="3"/>
    <n v="150.96"/>
    <x v="6"/>
    <x v="1"/>
    <x v="2"/>
    <x v="5"/>
  </r>
  <r>
    <d v="2026-04-01T00:00:00"/>
    <x v="5"/>
    <x v="5"/>
    <x v="5"/>
    <n v="28"/>
    <n v="2"/>
    <n v="55.98"/>
    <x v="2"/>
    <x v="0"/>
    <x v="3"/>
    <x v="5"/>
  </r>
  <r>
    <d v="2026-04-02T00:00:00"/>
    <x v="20"/>
    <x v="10"/>
    <x v="5"/>
    <n v="40"/>
    <n v="2"/>
    <n v="79.98"/>
    <x v="2"/>
    <x v="2"/>
    <x v="3"/>
    <x v="5"/>
  </r>
  <r>
    <d v="2026-04-03T00:00:00"/>
    <x v="11"/>
    <x v="11"/>
    <x v="7"/>
    <n v="21.99"/>
    <n v="4"/>
    <n v="159.96"/>
    <x v="2"/>
    <x v="1"/>
    <x v="3"/>
    <x v="5"/>
  </r>
  <r>
    <d v="2026-04-04T00:00:00"/>
    <x v="21"/>
    <x v="20"/>
    <x v="14"/>
    <n v="1754.97"/>
    <n v="1"/>
    <n v="649.99"/>
    <x v="4"/>
    <x v="2"/>
    <x v="3"/>
    <x v="5"/>
  </r>
  <r>
    <d v="2026-04-05T00:00:00"/>
    <x v="0"/>
    <x v="0"/>
    <x v="15"/>
    <n v="0"/>
    <n v="5"/>
    <n v="2159.9499999999998"/>
    <x v="0"/>
    <x v="0"/>
    <x v="3"/>
    <x v="5"/>
  </r>
  <r>
    <d v="2026-04-06T00:00:00"/>
    <x v="22"/>
    <x v="21"/>
    <x v="5"/>
    <n v="8991"/>
    <n v="4"/>
    <n v="19980"/>
    <x v="0"/>
    <x v="3"/>
    <x v="3"/>
    <x v="5"/>
  </r>
  <r>
    <d v="2026-04-07T00:00:00"/>
    <x v="24"/>
    <x v="23"/>
    <x v="15"/>
    <n v="0"/>
    <n v="1"/>
    <n v="14000"/>
    <x v="9"/>
    <x v="3"/>
    <x v="3"/>
    <x v="5"/>
  </r>
  <r>
    <d v="2026-04-08T00:00:00"/>
    <x v="22"/>
    <x v="21"/>
    <x v="5"/>
    <n v="8991"/>
    <n v="4"/>
    <n v="19980"/>
    <x v="0"/>
    <x v="3"/>
    <x v="3"/>
    <x v="5"/>
  </r>
  <r>
    <d v="2026-04-09T00:00:00"/>
    <x v="6"/>
    <x v="6"/>
    <x v="15"/>
    <n v="0"/>
    <n v="2"/>
    <n v="59.98"/>
    <x v="3"/>
    <x v="0"/>
    <x v="3"/>
    <x v="5"/>
  </r>
  <r>
    <d v="2026-04-10T00:00:00"/>
    <x v="32"/>
    <x v="31"/>
    <x v="5"/>
    <n v="149.97999999999999"/>
    <n v="2"/>
    <n v="199.98"/>
    <x v="2"/>
    <x v="5"/>
    <x v="3"/>
    <x v="5"/>
  </r>
  <r>
    <d v="2026-04-11T00:00:00"/>
    <x v="6"/>
    <x v="6"/>
    <x v="5"/>
    <n v="30"/>
    <n v="3"/>
    <n v="89.97"/>
    <x v="3"/>
    <x v="0"/>
    <x v="3"/>
    <x v="5"/>
  </r>
  <r>
    <d v="2026-04-12T00:00:00"/>
    <x v="32"/>
    <x v="31"/>
    <x v="14"/>
    <n v="224.96999999999997"/>
    <n v="2"/>
    <n v="199.98"/>
    <x v="2"/>
    <x v="5"/>
    <x v="3"/>
    <x v="5"/>
  </r>
  <r>
    <d v="2026-04-13T00:00:00"/>
    <x v="23"/>
    <x v="22"/>
    <x v="5"/>
    <n v="70"/>
    <n v="4"/>
    <n v="280"/>
    <x v="8"/>
    <x v="3"/>
    <x v="3"/>
    <x v="5"/>
  </r>
  <r>
    <d v="2026-04-14T00:00:00"/>
    <x v="35"/>
    <x v="34"/>
    <x v="15"/>
    <n v="0"/>
    <n v="1"/>
    <n v="53.15"/>
    <x v="16"/>
    <x v="6"/>
    <x v="3"/>
    <x v="5"/>
  </r>
  <r>
    <d v="2026-04-15T00:00:00"/>
    <x v="33"/>
    <x v="32"/>
    <x v="5"/>
    <n v="719.92"/>
    <n v="1"/>
    <n v="399.95"/>
    <x v="0"/>
    <x v="6"/>
    <x v="3"/>
    <x v="5"/>
  </r>
  <r>
    <d v="2026-04-16T00:00:00"/>
    <x v="31"/>
    <x v="30"/>
    <x v="7"/>
    <n v="38.99"/>
    <n v="2"/>
    <n v="119.98"/>
    <x v="14"/>
    <x v="5"/>
    <x v="3"/>
    <x v="5"/>
  </r>
  <r>
    <d v="2026-04-17T00:00:00"/>
    <x v="33"/>
    <x v="32"/>
    <x v="14"/>
    <n v="1079.8799999999999"/>
    <n v="1"/>
    <n v="399.95"/>
    <x v="0"/>
    <x v="6"/>
    <x v="3"/>
    <x v="5"/>
  </r>
  <r>
    <d v="2026-04-17T00:00:00"/>
    <x v="26"/>
    <x v="25"/>
    <x v="5"/>
    <n v="423.3"/>
    <n v="5"/>
    <n v="1245"/>
    <x v="11"/>
    <x v="4"/>
    <x v="3"/>
    <x v="5"/>
  </r>
  <r>
    <d v="2026-04-18T00:00:00"/>
    <x v="21"/>
    <x v="20"/>
    <x v="7"/>
    <n v="584.99"/>
    <n v="3"/>
    <n v="1949.97"/>
    <x v="4"/>
    <x v="2"/>
    <x v="3"/>
    <x v="5"/>
  </r>
  <r>
    <d v="2026-04-18T00:00:00"/>
    <x v="35"/>
    <x v="34"/>
    <x v="14"/>
    <n v="103.64999999999999"/>
    <n v="5"/>
    <n v="265.75"/>
    <x v="16"/>
    <x v="6"/>
    <x v="3"/>
    <x v="5"/>
  </r>
  <r>
    <d v="2026-04-19T00:00:00"/>
    <x v="17"/>
    <x v="17"/>
    <x v="7"/>
    <n v="183.25"/>
    <n v="3"/>
    <n v="646.77"/>
    <x v="7"/>
    <x v="2"/>
    <x v="3"/>
    <x v="5"/>
  </r>
  <r>
    <d v="2026-04-20T00:00:00"/>
    <x v="9"/>
    <x v="9"/>
    <x v="14"/>
    <n v="116.97"/>
    <n v="2"/>
    <n v="119.98"/>
    <x v="5"/>
    <x v="1"/>
    <x v="3"/>
    <x v="5"/>
  </r>
  <r>
    <d v="2026-04-21T00:00:00"/>
    <x v="2"/>
    <x v="2"/>
    <x v="15"/>
    <n v="0"/>
    <n v="2"/>
    <n v="199.98"/>
    <x v="1"/>
    <x v="0"/>
    <x v="3"/>
    <x v="5"/>
  </r>
  <r>
    <d v="2026-04-22T00:00:00"/>
    <x v="16"/>
    <x v="16"/>
    <x v="14"/>
    <n v="623.97"/>
    <n v="5"/>
    <n v="1299.95"/>
    <x v="4"/>
    <x v="2"/>
    <x v="3"/>
    <x v="5"/>
  </r>
  <r>
    <d v="2026-04-22T00:00:00"/>
    <x v="17"/>
    <x v="17"/>
    <x v="15"/>
    <n v="0"/>
    <n v="5"/>
    <n v="1077.95"/>
    <x v="7"/>
    <x v="2"/>
    <x v="3"/>
    <x v="5"/>
  </r>
  <r>
    <d v="2026-04-23T00:00:00"/>
    <x v="17"/>
    <x v="17"/>
    <x v="15"/>
    <n v="0"/>
    <n v="5"/>
    <n v="1077.95"/>
    <x v="7"/>
    <x v="2"/>
    <x v="3"/>
    <x v="5"/>
  </r>
  <r>
    <d v="2026-04-23T00:00:00"/>
    <x v="23"/>
    <x v="22"/>
    <x v="5"/>
    <n v="70"/>
    <n v="5"/>
    <n v="350"/>
    <x v="8"/>
    <x v="3"/>
    <x v="3"/>
    <x v="5"/>
  </r>
  <r>
    <d v="2026-04-24T00:00:00"/>
    <x v="28"/>
    <x v="27"/>
    <x v="15"/>
    <n v="0"/>
    <n v="5"/>
    <n v="645"/>
    <x v="12"/>
    <x v="4"/>
    <x v="3"/>
    <x v="5"/>
  </r>
  <r>
    <d v="2026-04-25T00:00:00"/>
    <x v="19"/>
    <x v="19"/>
    <x v="7"/>
    <n v="294.02"/>
    <n v="1"/>
    <n v="326.69"/>
    <x v="7"/>
    <x v="2"/>
    <x v="3"/>
    <x v="5"/>
  </r>
  <r>
    <d v="2026-04-26T00:00:00"/>
    <x v="13"/>
    <x v="13"/>
    <x v="15"/>
    <n v="0"/>
    <n v="1"/>
    <n v="119.88"/>
    <x v="6"/>
    <x v="1"/>
    <x v="3"/>
    <x v="5"/>
  </r>
  <r>
    <d v="2026-04-27T00:00:00"/>
    <x v="8"/>
    <x v="8"/>
    <x v="15"/>
    <n v="0"/>
    <n v="1"/>
    <n v="249.99"/>
    <x v="4"/>
    <x v="1"/>
    <x v="3"/>
    <x v="5"/>
  </r>
  <r>
    <d v="2026-04-27T00:00:00"/>
    <x v="5"/>
    <x v="5"/>
    <x v="14"/>
    <n v="42"/>
    <n v="5"/>
    <n v="139.94999999999999"/>
    <x v="2"/>
    <x v="0"/>
    <x v="3"/>
    <x v="5"/>
  </r>
  <r>
    <d v="2026-04-28T00:00:00"/>
    <x v="7"/>
    <x v="7"/>
    <x v="7"/>
    <n v="234.5"/>
    <n v="3"/>
    <n v="827.64"/>
    <x v="1"/>
    <x v="0"/>
    <x v="3"/>
    <x v="5"/>
  </r>
  <r>
    <d v="2026-04-29T00:00:00"/>
    <x v="19"/>
    <x v="19"/>
    <x v="15"/>
    <n v="0"/>
    <n v="4"/>
    <n v="1306.76"/>
    <x v="7"/>
    <x v="2"/>
    <x v="3"/>
    <x v="5"/>
  </r>
  <r>
    <d v="2026-04-30T00:00:00"/>
    <x v="12"/>
    <x v="12"/>
    <x v="15"/>
    <n v="0"/>
    <n v="5"/>
    <n v="251.6"/>
    <x v="6"/>
    <x v="1"/>
    <x v="3"/>
    <x v="5"/>
  </r>
  <r>
    <d v="2026-05-01T00:00:00"/>
    <x v="18"/>
    <x v="18"/>
    <x v="5"/>
    <n v="40"/>
    <n v="2"/>
    <n v="79.98"/>
    <x v="3"/>
    <x v="2"/>
    <x v="4"/>
    <x v="5"/>
  </r>
  <r>
    <d v="2026-05-02T00:00:00"/>
    <x v="27"/>
    <x v="26"/>
    <x v="15"/>
    <n v="0"/>
    <n v="4"/>
    <n v="516"/>
    <x v="10"/>
    <x v="4"/>
    <x v="4"/>
    <x v="5"/>
  </r>
  <r>
    <d v="2026-05-03T00:00:00"/>
    <x v="16"/>
    <x v="16"/>
    <x v="5"/>
    <n v="415.98"/>
    <n v="5"/>
    <n v="1299.95"/>
    <x v="4"/>
    <x v="2"/>
    <x v="4"/>
    <x v="5"/>
  </r>
  <r>
    <d v="2026-05-03T00:00:00"/>
    <x v="7"/>
    <x v="7"/>
    <x v="7"/>
    <n v="234.5"/>
    <n v="5"/>
    <n v="1379.4"/>
    <x v="1"/>
    <x v="0"/>
    <x v="4"/>
    <x v="5"/>
  </r>
  <r>
    <d v="2026-05-04T00:00:00"/>
    <x v="13"/>
    <x v="13"/>
    <x v="5"/>
    <n v="179.82"/>
    <n v="5"/>
    <n v="599.4"/>
    <x v="6"/>
    <x v="1"/>
    <x v="4"/>
    <x v="5"/>
  </r>
  <r>
    <d v="2026-05-05T00:00:00"/>
    <x v="24"/>
    <x v="23"/>
    <x v="15"/>
    <n v="0"/>
    <n v="1"/>
    <n v="14000"/>
    <x v="9"/>
    <x v="3"/>
    <x v="4"/>
    <x v="5"/>
  </r>
  <r>
    <d v="2026-05-06T00:00:00"/>
    <x v="27"/>
    <x v="26"/>
    <x v="14"/>
    <n v="290.25"/>
    <n v="1"/>
    <n v="129"/>
    <x v="10"/>
    <x v="4"/>
    <x v="4"/>
    <x v="5"/>
  </r>
  <r>
    <d v="2026-05-07T00:00:00"/>
    <x v="9"/>
    <x v="9"/>
    <x v="14"/>
    <n v="116.97"/>
    <n v="5"/>
    <n v="299.95"/>
    <x v="5"/>
    <x v="1"/>
    <x v="4"/>
    <x v="5"/>
  </r>
  <r>
    <d v="2026-05-08T00:00:00"/>
    <x v="25"/>
    <x v="24"/>
    <x v="7"/>
    <n v="12"/>
    <n v="1"/>
    <n v="20"/>
    <x v="10"/>
    <x v="4"/>
    <x v="4"/>
    <x v="5"/>
  </r>
  <r>
    <d v="2026-05-09T00:00:00"/>
    <x v="29"/>
    <x v="28"/>
    <x v="14"/>
    <n v="188.97"/>
    <n v="5"/>
    <n v="449.95"/>
    <x v="2"/>
    <x v="4"/>
    <x v="4"/>
    <x v="5"/>
  </r>
  <r>
    <d v="2026-05-10T00:00:00"/>
    <x v="22"/>
    <x v="21"/>
    <x v="7"/>
    <n v="4495.5"/>
    <n v="2"/>
    <n v="9990"/>
    <x v="0"/>
    <x v="3"/>
    <x v="4"/>
    <x v="5"/>
  </r>
  <r>
    <d v="2026-05-10T00:00:00"/>
    <x v="12"/>
    <x v="12"/>
    <x v="5"/>
    <n v="65.42"/>
    <n v="5"/>
    <n v="251.6"/>
    <x v="6"/>
    <x v="1"/>
    <x v="4"/>
    <x v="5"/>
  </r>
  <r>
    <d v="2026-05-11T00:00:00"/>
    <x v="33"/>
    <x v="32"/>
    <x v="14"/>
    <n v="1079.8799999999999"/>
    <n v="4"/>
    <n v="1599.8"/>
    <x v="0"/>
    <x v="6"/>
    <x v="4"/>
    <x v="5"/>
  </r>
  <r>
    <d v="2026-05-12T00:00:00"/>
    <x v="35"/>
    <x v="34"/>
    <x v="15"/>
    <n v="0"/>
    <n v="5"/>
    <n v="265.75"/>
    <x v="16"/>
    <x v="6"/>
    <x v="4"/>
    <x v="5"/>
  </r>
  <r>
    <d v="2026-05-13T00:00:00"/>
    <x v="17"/>
    <x v="17"/>
    <x v="14"/>
    <n v="549.75"/>
    <n v="2"/>
    <n v="431.18"/>
    <x v="7"/>
    <x v="2"/>
    <x v="4"/>
    <x v="5"/>
  </r>
  <r>
    <d v="2026-05-14T00:00:00"/>
    <x v="10"/>
    <x v="10"/>
    <x v="7"/>
    <n v="21.99"/>
    <n v="5"/>
    <n v="199.95"/>
    <x v="2"/>
    <x v="1"/>
    <x v="4"/>
    <x v="5"/>
  </r>
  <r>
    <d v="2026-05-14T00:00:00"/>
    <x v="17"/>
    <x v="17"/>
    <x v="5"/>
    <n v="366.5"/>
    <n v="5"/>
    <n v="1077.95"/>
    <x v="7"/>
    <x v="2"/>
    <x v="4"/>
    <x v="5"/>
  </r>
  <r>
    <d v="2026-05-15T00:00:00"/>
    <x v="20"/>
    <x v="10"/>
    <x v="7"/>
    <n v="20"/>
    <n v="4"/>
    <n v="159.96"/>
    <x v="2"/>
    <x v="2"/>
    <x v="4"/>
    <x v="5"/>
  </r>
  <r>
    <d v="2026-05-15T00:00:00"/>
    <x v="9"/>
    <x v="9"/>
    <x v="7"/>
    <n v="38.99"/>
    <n v="5"/>
    <n v="299.95"/>
    <x v="5"/>
    <x v="1"/>
    <x v="4"/>
    <x v="5"/>
  </r>
  <r>
    <d v="2026-05-16T00:00:00"/>
    <x v="12"/>
    <x v="12"/>
    <x v="7"/>
    <n v="32.71"/>
    <n v="4"/>
    <n v="201.28"/>
    <x v="6"/>
    <x v="1"/>
    <x v="4"/>
    <x v="5"/>
  </r>
  <r>
    <d v="2026-05-17T00:00:00"/>
    <x v="11"/>
    <x v="11"/>
    <x v="5"/>
    <n v="43.98"/>
    <n v="3"/>
    <n v="119.97"/>
    <x v="2"/>
    <x v="1"/>
    <x v="4"/>
    <x v="5"/>
  </r>
  <r>
    <d v="2026-05-17T00:00:00"/>
    <x v="23"/>
    <x v="22"/>
    <x v="7"/>
    <n v="35"/>
    <n v="5"/>
    <n v="350"/>
    <x v="8"/>
    <x v="3"/>
    <x v="4"/>
    <x v="5"/>
  </r>
  <r>
    <d v="2026-05-18T00:00:00"/>
    <x v="25"/>
    <x v="24"/>
    <x v="7"/>
    <n v="12"/>
    <n v="5"/>
    <n v="100"/>
    <x v="10"/>
    <x v="4"/>
    <x v="4"/>
    <x v="5"/>
  </r>
  <r>
    <d v="2026-05-19T00:00:00"/>
    <x v="30"/>
    <x v="29"/>
    <x v="14"/>
    <n v="188.97"/>
    <n v="1"/>
    <n v="89.99"/>
    <x v="13"/>
    <x v="4"/>
    <x v="4"/>
    <x v="5"/>
  </r>
  <r>
    <d v="2026-05-20T00:00:00"/>
    <x v="3"/>
    <x v="3"/>
    <x v="7"/>
    <n v="41.99"/>
    <n v="3"/>
    <n v="209.97"/>
    <x v="1"/>
    <x v="0"/>
    <x v="4"/>
    <x v="5"/>
  </r>
  <r>
    <d v="2026-05-20T00:00:00"/>
    <x v="31"/>
    <x v="30"/>
    <x v="14"/>
    <n v="116.97"/>
    <n v="5"/>
    <n v="299.95"/>
    <x v="14"/>
    <x v="5"/>
    <x v="4"/>
    <x v="5"/>
  </r>
  <r>
    <d v="2026-05-21T00:00:00"/>
    <x v="3"/>
    <x v="3"/>
    <x v="7"/>
    <n v="41.99"/>
    <n v="4"/>
    <n v="279.95999999999998"/>
    <x v="1"/>
    <x v="0"/>
    <x v="4"/>
    <x v="5"/>
  </r>
  <r>
    <d v="2026-05-22T00:00:00"/>
    <x v="30"/>
    <x v="29"/>
    <x v="7"/>
    <n v="62.99"/>
    <n v="1"/>
    <n v="89.99"/>
    <x v="13"/>
    <x v="4"/>
    <x v="4"/>
    <x v="5"/>
  </r>
  <r>
    <d v="2026-05-23T00:00:00"/>
    <x v="26"/>
    <x v="25"/>
    <x v="7"/>
    <n v="211.65"/>
    <n v="5"/>
    <n v="1245"/>
    <x v="11"/>
    <x v="4"/>
    <x v="4"/>
    <x v="5"/>
  </r>
  <r>
    <d v="2026-05-23T00:00:00"/>
    <x v="23"/>
    <x v="22"/>
    <x v="7"/>
    <n v="35"/>
    <n v="5"/>
    <n v="350"/>
    <x v="8"/>
    <x v="3"/>
    <x v="4"/>
    <x v="5"/>
  </r>
  <r>
    <d v="2026-05-24T00:00:00"/>
    <x v="21"/>
    <x v="20"/>
    <x v="14"/>
    <n v="1754.97"/>
    <n v="2"/>
    <n v="1299.98"/>
    <x v="4"/>
    <x v="2"/>
    <x v="4"/>
    <x v="5"/>
  </r>
  <r>
    <d v="2026-05-25T00:00:00"/>
    <x v="9"/>
    <x v="9"/>
    <x v="14"/>
    <n v="116.97"/>
    <n v="1"/>
    <n v="59.99"/>
    <x v="5"/>
    <x v="1"/>
    <x v="4"/>
    <x v="5"/>
  </r>
  <r>
    <d v="2026-05-26T00:00:00"/>
    <x v="27"/>
    <x v="26"/>
    <x v="7"/>
    <n v="96.75"/>
    <n v="4"/>
    <n v="516"/>
    <x v="10"/>
    <x v="4"/>
    <x v="4"/>
    <x v="5"/>
  </r>
  <r>
    <d v="2026-05-27T00:00:00"/>
    <x v="20"/>
    <x v="10"/>
    <x v="5"/>
    <n v="40"/>
    <n v="5"/>
    <n v="199.95"/>
    <x v="2"/>
    <x v="2"/>
    <x v="4"/>
    <x v="5"/>
  </r>
  <r>
    <d v="2026-05-28T00:00:00"/>
    <x v="11"/>
    <x v="11"/>
    <x v="7"/>
    <n v="21.99"/>
    <n v="4"/>
    <n v="159.96"/>
    <x v="2"/>
    <x v="1"/>
    <x v="4"/>
    <x v="5"/>
  </r>
  <r>
    <d v="2026-05-29T00:00:00"/>
    <x v="18"/>
    <x v="18"/>
    <x v="7"/>
    <n v="20"/>
    <n v="5"/>
    <n v="199.95"/>
    <x v="3"/>
    <x v="2"/>
    <x v="4"/>
    <x v="5"/>
  </r>
  <r>
    <d v="2026-05-30T00:00:00"/>
    <x v="28"/>
    <x v="27"/>
    <x v="5"/>
    <n v="193.5"/>
    <n v="2"/>
    <n v="258"/>
    <x v="12"/>
    <x v="4"/>
    <x v="4"/>
    <x v="5"/>
  </r>
  <r>
    <d v="2026-05-30T00:00:00"/>
    <x v="30"/>
    <x v="29"/>
    <x v="5"/>
    <n v="125.98"/>
    <n v="5"/>
    <n v="449.95"/>
    <x v="13"/>
    <x v="4"/>
    <x v="4"/>
    <x v="5"/>
  </r>
  <r>
    <d v="2026-05-31T00:00:00"/>
    <x v="6"/>
    <x v="6"/>
    <x v="15"/>
    <n v="0"/>
    <n v="4"/>
    <n v="119.96"/>
    <x v="3"/>
    <x v="0"/>
    <x v="4"/>
    <x v="5"/>
  </r>
  <r>
    <d v="2026-06-01T00:00:00"/>
    <x v="0"/>
    <x v="0"/>
    <x v="5"/>
    <n v="691.18"/>
    <n v="1"/>
    <n v="431.99"/>
    <x v="0"/>
    <x v="0"/>
    <x v="5"/>
    <x v="5"/>
  </r>
  <r>
    <d v="2026-06-01T00:00:00"/>
    <x v="8"/>
    <x v="8"/>
    <x v="15"/>
    <n v="0"/>
    <n v="5"/>
    <n v="1249.95"/>
    <x v="4"/>
    <x v="1"/>
    <x v="5"/>
    <x v="5"/>
  </r>
  <r>
    <d v="2026-06-02T00:00:00"/>
    <x v="15"/>
    <x v="15"/>
    <x v="5"/>
    <n v="179.98"/>
    <n v="1"/>
    <n v="119.99"/>
    <x v="5"/>
    <x v="1"/>
    <x v="5"/>
    <x v="5"/>
  </r>
  <r>
    <d v="2026-06-02T00:00:00"/>
    <x v="30"/>
    <x v="29"/>
    <x v="7"/>
    <n v="62.99"/>
    <n v="5"/>
    <n v="449.95"/>
    <x v="13"/>
    <x v="4"/>
    <x v="5"/>
    <x v="5"/>
  </r>
  <r>
    <d v="2026-06-03T00:00:00"/>
    <x v="33"/>
    <x v="32"/>
    <x v="15"/>
    <n v="0"/>
    <n v="2"/>
    <n v="799.9"/>
    <x v="0"/>
    <x v="6"/>
    <x v="5"/>
    <x v="5"/>
  </r>
  <r>
    <d v="2026-06-04T00:00:00"/>
    <x v="20"/>
    <x v="10"/>
    <x v="5"/>
    <n v="40"/>
    <n v="5"/>
    <n v="199.95"/>
    <x v="2"/>
    <x v="2"/>
    <x v="5"/>
    <x v="5"/>
  </r>
  <r>
    <d v="2026-06-05T00:00:00"/>
    <x v="10"/>
    <x v="10"/>
    <x v="5"/>
    <n v="43.98"/>
    <n v="2"/>
    <n v="79.98"/>
    <x v="2"/>
    <x v="1"/>
    <x v="5"/>
    <x v="5"/>
  </r>
  <r>
    <d v="2026-06-05T00:00:00"/>
    <x v="14"/>
    <x v="14"/>
    <x v="15"/>
    <n v="0"/>
    <n v="5"/>
    <n v="209.4"/>
    <x v="6"/>
    <x v="1"/>
    <x v="5"/>
    <x v="5"/>
  </r>
  <r>
    <d v="2026-06-06T00:00:00"/>
    <x v="13"/>
    <x v="13"/>
    <x v="14"/>
    <n v="269.73"/>
    <n v="2"/>
    <n v="239.76"/>
    <x v="6"/>
    <x v="1"/>
    <x v="5"/>
    <x v="5"/>
  </r>
  <r>
    <d v="2026-06-07T00:00:00"/>
    <x v="33"/>
    <x v="32"/>
    <x v="14"/>
    <n v="1079.8799999999999"/>
    <n v="2"/>
    <n v="799.9"/>
    <x v="0"/>
    <x v="6"/>
    <x v="5"/>
    <x v="5"/>
  </r>
  <r>
    <d v="2026-06-08T00:00:00"/>
    <x v="5"/>
    <x v="5"/>
    <x v="14"/>
    <n v="42"/>
    <n v="1"/>
    <n v="27.99"/>
    <x v="2"/>
    <x v="0"/>
    <x v="5"/>
    <x v="5"/>
  </r>
  <r>
    <d v="2026-06-09T00:00:00"/>
    <x v="32"/>
    <x v="31"/>
    <x v="5"/>
    <n v="149.97999999999999"/>
    <n v="5"/>
    <n v="499.95"/>
    <x v="2"/>
    <x v="5"/>
    <x v="5"/>
    <x v="5"/>
  </r>
  <r>
    <d v="2026-06-10T00:00:00"/>
    <x v="12"/>
    <x v="12"/>
    <x v="14"/>
    <n v="98.13"/>
    <n v="3"/>
    <n v="150.96"/>
    <x v="6"/>
    <x v="1"/>
    <x v="5"/>
    <x v="5"/>
  </r>
  <r>
    <d v="2026-06-11T00:00:00"/>
    <x v="19"/>
    <x v="19"/>
    <x v="15"/>
    <n v="0"/>
    <n v="5"/>
    <n v="1633.45"/>
    <x v="7"/>
    <x v="2"/>
    <x v="5"/>
    <x v="5"/>
  </r>
  <r>
    <d v="2026-06-12T00:00:00"/>
    <x v="27"/>
    <x v="26"/>
    <x v="14"/>
    <n v="290.25"/>
    <n v="5"/>
    <n v="645"/>
    <x v="10"/>
    <x v="4"/>
    <x v="5"/>
    <x v="5"/>
  </r>
  <r>
    <d v="2026-06-13T00:00:00"/>
    <x v="27"/>
    <x v="26"/>
    <x v="7"/>
    <n v="96.75"/>
    <n v="4"/>
    <n v="516"/>
    <x v="10"/>
    <x v="4"/>
    <x v="5"/>
    <x v="5"/>
  </r>
  <r>
    <d v="2026-06-14T00:00:00"/>
    <x v="31"/>
    <x v="30"/>
    <x v="15"/>
    <n v="0"/>
    <n v="5"/>
    <n v="299.95"/>
    <x v="14"/>
    <x v="5"/>
    <x v="5"/>
    <x v="5"/>
  </r>
  <r>
    <d v="2026-06-15T00:00:00"/>
    <x v="32"/>
    <x v="31"/>
    <x v="14"/>
    <n v="224.96999999999997"/>
    <n v="5"/>
    <n v="499.95"/>
    <x v="2"/>
    <x v="5"/>
    <x v="5"/>
    <x v="5"/>
  </r>
  <r>
    <d v="2026-06-16T00:00:00"/>
    <x v="31"/>
    <x v="30"/>
    <x v="7"/>
    <n v="38.99"/>
    <n v="5"/>
    <n v="299.95"/>
    <x v="14"/>
    <x v="5"/>
    <x v="5"/>
    <x v="5"/>
  </r>
  <r>
    <d v="2026-06-16T00:00:00"/>
    <x v="35"/>
    <x v="34"/>
    <x v="15"/>
    <n v="0"/>
    <n v="5"/>
    <n v="265.75"/>
    <x v="16"/>
    <x v="6"/>
    <x v="5"/>
    <x v="5"/>
  </r>
  <r>
    <d v="2026-06-17T00:00:00"/>
    <x v="13"/>
    <x v="13"/>
    <x v="14"/>
    <n v="269.73"/>
    <n v="4"/>
    <n v="479.52"/>
    <x v="6"/>
    <x v="1"/>
    <x v="5"/>
    <x v="5"/>
  </r>
  <r>
    <d v="2026-06-18T00:00:00"/>
    <x v="23"/>
    <x v="22"/>
    <x v="5"/>
    <n v="70"/>
    <n v="1"/>
    <n v="70"/>
    <x v="8"/>
    <x v="3"/>
    <x v="5"/>
    <x v="5"/>
  </r>
  <r>
    <d v="2026-06-19T00:00:00"/>
    <x v="22"/>
    <x v="21"/>
    <x v="5"/>
    <n v="8991"/>
    <n v="2"/>
    <n v="9990"/>
    <x v="0"/>
    <x v="3"/>
    <x v="5"/>
    <x v="5"/>
  </r>
  <r>
    <d v="2026-06-20T00:00:00"/>
    <x v="2"/>
    <x v="2"/>
    <x v="14"/>
    <n v="194.96999999999997"/>
    <n v="1"/>
    <n v="99.99"/>
    <x v="1"/>
    <x v="0"/>
    <x v="5"/>
    <x v="5"/>
  </r>
  <r>
    <d v="2026-06-21T00:00:00"/>
    <x v="3"/>
    <x v="3"/>
    <x v="5"/>
    <n v="83.98"/>
    <n v="4"/>
    <n v="279.95999999999998"/>
    <x v="1"/>
    <x v="0"/>
    <x v="5"/>
    <x v="5"/>
  </r>
  <r>
    <d v="2026-06-22T00:00:00"/>
    <x v="34"/>
    <x v="33"/>
    <x v="15"/>
    <n v="0"/>
    <n v="2"/>
    <n v="698"/>
    <x v="15"/>
    <x v="6"/>
    <x v="5"/>
    <x v="5"/>
  </r>
  <r>
    <d v="2026-06-22T00:00:00"/>
    <x v="17"/>
    <x v="17"/>
    <x v="15"/>
    <n v="0"/>
    <n v="5"/>
    <n v="1077.95"/>
    <x v="7"/>
    <x v="2"/>
    <x v="5"/>
    <x v="5"/>
  </r>
  <r>
    <d v="2026-06-23T00:00:00"/>
    <x v="11"/>
    <x v="11"/>
    <x v="14"/>
    <n v="65.97"/>
    <n v="1"/>
    <n v="39.99"/>
    <x v="2"/>
    <x v="1"/>
    <x v="5"/>
    <x v="5"/>
  </r>
  <r>
    <d v="2026-06-24T00:00:00"/>
    <x v="32"/>
    <x v="31"/>
    <x v="5"/>
    <n v="149.97999999999999"/>
    <n v="4"/>
    <n v="399.96"/>
    <x v="2"/>
    <x v="5"/>
    <x v="5"/>
    <x v="5"/>
  </r>
  <r>
    <d v="2026-06-25T00:00:00"/>
    <x v="11"/>
    <x v="11"/>
    <x v="15"/>
    <n v="0"/>
    <n v="1"/>
    <n v="39.99"/>
    <x v="2"/>
    <x v="1"/>
    <x v="5"/>
    <x v="5"/>
  </r>
  <r>
    <d v="2026-06-26T00:00:00"/>
    <x v="25"/>
    <x v="24"/>
    <x v="5"/>
    <n v="24"/>
    <n v="5"/>
    <n v="100"/>
    <x v="10"/>
    <x v="4"/>
    <x v="5"/>
    <x v="5"/>
  </r>
  <r>
    <d v="2026-06-27T00:00:00"/>
    <x v="23"/>
    <x v="22"/>
    <x v="15"/>
    <n v="0"/>
    <n v="1"/>
    <n v="70"/>
    <x v="8"/>
    <x v="3"/>
    <x v="5"/>
    <x v="5"/>
  </r>
  <r>
    <d v="2026-06-28T00:00:00"/>
    <x v="30"/>
    <x v="29"/>
    <x v="14"/>
    <n v="188.97"/>
    <n v="3"/>
    <n v="269.97000000000003"/>
    <x v="13"/>
    <x v="4"/>
    <x v="5"/>
    <x v="5"/>
  </r>
  <r>
    <d v="2026-06-29T00:00:00"/>
    <x v="12"/>
    <x v="12"/>
    <x v="15"/>
    <n v="0"/>
    <n v="4"/>
    <n v="201.28"/>
    <x v="6"/>
    <x v="1"/>
    <x v="5"/>
    <x v="5"/>
  </r>
  <r>
    <d v="2026-06-30T00:00:00"/>
    <x v="23"/>
    <x v="22"/>
    <x v="5"/>
    <n v="70"/>
    <n v="1"/>
    <n v="70"/>
    <x v="8"/>
    <x v="3"/>
    <x v="5"/>
    <x v="5"/>
  </r>
  <r>
    <d v="2026-06-30T00:00:00"/>
    <x v="0"/>
    <x v="0"/>
    <x v="14"/>
    <n v="1036.77"/>
    <n v="5"/>
    <n v="2159.9499999999998"/>
    <x v="0"/>
    <x v="0"/>
    <x v="5"/>
    <x v="5"/>
  </r>
  <r>
    <d v="2026-07-01T00:00:00"/>
    <x v="30"/>
    <x v="29"/>
    <x v="14"/>
    <n v="188.97"/>
    <n v="2"/>
    <n v="179.98"/>
    <x v="13"/>
    <x v="4"/>
    <x v="6"/>
    <x v="5"/>
  </r>
  <r>
    <d v="2026-07-02T00:00:00"/>
    <x v="19"/>
    <x v="19"/>
    <x v="7"/>
    <n v="294.02"/>
    <n v="1"/>
    <n v="326.69"/>
    <x v="7"/>
    <x v="2"/>
    <x v="6"/>
    <x v="5"/>
  </r>
  <r>
    <d v="2026-07-02T00:00:00"/>
    <x v="3"/>
    <x v="3"/>
    <x v="14"/>
    <n v="125.97"/>
    <n v="5"/>
    <n v="349.95"/>
    <x v="1"/>
    <x v="0"/>
    <x v="6"/>
    <x v="5"/>
  </r>
  <r>
    <d v="2026-07-03T00:00:00"/>
    <x v="25"/>
    <x v="24"/>
    <x v="7"/>
    <n v="12"/>
    <n v="1"/>
    <n v="20"/>
    <x v="10"/>
    <x v="4"/>
    <x v="6"/>
    <x v="5"/>
  </r>
  <r>
    <d v="2026-07-03T00:00:00"/>
    <x v="10"/>
    <x v="10"/>
    <x v="15"/>
    <n v="0"/>
    <n v="5"/>
    <n v="199.95"/>
    <x v="2"/>
    <x v="1"/>
    <x v="6"/>
    <x v="5"/>
  </r>
  <r>
    <d v="2026-07-04T00:00:00"/>
    <x v="19"/>
    <x v="19"/>
    <x v="7"/>
    <n v="294.02"/>
    <n v="2"/>
    <n v="653.38"/>
    <x v="7"/>
    <x v="2"/>
    <x v="6"/>
    <x v="5"/>
  </r>
  <r>
    <d v="2026-07-05T00:00:00"/>
    <x v="17"/>
    <x v="17"/>
    <x v="7"/>
    <n v="183.25"/>
    <n v="5"/>
    <n v="1077.95"/>
    <x v="7"/>
    <x v="2"/>
    <x v="6"/>
    <x v="5"/>
  </r>
  <r>
    <d v="2026-07-06T00:00:00"/>
    <x v="1"/>
    <x v="1"/>
    <x v="5"/>
    <n v="349.98"/>
    <n v="4"/>
    <n v="999.96"/>
    <x v="1"/>
    <x v="0"/>
    <x v="6"/>
    <x v="5"/>
  </r>
  <r>
    <d v="2026-07-07T00:00:00"/>
    <x v="23"/>
    <x v="22"/>
    <x v="14"/>
    <n v="105"/>
    <n v="4"/>
    <n v="280"/>
    <x v="8"/>
    <x v="3"/>
    <x v="6"/>
    <x v="5"/>
  </r>
  <r>
    <d v="2026-07-07T00:00:00"/>
    <x v="5"/>
    <x v="5"/>
    <x v="14"/>
    <n v="42"/>
    <n v="5"/>
    <n v="139.94999999999999"/>
    <x v="2"/>
    <x v="0"/>
    <x v="6"/>
    <x v="5"/>
  </r>
  <r>
    <d v="2026-07-08T00:00:00"/>
    <x v="14"/>
    <x v="14"/>
    <x v="14"/>
    <n v="69.09"/>
    <n v="1"/>
    <n v="41.88"/>
    <x v="6"/>
    <x v="1"/>
    <x v="6"/>
    <x v="5"/>
  </r>
  <r>
    <d v="2026-07-09T00:00:00"/>
    <x v="25"/>
    <x v="24"/>
    <x v="7"/>
    <n v="12"/>
    <n v="4"/>
    <n v="80"/>
    <x v="10"/>
    <x v="4"/>
    <x v="6"/>
    <x v="5"/>
  </r>
  <r>
    <d v="2026-07-10T00:00:00"/>
    <x v="10"/>
    <x v="10"/>
    <x v="5"/>
    <n v="43.98"/>
    <n v="3"/>
    <n v="119.97"/>
    <x v="2"/>
    <x v="1"/>
    <x v="6"/>
    <x v="5"/>
  </r>
  <r>
    <d v="2026-07-11T00:00:00"/>
    <x v="13"/>
    <x v="13"/>
    <x v="14"/>
    <n v="269.73"/>
    <n v="2"/>
    <n v="239.76"/>
    <x v="6"/>
    <x v="1"/>
    <x v="6"/>
    <x v="5"/>
  </r>
  <r>
    <d v="2026-07-11T00:00:00"/>
    <x v="20"/>
    <x v="10"/>
    <x v="7"/>
    <n v="20"/>
    <n v="5"/>
    <n v="199.95"/>
    <x v="2"/>
    <x v="2"/>
    <x v="6"/>
    <x v="5"/>
  </r>
  <r>
    <d v="2026-07-12T00:00:00"/>
    <x v="4"/>
    <x v="4"/>
    <x v="7"/>
    <n v="10"/>
    <n v="1"/>
    <n v="19.989999999999998"/>
    <x v="2"/>
    <x v="0"/>
    <x v="6"/>
    <x v="5"/>
  </r>
  <r>
    <d v="2026-07-12T00:00:00"/>
    <x v="0"/>
    <x v="0"/>
    <x v="15"/>
    <n v="0"/>
    <n v="5"/>
    <n v="2159.9499999999998"/>
    <x v="0"/>
    <x v="0"/>
    <x v="6"/>
    <x v="5"/>
  </r>
  <r>
    <d v="2026-07-13T00:00:00"/>
    <x v="33"/>
    <x v="32"/>
    <x v="15"/>
    <n v="0"/>
    <n v="2"/>
    <n v="799.9"/>
    <x v="0"/>
    <x v="6"/>
    <x v="6"/>
    <x v="5"/>
  </r>
  <r>
    <d v="2026-07-13T00:00:00"/>
    <x v="11"/>
    <x v="11"/>
    <x v="14"/>
    <n v="65.97"/>
    <n v="5"/>
    <n v="199.95"/>
    <x v="2"/>
    <x v="1"/>
    <x v="6"/>
    <x v="5"/>
  </r>
  <r>
    <d v="2026-07-14T00:00:00"/>
    <x v="29"/>
    <x v="28"/>
    <x v="15"/>
    <n v="0"/>
    <n v="2"/>
    <n v="179.98"/>
    <x v="2"/>
    <x v="4"/>
    <x v="6"/>
    <x v="5"/>
  </r>
  <r>
    <d v="2026-07-15T00:00:00"/>
    <x v="28"/>
    <x v="27"/>
    <x v="15"/>
    <n v="0"/>
    <n v="2"/>
    <n v="258"/>
    <x v="12"/>
    <x v="4"/>
    <x v="6"/>
    <x v="5"/>
  </r>
  <r>
    <d v="2026-07-16T00:00:00"/>
    <x v="35"/>
    <x v="34"/>
    <x v="7"/>
    <n v="34.549999999999997"/>
    <n v="1"/>
    <n v="53.15"/>
    <x v="16"/>
    <x v="6"/>
    <x v="6"/>
    <x v="5"/>
  </r>
  <r>
    <d v="2026-07-17T00:00:00"/>
    <x v="0"/>
    <x v="0"/>
    <x v="14"/>
    <n v="1036.77"/>
    <n v="2"/>
    <n v="863.98"/>
    <x v="0"/>
    <x v="0"/>
    <x v="6"/>
    <x v="5"/>
  </r>
  <r>
    <d v="2026-07-18T00:00:00"/>
    <x v="3"/>
    <x v="3"/>
    <x v="7"/>
    <n v="41.99"/>
    <n v="2"/>
    <n v="139.97999999999999"/>
    <x v="1"/>
    <x v="0"/>
    <x v="6"/>
    <x v="5"/>
  </r>
  <r>
    <d v="2026-07-19T00:00:00"/>
    <x v="2"/>
    <x v="2"/>
    <x v="7"/>
    <n v="64.989999999999995"/>
    <n v="2"/>
    <n v="199.98"/>
    <x v="1"/>
    <x v="0"/>
    <x v="6"/>
    <x v="5"/>
  </r>
  <r>
    <d v="2026-07-20T00:00:00"/>
    <x v="17"/>
    <x v="17"/>
    <x v="5"/>
    <n v="366.5"/>
    <n v="2"/>
    <n v="431.18"/>
    <x v="7"/>
    <x v="2"/>
    <x v="6"/>
    <x v="5"/>
  </r>
  <r>
    <d v="2026-07-21T00:00:00"/>
    <x v="11"/>
    <x v="11"/>
    <x v="14"/>
    <n v="65.97"/>
    <n v="1"/>
    <n v="39.99"/>
    <x v="2"/>
    <x v="1"/>
    <x v="6"/>
    <x v="5"/>
  </r>
  <r>
    <d v="2026-07-21T00:00:00"/>
    <x v="7"/>
    <x v="7"/>
    <x v="14"/>
    <n v="703.5"/>
    <n v="5"/>
    <n v="1379.4"/>
    <x v="1"/>
    <x v="0"/>
    <x v="6"/>
    <x v="5"/>
  </r>
  <r>
    <d v="2026-07-22T00:00:00"/>
    <x v="18"/>
    <x v="18"/>
    <x v="7"/>
    <n v="20"/>
    <n v="2"/>
    <n v="79.98"/>
    <x v="3"/>
    <x v="2"/>
    <x v="6"/>
    <x v="5"/>
  </r>
  <r>
    <d v="2026-07-23T00:00:00"/>
    <x v="7"/>
    <x v="7"/>
    <x v="7"/>
    <n v="234.5"/>
    <n v="3"/>
    <n v="827.64"/>
    <x v="1"/>
    <x v="0"/>
    <x v="6"/>
    <x v="5"/>
  </r>
  <r>
    <d v="2026-07-24T00:00:00"/>
    <x v="34"/>
    <x v="33"/>
    <x v="15"/>
    <n v="0"/>
    <n v="5"/>
    <n v="1745"/>
    <x v="15"/>
    <x v="6"/>
    <x v="6"/>
    <x v="5"/>
  </r>
  <r>
    <d v="2026-07-25T00:00:00"/>
    <x v="25"/>
    <x v="24"/>
    <x v="5"/>
    <n v="24"/>
    <n v="2"/>
    <n v="40"/>
    <x v="10"/>
    <x v="4"/>
    <x v="6"/>
    <x v="5"/>
  </r>
  <r>
    <d v="2026-07-26T00:00:00"/>
    <x v="30"/>
    <x v="29"/>
    <x v="15"/>
    <n v="0"/>
    <n v="3"/>
    <n v="269.97000000000003"/>
    <x v="13"/>
    <x v="4"/>
    <x v="6"/>
    <x v="5"/>
  </r>
  <r>
    <d v="2026-07-27T00:00:00"/>
    <x v="20"/>
    <x v="10"/>
    <x v="14"/>
    <n v="60"/>
    <n v="1"/>
    <n v="39.99"/>
    <x v="2"/>
    <x v="2"/>
    <x v="6"/>
    <x v="5"/>
  </r>
  <r>
    <d v="2026-07-28T00:00:00"/>
    <x v="23"/>
    <x v="22"/>
    <x v="14"/>
    <n v="105"/>
    <n v="2"/>
    <n v="140"/>
    <x v="8"/>
    <x v="3"/>
    <x v="6"/>
    <x v="5"/>
  </r>
  <r>
    <d v="2026-07-29T00:00:00"/>
    <x v="15"/>
    <x v="15"/>
    <x v="15"/>
    <n v="0"/>
    <n v="3"/>
    <n v="359.97"/>
    <x v="5"/>
    <x v="1"/>
    <x v="6"/>
    <x v="5"/>
  </r>
  <r>
    <d v="2026-07-30T00:00:00"/>
    <x v="14"/>
    <x v="14"/>
    <x v="15"/>
    <n v="0"/>
    <n v="1"/>
    <n v="41.88"/>
    <x v="6"/>
    <x v="1"/>
    <x v="6"/>
    <x v="5"/>
  </r>
  <r>
    <d v="2026-07-30T00:00:00"/>
    <x v="4"/>
    <x v="4"/>
    <x v="15"/>
    <n v="0"/>
    <n v="5"/>
    <n v="99.95"/>
    <x v="2"/>
    <x v="0"/>
    <x v="6"/>
    <x v="5"/>
  </r>
  <r>
    <d v="2026-07-31T00:00:00"/>
    <x v="29"/>
    <x v="28"/>
    <x v="7"/>
    <n v="62.99"/>
    <n v="5"/>
    <n v="449.95"/>
    <x v="2"/>
    <x v="4"/>
    <x v="6"/>
    <x v="5"/>
  </r>
  <r>
    <d v="2026-08-01T00:00:00"/>
    <x v="33"/>
    <x v="32"/>
    <x v="14"/>
    <n v="1079.8799999999999"/>
    <n v="3"/>
    <n v="1199.8499999999999"/>
    <x v="0"/>
    <x v="6"/>
    <x v="7"/>
    <x v="5"/>
  </r>
  <r>
    <d v="2026-08-01T00:00:00"/>
    <x v="26"/>
    <x v="25"/>
    <x v="7"/>
    <n v="211.65"/>
    <n v="5"/>
    <n v="1245"/>
    <x v="11"/>
    <x v="4"/>
    <x v="7"/>
    <x v="5"/>
  </r>
  <r>
    <d v="2026-08-02T00:00:00"/>
    <x v="29"/>
    <x v="28"/>
    <x v="7"/>
    <n v="62.99"/>
    <n v="5"/>
    <n v="449.95"/>
    <x v="2"/>
    <x v="4"/>
    <x v="7"/>
    <x v="5"/>
  </r>
  <r>
    <d v="2026-08-03T00:00:00"/>
    <x v="14"/>
    <x v="14"/>
    <x v="14"/>
    <n v="69.09"/>
    <n v="3"/>
    <n v="125.64"/>
    <x v="6"/>
    <x v="1"/>
    <x v="7"/>
    <x v="5"/>
  </r>
  <r>
    <d v="2026-08-04T00:00:00"/>
    <x v="5"/>
    <x v="5"/>
    <x v="5"/>
    <n v="28"/>
    <n v="5"/>
    <n v="139.94999999999999"/>
    <x v="2"/>
    <x v="0"/>
    <x v="7"/>
    <x v="5"/>
  </r>
  <r>
    <d v="2026-08-05T00:00:00"/>
    <x v="18"/>
    <x v="18"/>
    <x v="15"/>
    <n v="0"/>
    <n v="1"/>
    <n v="39.99"/>
    <x v="3"/>
    <x v="2"/>
    <x v="7"/>
    <x v="5"/>
  </r>
  <r>
    <d v="2026-08-06T00:00:00"/>
    <x v="29"/>
    <x v="28"/>
    <x v="15"/>
    <n v="0"/>
    <n v="1"/>
    <n v="89.99"/>
    <x v="2"/>
    <x v="4"/>
    <x v="7"/>
    <x v="5"/>
  </r>
  <r>
    <d v="2026-08-06T00:00:00"/>
    <x v="4"/>
    <x v="4"/>
    <x v="15"/>
    <n v="0"/>
    <n v="5"/>
    <n v="99.95"/>
    <x v="2"/>
    <x v="0"/>
    <x v="7"/>
    <x v="5"/>
  </r>
  <r>
    <d v="2026-08-07T00:00:00"/>
    <x v="18"/>
    <x v="18"/>
    <x v="5"/>
    <n v="40"/>
    <n v="2"/>
    <n v="79.98"/>
    <x v="3"/>
    <x v="2"/>
    <x v="7"/>
    <x v="5"/>
  </r>
  <r>
    <d v="2026-08-08T00:00:00"/>
    <x v="21"/>
    <x v="20"/>
    <x v="14"/>
    <n v="1754.97"/>
    <n v="2"/>
    <n v="1299.98"/>
    <x v="4"/>
    <x v="2"/>
    <x v="7"/>
    <x v="5"/>
  </r>
  <r>
    <d v="2026-08-08T00:00:00"/>
    <x v="22"/>
    <x v="21"/>
    <x v="7"/>
    <n v="4495.5"/>
    <n v="5"/>
    <n v="24975"/>
    <x v="0"/>
    <x v="3"/>
    <x v="7"/>
    <x v="5"/>
  </r>
  <r>
    <d v="2026-08-09T00:00:00"/>
    <x v="32"/>
    <x v="31"/>
    <x v="14"/>
    <n v="224.96999999999997"/>
    <n v="2"/>
    <n v="199.98"/>
    <x v="2"/>
    <x v="5"/>
    <x v="7"/>
    <x v="5"/>
  </r>
  <r>
    <d v="2026-08-09T00:00:00"/>
    <x v="2"/>
    <x v="2"/>
    <x v="14"/>
    <n v="194.96999999999997"/>
    <n v="5"/>
    <n v="499.95"/>
    <x v="1"/>
    <x v="0"/>
    <x v="7"/>
    <x v="5"/>
  </r>
  <r>
    <d v="2026-08-10T00:00:00"/>
    <x v="3"/>
    <x v="3"/>
    <x v="7"/>
    <n v="41.99"/>
    <n v="1"/>
    <n v="69.989999999999995"/>
    <x v="1"/>
    <x v="0"/>
    <x v="7"/>
    <x v="5"/>
  </r>
  <r>
    <d v="2026-08-11T00:00:00"/>
    <x v="21"/>
    <x v="20"/>
    <x v="14"/>
    <n v="1754.97"/>
    <n v="2"/>
    <n v="1299.98"/>
    <x v="4"/>
    <x v="2"/>
    <x v="7"/>
    <x v="5"/>
  </r>
  <r>
    <d v="2026-08-12T00:00:00"/>
    <x v="31"/>
    <x v="30"/>
    <x v="7"/>
    <n v="38.99"/>
    <n v="1"/>
    <n v="59.99"/>
    <x v="14"/>
    <x v="5"/>
    <x v="7"/>
    <x v="5"/>
  </r>
  <r>
    <d v="2026-08-13T00:00:00"/>
    <x v="5"/>
    <x v="5"/>
    <x v="5"/>
    <n v="28"/>
    <n v="1"/>
    <n v="27.99"/>
    <x v="2"/>
    <x v="0"/>
    <x v="7"/>
    <x v="5"/>
  </r>
  <r>
    <d v="2026-08-14T00:00:00"/>
    <x v="31"/>
    <x v="30"/>
    <x v="5"/>
    <n v="77.98"/>
    <n v="3"/>
    <n v="179.97"/>
    <x v="14"/>
    <x v="5"/>
    <x v="7"/>
    <x v="5"/>
  </r>
  <r>
    <d v="2026-08-15T00:00:00"/>
    <x v="3"/>
    <x v="3"/>
    <x v="7"/>
    <n v="41.99"/>
    <n v="2"/>
    <n v="139.97999999999999"/>
    <x v="1"/>
    <x v="0"/>
    <x v="7"/>
    <x v="5"/>
  </r>
  <r>
    <d v="2026-08-16T00:00:00"/>
    <x v="20"/>
    <x v="10"/>
    <x v="7"/>
    <n v="20"/>
    <n v="3"/>
    <n v="119.97"/>
    <x v="2"/>
    <x v="2"/>
    <x v="7"/>
    <x v="5"/>
  </r>
  <r>
    <d v="2026-08-17T00:00:00"/>
    <x v="11"/>
    <x v="11"/>
    <x v="15"/>
    <n v="0"/>
    <n v="2"/>
    <n v="79.98"/>
    <x v="2"/>
    <x v="1"/>
    <x v="7"/>
    <x v="5"/>
  </r>
  <r>
    <d v="2026-08-18T00:00:00"/>
    <x v="24"/>
    <x v="23"/>
    <x v="7"/>
    <n v="12600"/>
    <n v="2"/>
    <n v="28000"/>
    <x v="9"/>
    <x v="3"/>
    <x v="7"/>
    <x v="5"/>
  </r>
  <r>
    <d v="2026-08-19T00:00:00"/>
    <x v="16"/>
    <x v="16"/>
    <x v="14"/>
    <n v="623.97"/>
    <n v="1"/>
    <n v="259.99"/>
    <x v="4"/>
    <x v="2"/>
    <x v="7"/>
    <x v="5"/>
  </r>
  <r>
    <d v="2026-08-20T00:00:00"/>
    <x v="21"/>
    <x v="20"/>
    <x v="14"/>
    <n v="1754.97"/>
    <n v="4"/>
    <n v="2599.96"/>
    <x v="4"/>
    <x v="2"/>
    <x v="7"/>
    <x v="5"/>
  </r>
  <r>
    <d v="2026-08-20T00:00:00"/>
    <x v="10"/>
    <x v="10"/>
    <x v="14"/>
    <n v="65.97"/>
    <n v="5"/>
    <n v="199.95"/>
    <x v="2"/>
    <x v="1"/>
    <x v="7"/>
    <x v="5"/>
  </r>
  <r>
    <d v="2026-08-21T00:00:00"/>
    <x v="10"/>
    <x v="10"/>
    <x v="14"/>
    <n v="65.97"/>
    <n v="2"/>
    <n v="79.98"/>
    <x v="2"/>
    <x v="1"/>
    <x v="7"/>
    <x v="5"/>
  </r>
  <r>
    <d v="2026-08-22T00:00:00"/>
    <x v="5"/>
    <x v="5"/>
    <x v="14"/>
    <n v="42"/>
    <n v="2"/>
    <n v="55.98"/>
    <x v="2"/>
    <x v="0"/>
    <x v="7"/>
    <x v="5"/>
  </r>
  <r>
    <d v="2026-08-22T00:00:00"/>
    <x v="2"/>
    <x v="2"/>
    <x v="14"/>
    <n v="194.96999999999997"/>
    <n v="5"/>
    <n v="499.95"/>
    <x v="1"/>
    <x v="0"/>
    <x v="7"/>
    <x v="5"/>
  </r>
  <r>
    <d v="2026-08-23T00:00:00"/>
    <x v="26"/>
    <x v="25"/>
    <x v="7"/>
    <n v="211.65"/>
    <n v="1"/>
    <n v="249"/>
    <x v="11"/>
    <x v="4"/>
    <x v="7"/>
    <x v="5"/>
  </r>
  <r>
    <d v="2026-08-24T00:00:00"/>
    <x v="28"/>
    <x v="27"/>
    <x v="7"/>
    <n v="96.75"/>
    <n v="3"/>
    <n v="387"/>
    <x v="12"/>
    <x v="4"/>
    <x v="7"/>
    <x v="5"/>
  </r>
  <r>
    <d v="2026-08-25T00:00:00"/>
    <x v="9"/>
    <x v="9"/>
    <x v="15"/>
    <n v="0"/>
    <n v="5"/>
    <n v="299.95"/>
    <x v="5"/>
    <x v="1"/>
    <x v="7"/>
    <x v="5"/>
  </r>
  <r>
    <d v="2026-08-26T00:00:00"/>
    <x v="6"/>
    <x v="6"/>
    <x v="14"/>
    <n v="45"/>
    <n v="2"/>
    <n v="59.98"/>
    <x v="3"/>
    <x v="0"/>
    <x v="7"/>
    <x v="5"/>
  </r>
  <r>
    <d v="2026-08-27T00:00:00"/>
    <x v="9"/>
    <x v="9"/>
    <x v="14"/>
    <n v="116.97"/>
    <n v="5"/>
    <n v="299.95"/>
    <x v="5"/>
    <x v="1"/>
    <x v="7"/>
    <x v="5"/>
  </r>
  <r>
    <d v="2026-08-28T00:00:00"/>
    <x v="17"/>
    <x v="17"/>
    <x v="5"/>
    <n v="366.5"/>
    <n v="4"/>
    <n v="862.36"/>
    <x v="7"/>
    <x v="2"/>
    <x v="7"/>
    <x v="5"/>
  </r>
  <r>
    <d v="2026-08-29T00:00:00"/>
    <x v="14"/>
    <x v="14"/>
    <x v="14"/>
    <n v="69.09"/>
    <n v="2"/>
    <n v="83.76"/>
    <x v="6"/>
    <x v="1"/>
    <x v="7"/>
    <x v="5"/>
  </r>
  <r>
    <d v="2026-08-30T00:00:00"/>
    <x v="15"/>
    <x v="15"/>
    <x v="14"/>
    <n v="269.96999999999997"/>
    <n v="4"/>
    <n v="479.96"/>
    <x v="5"/>
    <x v="1"/>
    <x v="7"/>
    <x v="5"/>
  </r>
  <r>
    <d v="2026-08-31T00:00:00"/>
    <x v="11"/>
    <x v="11"/>
    <x v="7"/>
    <n v="21.99"/>
    <n v="5"/>
    <n v="199.95"/>
    <x v="2"/>
    <x v="1"/>
    <x v="7"/>
    <x v="5"/>
  </r>
  <r>
    <d v="2026-09-01T00:00:00"/>
    <x v="25"/>
    <x v="24"/>
    <x v="14"/>
    <n v="36"/>
    <n v="2"/>
    <n v="40"/>
    <x v="10"/>
    <x v="4"/>
    <x v="8"/>
    <x v="5"/>
  </r>
  <r>
    <d v="2026-09-02T00:00:00"/>
    <x v="18"/>
    <x v="18"/>
    <x v="5"/>
    <n v="40"/>
    <n v="1"/>
    <n v="39.99"/>
    <x v="3"/>
    <x v="2"/>
    <x v="8"/>
    <x v="5"/>
  </r>
  <r>
    <d v="2026-09-02T00:00:00"/>
    <x v="16"/>
    <x v="16"/>
    <x v="14"/>
    <n v="623.97"/>
    <n v="5"/>
    <n v="1299.95"/>
    <x v="4"/>
    <x v="2"/>
    <x v="8"/>
    <x v="5"/>
  </r>
  <r>
    <d v="2026-09-03T00:00:00"/>
    <x v="6"/>
    <x v="6"/>
    <x v="7"/>
    <n v="15"/>
    <n v="1"/>
    <n v="29.99"/>
    <x v="3"/>
    <x v="0"/>
    <x v="8"/>
    <x v="5"/>
  </r>
  <r>
    <d v="2026-09-04T00:00:00"/>
    <x v="22"/>
    <x v="21"/>
    <x v="5"/>
    <n v="8991"/>
    <n v="5"/>
    <n v="24975"/>
    <x v="0"/>
    <x v="3"/>
    <x v="8"/>
    <x v="5"/>
  </r>
  <r>
    <d v="2026-09-05T00:00:00"/>
    <x v="23"/>
    <x v="22"/>
    <x v="14"/>
    <n v="105"/>
    <n v="1"/>
    <n v="70"/>
    <x v="8"/>
    <x v="3"/>
    <x v="8"/>
    <x v="5"/>
  </r>
  <r>
    <d v="2026-09-06T00:00:00"/>
    <x v="30"/>
    <x v="29"/>
    <x v="14"/>
    <n v="188.97"/>
    <n v="5"/>
    <n v="449.95"/>
    <x v="13"/>
    <x v="4"/>
    <x v="8"/>
    <x v="5"/>
  </r>
  <r>
    <d v="2026-09-07T00:00:00"/>
    <x v="14"/>
    <x v="14"/>
    <x v="15"/>
    <n v="0"/>
    <n v="5"/>
    <n v="209.4"/>
    <x v="6"/>
    <x v="1"/>
    <x v="8"/>
    <x v="5"/>
  </r>
  <r>
    <d v="2026-09-08T00:00:00"/>
    <x v="9"/>
    <x v="9"/>
    <x v="14"/>
    <n v="116.97"/>
    <n v="4"/>
    <n v="239.96"/>
    <x v="5"/>
    <x v="1"/>
    <x v="8"/>
    <x v="5"/>
  </r>
  <r>
    <d v="2026-09-09T00:00:00"/>
    <x v="15"/>
    <x v="15"/>
    <x v="5"/>
    <n v="179.98"/>
    <n v="5"/>
    <n v="599.95000000000005"/>
    <x v="5"/>
    <x v="1"/>
    <x v="8"/>
    <x v="5"/>
  </r>
  <r>
    <d v="2026-09-10T00:00:00"/>
    <x v="7"/>
    <x v="7"/>
    <x v="15"/>
    <n v="0"/>
    <n v="4"/>
    <n v="1103.52"/>
    <x v="1"/>
    <x v="0"/>
    <x v="8"/>
    <x v="5"/>
  </r>
  <r>
    <d v="2026-09-11T00:00:00"/>
    <x v="26"/>
    <x v="25"/>
    <x v="15"/>
    <n v="0"/>
    <n v="4"/>
    <n v="996"/>
    <x v="11"/>
    <x v="4"/>
    <x v="8"/>
    <x v="5"/>
  </r>
  <r>
    <d v="2026-09-12T00:00:00"/>
    <x v="6"/>
    <x v="6"/>
    <x v="15"/>
    <n v="0"/>
    <n v="4"/>
    <n v="119.96"/>
    <x v="3"/>
    <x v="0"/>
    <x v="8"/>
    <x v="5"/>
  </r>
  <r>
    <d v="2026-09-13T00:00:00"/>
    <x v="1"/>
    <x v="1"/>
    <x v="7"/>
    <n v="174.99"/>
    <n v="2"/>
    <n v="499.98"/>
    <x v="1"/>
    <x v="0"/>
    <x v="8"/>
    <x v="5"/>
  </r>
  <r>
    <d v="2026-09-14T00:00:00"/>
    <x v="34"/>
    <x v="33"/>
    <x v="5"/>
    <n v="488.6"/>
    <n v="1"/>
    <n v="349"/>
    <x v="15"/>
    <x v="6"/>
    <x v="8"/>
    <x v="5"/>
  </r>
  <r>
    <d v="2026-09-15T00:00:00"/>
    <x v="34"/>
    <x v="33"/>
    <x v="15"/>
    <n v="0"/>
    <n v="1"/>
    <n v="349"/>
    <x v="15"/>
    <x v="6"/>
    <x v="8"/>
    <x v="5"/>
  </r>
  <r>
    <d v="2026-09-16T00:00:00"/>
    <x v="5"/>
    <x v="5"/>
    <x v="14"/>
    <n v="42"/>
    <n v="1"/>
    <n v="27.99"/>
    <x v="2"/>
    <x v="0"/>
    <x v="8"/>
    <x v="5"/>
  </r>
  <r>
    <d v="2026-09-17T00:00:00"/>
    <x v="30"/>
    <x v="29"/>
    <x v="5"/>
    <n v="125.98"/>
    <n v="1"/>
    <n v="89.99"/>
    <x v="13"/>
    <x v="4"/>
    <x v="8"/>
    <x v="5"/>
  </r>
  <r>
    <d v="2026-09-18T00:00:00"/>
    <x v="24"/>
    <x v="23"/>
    <x v="15"/>
    <n v="0"/>
    <n v="1"/>
    <n v="14000"/>
    <x v="9"/>
    <x v="3"/>
    <x v="8"/>
    <x v="5"/>
  </r>
  <r>
    <d v="2026-09-19T00:00:00"/>
    <x v="25"/>
    <x v="24"/>
    <x v="14"/>
    <n v="36"/>
    <n v="4"/>
    <n v="80"/>
    <x v="10"/>
    <x v="4"/>
    <x v="8"/>
    <x v="5"/>
  </r>
  <r>
    <d v="2026-09-19T00:00:00"/>
    <x v="17"/>
    <x v="17"/>
    <x v="5"/>
    <n v="366.5"/>
    <n v="5"/>
    <n v="1077.95"/>
    <x v="7"/>
    <x v="2"/>
    <x v="8"/>
    <x v="5"/>
  </r>
  <r>
    <d v="2026-09-20T00:00:00"/>
    <x v="23"/>
    <x v="22"/>
    <x v="5"/>
    <n v="70"/>
    <n v="4"/>
    <n v="280"/>
    <x v="8"/>
    <x v="3"/>
    <x v="8"/>
    <x v="5"/>
  </r>
  <r>
    <d v="2026-09-21T00:00:00"/>
    <x v="12"/>
    <x v="12"/>
    <x v="5"/>
    <n v="65.42"/>
    <n v="3"/>
    <n v="150.96"/>
    <x v="6"/>
    <x v="1"/>
    <x v="8"/>
    <x v="5"/>
  </r>
  <r>
    <d v="2026-09-22T00:00:00"/>
    <x v="23"/>
    <x v="22"/>
    <x v="5"/>
    <n v="70"/>
    <n v="3"/>
    <n v="210"/>
    <x v="8"/>
    <x v="3"/>
    <x v="8"/>
    <x v="5"/>
  </r>
  <r>
    <d v="2026-09-23T00:00:00"/>
    <x v="34"/>
    <x v="33"/>
    <x v="5"/>
    <n v="488.6"/>
    <n v="5"/>
    <n v="1745"/>
    <x v="15"/>
    <x v="6"/>
    <x v="8"/>
    <x v="5"/>
  </r>
  <r>
    <d v="2026-09-23T00:00:00"/>
    <x v="16"/>
    <x v="16"/>
    <x v="5"/>
    <n v="415.98"/>
    <n v="5"/>
    <n v="1299.95"/>
    <x v="4"/>
    <x v="2"/>
    <x v="8"/>
    <x v="5"/>
  </r>
  <r>
    <d v="2026-09-24T00:00:00"/>
    <x v="24"/>
    <x v="23"/>
    <x v="7"/>
    <n v="12600"/>
    <n v="1"/>
    <n v="14000"/>
    <x v="9"/>
    <x v="3"/>
    <x v="8"/>
    <x v="5"/>
  </r>
  <r>
    <d v="2026-09-25T00:00:00"/>
    <x v="35"/>
    <x v="34"/>
    <x v="14"/>
    <n v="103.64999999999999"/>
    <n v="3"/>
    <n v="159.44999999999999"/>
    <x v="16"/>
    <x v="6"/>
    <x v="8"/>
    <x v="5"/>
  </r>
  <r>
    <d v="2026-09-26T00:00:00"/>
    <x v="14"/>
    <x v="14"/>
    <x v="5"/>
    <n v="46.06"/>
    <n v="1"/>
    <n v="41.88"/>
    <x v="6"/>
    <x v="1"/>
    <x v="8"/>
    <x v="5"/>
  </r>
  <r>
    <d v="2026-09-27T00:00:00"/>
    <x v="24"/>
    <x v="23"/>
    <x v="7"/>
    <n v="12600"/>
    <n v="1"/>
    <n v="14000"/>
    <x v="9"/>
    <x v="3"/>
    <x v="8"/>
    <x v="5"/>
  </r>
  <r>
    <d v="2026-09-27T00:00:00"/>
    <x v="12"/>
    <x v="12"/>
    <x v="5"/>
    <n v="65.42"/>
    <n v="5"/>
    <n v="251.6"/>
    <x v="6"/>
    <x v="1"/>
    <x v="8"/>
    <x v="5"/>
  </r>
  <r>
    <d v="2026-09-28T00:00:00"/>
    <x v="18"/>
    <x v="18"/>
    <x v="15"/>
    <n v="0"/>
    <n v="5"/>
    <n v="199.95"/>
    <x v="3"/>
    <x v="2"/>
    <x v="8"/>
    <x v="5"/>
  </r>
  <r>
    <d v="2026-09-29T00:00:00"/>
    <x v="11"/>
    <x v="11"/>
    <x v="5"/>
    <n v="43.98"/>
    <n v="2"/>
    <n v="79.98"/>
    <x v="2"/>
    <x v="1"/>
    <x v="8"/>
    <x v="5"/>
  </r>
  <r>
    <d v="2026-09-30T00:00:00"/>
    <x v="21"/>
    <x v="20"/>
    <x v="14"/>
    <n v="1754.97"/>
    <n v="4"/>
    <n v="2599.96"/>
    <x v="4"/>
    <x v="2"/>
    <x v="8"/>
    <x v="5"/>
  </r>
  <r>
    <d v="2026-10-01T00:00:00"/>
    <x v="0"/>
    <x v="0"/>
    <x v="14"/>
    <n v="1036.77"/>
    <n v="2"/>
    <n v="863.98"/>
    <x v="0"/>
    <x v="0"/>
    <x v="9"/>
    <x v="5"/>
  </r>
  <r>
    <d v="2026-10-02T00:00:00"/>
    <x v="31"/>
    <x v="30"/>
    <x v="15"/>
    <n v="0"/>
    <n v="1"/>
    <n v="59.99"/>
    <x v="14"/>
    <x v="5"/>
    <x v="9"/>
    <x v="5"/>
  </r>
  <r>
    <d v="2026-10-03T00:00:00"/>
    <x v="12"/>
    <x v="12"/>
    <x v="14"/>
    <n v="98.13"/>
    <n v="2"/>
    <n v="100.64"/>
    <x v="6"/>
    <x v="1"/>
    <x v="9"/>
    <x v="5"/>
  </r>
  <r>
    <d v="2026-10-04T00:00:00"/>
    <x v="34"/>
    <x v="33"/>
    <x v="7"/>
    <n v="244.3"/>
    <n v="1"/>
    <n v="349"/>
    <x v="15"/>
    <x v="6"/>
    <x v="9"/>
    <x v="5"/>
  </r>
  <r>
    <d v="2026-10-04T00:00:00"/>
    <x v="10"/>
    <x v="10"/>
    <x v="7"/>
    <n v="21.99"/>
    <n v="5"/>
    <n v="199.95"/>
    <x v="2"/>
    <x v="1"/>
    <x v="9"/>
    <x v="5"/>
  </r>
  <r>
    <d v="2026-10-05T00:00:00"/>
    <x v="21"/>
    <x v="20"/>
    <x v="14"/>
    <n v="1754.97"/>
    <n v="4"/>
    <n v="2599.96"/>
    <x v="4"/>
    <x v="2"/>
    <x v="9"/>
    <x v="5"/>
  </r>
  <r>
    <d v="2026-10-06T00:00:00"/>
    <x v="17"/>
    <x v="17"/>
    <x v="7"/>
    <n v="183.25"/>
    <n v="5"/>
    <n v="1077.95"/>
    <x v="7"/>
    <x v="2"/>
    <x v="9"/>
    <x v="5"/>
  </r>
  <r>
    <d v="2026-10-07T00:00:00"/>
    <x v="11"/>
    <x v="11"/>
    <x v="7"/>
    <n v="21.99"/>
    <n v="1"/>
    <n v="39.99"/>
    <x v="2"/>
    <x v="1"/>
    <x v="9"/>
    <x v="5"/>
  </r>
  <r>
    <d v="2026-10-08T00:00:00"/>
    <x v="23"/>
    <x v="22"/>
    <x v="14"/>
    <n v="105"/>
    <n v="5"/>
    <n v="350"/>
    <x v="8"/>
    <x v="3"/>
    <x v="9"/>
    <x v="5"/>
  </r>
  <r>
    <d v="2026-10-08T00:00:00"/>
    <x v="10"/>
    <x v="10"/>
    <x v="5"/>
    <n v="43.98"/>
    <n v="5"/>
    <n v="199.95"/>
    <x v="2"/>
    <x v="1"/>
    <x v="9"/>
    <x v="5"/>
  </r>
  <r>
    <d v="2026-10-09T00:00:00"/>
    <x v="22"/>
    <x v="21"/>
    <x v="5"/>
    <n v="8991"/>
    <n v="5"/>
    <n v="24975"/>
    <x v="0"/>
    <x v="3"/>
    <x v="9"/>
    <x v="5"/>
  </r>
  <r>
    <d v="2026-10-10T00:00:00"/>
    <x v="24"/>
    <x v="23"/>
    <x v="7"/>
    <n v="12600"/>
    <n v="1"/>
    <n v="14000"/>
    <x v="9"/>
    <x v="3"/>
    <x v="9"/>
    <x v="5"/>
  </r>
  <r>
    <d v="2026-10-11T00:00:00"/>
    <x v="12"/>
    <x v="12"/>
    <x v="7"/>
    <n v="32.71"/>
    <n v="2"/>
    <n v="100.64"/>
    <x v="6"/>
    <x v="1"/>
    <x v="9"/>
    <x v="5"/>
  </r>
  <r>
    <d v="2026-10-12T00:00:00"/>
    <x v="11"/>
    <x v="11"/>
    <x v="14"/>
    <n v="65.97"/>
    <n v="4"/>
    <n v="159.96"/>
    <x v="2"/>
    <x v="1"/>
    <x v="9"/>
    <x v="5"/>
  </r>
  <r>
    <d v="2026-10-13T00:00:00"/>
    <x v="4"/>
    <x v="4"/>
    <x v="15"/>
    <n v="0"/>
    <n v="1"/>
    <n v="19.989999999999998"/>
    <x v="2"/>
    <x v="0"/>
    <x v="9"/>
    <x v="5"/>
  </r>
  <r>
    <d v="2026-10-14T00:00:00"/>
    <x v="21"/>
    <x v="20"/>
    <x v="5"/>
    <n v="1169.98"/>
    <n v="4"/>
    <n v="2599.96"/>
    <x v="4"/>
    <x v="2"/>
    <x v="9"/>
    <x v="5"/>
  </r>
  <r>
    <d v="2026-10-15T00:00:00"/>
    <x v="10"/>
    <x v="10"/>
    <x v="15"/>
    <n v="0"/>
    <n v="2"/>
    <n v="79.98"/>
    <x v="2"/>
    <x v="1"/>
    <x v="9"/>
    <x v="5"/>
  </r>
  <r>
    <d v="2026-10-16T00:00:00"/>
    <x v="9"/>
    <x v="9"/>
    <x v="14"/>
    <n v="116.97"/>
    <n v="1"/>
    <n v="59.99"/>
    <x v="5"/>
    <x v="1"/>
    <x v="9"/>
    <x v="5"/>
  </r>
  <r>
    <d v="2026-10-17T00:00:00"/>
    <x v="13"/>
    <x v="13"/>
    <x v="15"/>
    <n v="0"/>
    <n v="2"/>
    <n v="239.76"/>
    <x v="6"/>
    <x v="1"/>
    <x v="9"/>
    <x v="5"/>
  </r>
  <r>
    <d v="2026-10-18T00:00:00"/>
    <x v="13"/>
    <x v="13"/>
    <x v="7"/>
    <n v="89.91"/>
    <n v="5"/>
    <n v="599.4"/>
    <x v="6"/>
    <x v="1"/>
    <x v="9"/>
    <x v="5"/>
  </r>
  <r>
    <d v="2026-10-18T00:00:00"/>
    <x v="10"/>
    <x v="10"/>
    <x v="5"/>
    <n v="43.98"/>
    <n v="5"/>
    <n v="199.95"/>
    <x v="2"/>
    <x v="1"/>
    <x v="9"/>
    <x v="5"/>
  </r>
  <r>
    <d v="2026-10-19T00:00:00"/>
    <x v="30"/>
    <x v="29"/>
    <x v="7"/>
    <n v="62.99"/>
    <n v="2"/>
    <n v="179.98"/>
    <x v="13"/>
    <x v="4"/>
    <x v="9"/>
    <x v="5"/>
  </r>
  <r>
    <d v="2026-10-19T00:00:00"/>
    <x v="13"/>
    <x v="13"/>
    <x v="5"/>
    <n v="179.82"/>
    <n v="5"/>
    <n v="599.4"/>
    <x v="6"/>
    <x v="1"/>
    <x v="9"/>
    <x v="5"/>
  </r>
  <r>
    <d v="2026-10-20T00:00:00"/>
    <x v="0"/>
    <x v="0"/>
    <x v="14"/>
    <n v="1036.77"/>
    <n v="3"/>
    <n v="1295.97"/>
    <x v="0"/>
    <x v="0"/>
    <x v="9"/>
    <x v="5"/>
  </r>
  <r>
    <d v="2026-10-21T00:00:00"/>
    <x v="9"/>
    <x v="9"/>
    <x v="14"/>
    <n v="116.97"/>
    <n v="3"/>
    <n v="179.97"/>
    <x v="5"/>
    <x v="1"/>
    <x v="9"/>
    <x v="5"/>
  </r>
  <r>
    <d v="2026-10-22T00:00:00"/>
    <x v="23"/>
    <x v="22"/>
    <x v="15"/>
    <n v="0"/>
    <n v="2"/>
    <n v="140"/>
    <x v="8"/>
    <x v="3"/>
    <x v="9"/>
    <x v="5"/>
  </r>
  <r>
    <d v="2026-10-22T00:00:00"/>
    <x v="33"/>
    <x v="32"/>
    <x v="14"/>
    <n v="1079.8799999999999"/>
    <n v="5"/>
    <n v="1999.75"/>
    <x v="0"/>
    <x v="6"/>
    <x v="9"/>
    <x v="5"/>
  </r>
  <r>
    <d v="2026-10-23T00:00:00"/>
    <x v="14"/>
    <x v="14"/>
    <x v="5"/>
    <n v="46.06"/>
    <n v="2"/>
    <n v="83.76"/>
    <x v="6"/>
    <x v="1"/>
    <x v="9"/>
    <x v="5"/>
  </r>
  <r>
    <d v="2026-10-24T00:00:00"/>
    <x v="29"/>
    <x v="28"/>
    <x v="14"/>
    <n v="188.97"/>
    <n v="5"/>
    <n v="449.95"/>
    <x v="2"/>
    <x v="4"/>
    <x v="9"/>
    <x v="5"/>
  </r>
  <r>
    <d v="2026-10-25T00:00:00"/>
    <x v="10"/>
    <x v="10"/>
    <x v="14"/>
    <n v="65.97"/>
    <n v="2"/>
    <n v="79.98"/>
    <x v="2"/>
    <x v="1"/>
    <x v="9"/>
    <x v="5"/>
  </r>
  <r>
    <d v="2026-10-26T00:00:00"/>
    <x v="1"/>
    <x v="1"/>
    <x v="5"/>
    <n v="349.98"/>
    <n v="2"/>
    <n v="499.98"/>
    <x v="1"/>
    <x v="0"/>
    <x v="9"/>
    <x v="5"/>
  </r>
  <r>
    <d v="2026-10-26T00:00:00"/>
    <x v="23"/>
    <x v="22"/>
    <x v="15"/>
    <n v="0"/>
    <n v="5"/>
    <n v="350"/>
    <x v="8"/>
    <x v="3"/>
    <x v="9"/>
    <x v="5"/>
  </r>
  <r>
    <d v="2026-10-27T00:00:00"/>
    <x v="2"/>
    <x v="2"/>
    <x v="7"/>
    <n v="64.989999999999995"/>
    <n v="2"/>
    <n v="199.98"/>
    <x v="1"/>
    <x v="0"/>
    <x v="9"/>
    <x v="5"/>
  </r>
  <r>
    <d v="2026-10-28T00:00:00"/>
    <x v="1"/>
    <x v="1"/>
    <x v="7"/>
    <n v="174.99"/>
    <n v="4"/>
    <n v="999.96"/>
    <x v="1"/>
    <x v="0"/>
    <x v="9"/>
    <x v="5"/>
  </r>
  <r>
    <d v="2026-10-28T00:00:00"/>
    <x v="9"/>
    <x v="9"/>
    <x v="5"/>
    <n v="77.98"/>
    <n v="5"/>
    <n v="299.95"/>
    <x v="5"/>
    <x v="1"/>
    <x v="9"/>
    <x v="5"/>
  </r>
  <r>
    <d v="2026-10-29T00:00:00"/>
    <x v="9"/>
    <x v="9"/>
    <x v="14"/>
    <n v="116.97"/>
    <n v="4"/>
    <n v="239.96"/>
    <x v="5"/>
    <x v="1"/>
    <x v="9"/>
    <x v="5"/>
  </r>
  <r>
    <d v="2026-10-30T00:00:00"/>
    <x v="35"/>
    <x v="34"/>
    <x v="5"/>
    <n v="69.099999999999994"/>
    <n v="3"/>
    <n v="159.44999999999999"/>
    <x v="16"/>
    <x v="6"/>
    <x v="9"/>
    <x v="5"/>
  </r>
  <r>
    <d v="2026-10-31T00:00:00"/>
    <x v="14"/>
    <x v="14"/>
    <x v="15"/>
    <n v="0"/>
    <n v="1"/>
    <n v="41.88"/>
    <x v="6"/>
    <x v="1"/>
    <x v="9"/>
    <x v="5"/>
  </r>
  <r>
    <d v="2026-11-01T00:00:00"/>
    <x v="14"/>
    <x v="14"/>
    <x v="5"/>
    <n v="46.06"/>
    <n v="3"/>
    <n v="125.64"/>
    <x v="6"/>
    <x v="1"/>
    <x v="10"/>
    <x v="5"/>
  </r>
  <r>
    <d v="2026-11-02T00:00:00"/>
    <x v="22"/>
    <x v="21"/>
    <x v="5"/>
    <n v="8991"/>
    <n v="3"/>
    <n v="14985"/>
    <x v="0"/>
    <x v="3"/>
    <x v="10"/>
    <x v="5"/>
  </r>
  <r>
    <d v="2026-11-03T00:00:00"/>
    <x v="14"/>
    <x v="14"/>
    <x v="7"/>
    <n v="23.03"/>
    <n v="2"/>
    <n v="83.76"/>
    <x v="6"/>
    <x v="1"/>
    <x v="10"/>
    <x v="5"/>
  </r>
  <r>
    <d v="2026-11-03T00:00:00"/>
    <x v="30"/>
    <x v="29"/>
    <x v="5"/>
    <n v="125.98"/>
    <n v="5"/>
    <n v="449.95"/>
    <x v="13"/>
    <x v="4"/>
    <x v="10"/>
    <x v="5"/>
  </r>
  <r>
    <d v="2026-11-04T00:00:00"/>
    <x v="16"/>
    <x v="16"/>
    <x v="7"/>
    <n v="207.99"/>
    <n v="2"/>
    <n v="519.98"/>
    <x v="4"/>
    <x v="2"/>
    <x v="10"/>
    <x v="5"/>
  </r>
  <r>
    <d v="2026-11-05T00:00:00"/>
    <x v="7"/>
    <x v="7"/>
    <x v="7"/>
    <n v="234.5"/>
    <n v="4"/>
    <n v="1103.52"/>
    <x v="1"/>
    <x v="0"/>
    <x v="10"/>
    <x v="5"/>
  </r>
  <r>
    <d v="2026-11-06T00:00:00"/>
    <x v="1"/>
    <x v="1"/>
    <x v="14"/>
    <n v="524.97"/>
    <n v="4"/>
    <n v="999.96"/>
    <x v="1"/>
    <x v="0"/>
    <x v="10"/>
    <x v="5"/>
  </r>
  <r>
    <d v="2026-11-07T00:00:00"/>
    <x v="24"/>
    <x v="23"/>
    <x v="7"/>
    <n v="12600"/>
    <n v="1"/>
    <n v="14000"/>
    <x v="9"/>
    <x v="3"/>
    <x v="10"/>
    <x v="5"/>
  </r>
  <r>
    <d v="2026-11-07T00:00:00"/>
    <x v="25"/>
    <x v="24"/>
    <x v="5"/>
    <n v="24"/>
    <n v="5"/>
    <n v="100"/>
    <x v="10"/>
    <x v="4"/>
    <x v="10"/>
    <x v="5"/>
  </r>
  <r>
    <d v="2026-11-08T00:00:00"/>
    <x v="2"/>
    <x v="2"/>
    <x v="14"/>
    <n v="194.96999999999997"/>
    <n v="1"/>
    <n v="99.99"/>
    <x v="1"/>
    <x v="0"/>
    <x v="10"/>
    <x v="5"/>
  </r>
  <r>
    <d v="2026-11-09T00:00:00"/>
    <x v="8"/>
    <x v="8"/>
    <x v="5"/>
    <n v="399.98"/>
    <n v="4"/>
    <n v="999.96"/>
    <x v="4"/>
    <x v="1"/>
    <x v="10"/>
    <x v="5"/>
  </r>
  <r>
    <d v="2026-11-10T00:00:00"/>
    <x v="23"/>
    <x v="22"/>
    <x v="14"/>
    <n v="105"/>
    <n v="2"/>
    <n v="140"/>
    <x v="8"/>
    <x v="3"/>
    <x v="10"/>
    <x v="5"/>
  </r>
  <r>
    <d v="2026-11-11T00:00:00"/>
    <x v="34"/>
    <x v="33"/>
    <x v="14"/>
    <n v="732.90000000000009"/>
    <n v="4"/>
    <n v="1396"/>
    <x v="15"/>
    <x v="6"/>
    <x v="10"/>
    <x v="5"/>
  </r>
  <r>
    <d v="2026-11-12T00:00:00"/>
    <x v="12"/>
    <x v="12"/>
    <x v="5"/>
    <n v="65.42"/>
    <n v="2"/>
    <n v="100.64"/>
    <x v="6"/>
    <x v="1"/>
    <x v="10"/>
    <x v="5"/>
  </r>
  <r>
    <d v="2026-11-13T00:00:00"/>
    <x v="11"/>
    <x v="11"/>
    <x v="15"/>
    <n v="0"/>
    <n v="4"/>
    <n v="159.96"/>
    <x v="2"/>
    <x v="1"/>
    <x v="10"/>
    <x v="5"/>
  </r>
  <r>
    <d v="2026-11-14T00:00:00"/>
    <x v="7"/>
    <x v="7"/>
    <x v="5"/>
    <n v="469"/>
    <n v="3"/>
    <n v="827.64"/>
    <x v="1"/>
    <x v="0"/>
    <x v="10"/>
    <x v="5"/>
  </r>
  <r>
    <d v="2026-11-14T00:00:00"/>
    <x v="3"/>
    <x v="3"/>
    <x v="15"/>
    <n v="0"/>
    <n v="5"/>
    <n v="349.95"/>
    <x v="1"/>
    <x v="0"/>
    <x v="10"/>
    <x v="5"/>
  </r>
  <r>
    <d v="2026-11-15T00:00:00"/>
    <x v="9"/>
    <x v="9"/>
    <x v="15"/>
    <n v="0"/>
    <n v="4"/>
    <n v="239.96"/>
    <x v="5"/>
    <x v="1"/>
    <x v="10"/>
    <x v="5"/>
  </r>
  <r>
    <d v="2026-11-15T00:00:00"/>
    <x v="11"/>
    <x v="11"/>
    <x v="7"/>
    <n v="21.99"/>
    <n v="5"/>
    <n v="199.95"/>
    <x v="2"/>
    <x v="1"/>
    <x v="10"/>
    <x v="5"/>
  </r>
  <r>
    <d v="2026-11-16T00:00:00"/>
    <x v="8"/>
    <x v="8"/>
    <x v="15"/>
    <n v="0"/>
    <n v="1"/>
    <n v="249.99"/>
    <x v="4"/>
    <x v="1"/>
    <x v="10"/>
    <x v="5"/>
  </r>
  <r>
    <d v="2026-11-16T00:00:00"/>
    <x v="33"/>
    <x v="32"/>
    <x v="5"/>
    <n v="719.92"/>
    <n v="5"/>
    <n v="1999.75"/>
    <x v="0"/>
    <x v="6"/>
    <x v="10"/>
    <x v="5"/>
  </r>
  <r>
    <d v="2026-11-17T00:00:00"/>
    <x v="27"/>
    <x v="26"/>
    <x v="15"/>
    <n v="0"/>
    <n v="5"/>
    <n v="645"/>
    <x v="10"/>
    <x v="4"/>
    <x v="10"/>
    <x v="5"/>
  </r>
  <r>
    <d v="2026-11-18T00:00:00"/>
    <x v="28"/>
    <x v="27"/>
    <x v="14"/>
    <n v="290.25"/>
    <n v="3"/>
    <n v="387"/>
    <x v="12"/>
    <x v="4"/>
    <x v="10"/>
    <x v="5"/>
  </r>
  <r>
    <d v="2026-11-18T00:00:00"/>
    <x v="18"/>
    <x v="18"/>
    <x v="5"/>
    <n v="40"/>
    <n v="5"/>
    <n v="199.95"/>
    <x v="3"/>
    <x v="2"/>
    <x v="10"/>
    <x v="5"/>
  </r>
  <r>
    <d v="2026-11-19T00:00:00"/>
    <x v="33"/>
    <x v="32"/>
    <x v="7"/>
    <n v="359.96"/>
    <n v="1"/>
    <n v="399.95"/>
    <x v="0"/>
    <x v="6"/>
    <x v="10"/>
    <x v="5"/>
  </r>
  <r>
    <d v="2026-11-20T00:00:00"/>
    <x v="25"/>
    <x v="24"/>
    <x v="5"/>
    <n v="24"/>
    <n v="5"/>
    <n v="100"/>
    <x v="10"/>
    <x v="4"/>
    <x v="10"/>
    <x v="5"/>
  </r>
  <r>
    <d v="2026-11-21T00:00:00"/>
    <x v="5"/>
    <x v="5"/>
    <x v="15"/>
    <n v="0"/>
    <n v="2"/>
    <n v="55.98"/>
    <x v="2"/>
    <x v="0"/>
    <x v="10"/>
    <x v="5"/>
  </r>
  <r>
    <d v="2026-11-22T00:00:00"/>
    <x v="6"/>
    <x v="6"/>
    <x v="14"/>
    <n v="45"/>
    <n v="3"/>
    <n v="89.97"/>
    <x v="3"/>
    <x v="0"/>
    <x v="10"/>
    <x v="5"/>
  </r>
  <r>
    <d v="2026-11-23T00:00:00"/>
    <x v="29"/>
    <x v="28"/>
    <x v="5"/>
    <n v="125.98"/>
    <n v="4"/>
    <n v="359.96"/>
    <x v="2"/>
    <x v="4"/>
    <x v="10"/>
    <x v="5"/>
  </r>
  <r>
    <d v="2026-11-24T00:00:00"/>
    <x v="9"/>
    <x v="9"/>
    <x v="5"/>
    <n v="77.98"/>
    <n v="1"/>
    <n v="59.99"/>
    <x v="5"/>
    <x v="1"/>
    <x v="10"/>
    <x v="5"/>
  </r>
  <r>
    <d v="2026-11-25T00:00:00"/>
    <x v="29"/>
    <x v="28"/>
    <x v="7"/>
    <n v="62.99"/>
    <n v="3"/>
    <n v="269.97000000000003"/>
    <x v="2"/>
    <x v="4"/>
    <x v="10"/>
    <x v="5"/>
  </r>
  <r>
    <d v="2026-11-26T00:00:00"/>
    <x v="21"/>
    <x v="20"/>
    <x v="5"/>
    <n v="1169.98"/>
    <n v="5"/>
    <n v="3249.95"/>
    <x v="4"/>
    <x v="2"/>
    <x v="10"/>
    <x v="5"/>
  </r>
  <r>
    <d v="2026-11-27T00:00:00"/>
    <x v="4"/>
    <x v="4"/>
    <x v="14"/>
    <n v="30"/>
    <n v="3"/>
    <n v="59.97"/>
    <x v="2"/>
    <x v="0"/>
    <x v="10"/>
    <x v="5"/>
  </r>
  <r>
    <d v="2026-11-28T00:00:00"/>
    <x v="21"/>
    <x v="20"/>
    <x v="7"/>
    <n v="584.99"/>
    <n v="1"/>
    <n v="649.99"/>
    <x v="4"/>
    <x v="2"/>
    <x v="10"/>
    <x v="5"/>
  </r>
  <r>
    <d v="2026-11-29T00:00:00"/>
    <x v="25"/>
    <x v="24"/>
    <x v="14"/>
    <n v="36"/>
    <n v="1"/>
    <n v="20"/>
    <x v="10"/>
    <x v="4"/>
    <x v="10"/>
    <x v="5"/>
  </r>
  <r>
    <d v="2026-11-29T00:00:00"/>
    <x v="25"/>
    <x v="24"/>
    <x v="5"/>
    <n v="24"/>
    <n v="5"/>
    <n v="100"/>
    <x v="10"/>
    <x v="4"/>
    <x v="10"/>
    <x v="5"/>
  </r>
  <r>
    <d v="2026-11-30T00:00:00"/>
    <x v="11"/>
    <x v="11"/>
    <x v="7"/>
    <n v="21.99"/>
    <n v="2"/>
    <n v="79.98"/>
    <x v="2"/>
    <x v="1"/>
    <x v="10"/>
    <x v="5"/>
  </r>
  <r>
    <d v="2026-12-01T00:00:00"/>
    <x v="14"/>
    <x v="14"/>
    <x v="15"/>
    <n v="0"/>
    <n v="4"/>
    <n v="167.52"/>
    <x v="6"/>
    <x v="1"/>
    <x v="11"/>
    <x v="5"/>
  </r>
  <r>
    <d v="2026-12-02T00:00:00"/>
    <x v="26"/>
    <x v="25"/>
    <x v="7"/>
    <n v="211.65"/>
    <n v="2"/>
    <n v="498"/>
    <x v="11"/>
    <x v="4"/>
    <x v="11"/>
    <x v="5"/>
  </r>
  <r>
    <d v="2026-12-03T00:00:00"/>
    <x v="1"/>
    <x v="1"/>
    <x v="14"/>
    <n v="524.97"/>
    <n v="4"/>
    <n v="999.96"/>
    <x v="1"/>
    <x v="0"/>
    <x v="11"/>
    <x v="5"/>
  </r>
  <r>
    <d v="2026-12-03T00:00:00"/>
    <x v="11"/>
    <x v="11"/>
    <x v="7"/>
    <n v="21.99"/>
    <n v="5"/>
    <n v="199.95"/>
    <x v="2"/>
    <x v="1"/>
    <x v="11"/>
    <x v="5"/>
  </r>
  <r>
    <d v="2026-12-04T00:00:00"/>
    <x v="13"/>
    <x v="13"/>
    <x v="5"/>
    <n v="179.82"/>
    <n v="3"/>
    <n v="359.64"/>
    <x v="6"/>
    <x v="1"/>
    <x v="11"/>
    <x v="5"/>
  </r>
  <r>
    <d v="2026-12-05T00:00:00"/>
    <x v="10"/>
    <x v="10"/>
    <x v="15"/>
    <n v="0"/>
    <n v="3"/>
    <n v="119.97"/>
    <x v="2"/>
    <x v="1"/>
    <x v="11"/>
    <x v="5"/>
  </r>
  <r>
    <d v="2026-12-06T00:00:00"/>
    <x v="19"/>
    <x v="19"/>
    <x v="15"/>
    <n v="0"/>
    <n v="1"/>
    <n v="326.69"/>
    <x v="7"/>
    <x v="2"/>
    <x v="11"/>
    <x v="5"/>
  </r>
  <r>
    <d v="2026-12-07T00:00:00"/>
    <x v="7"/>
    <x v="7"/>
    <x v="15"/>
    <n v="0"/>
    <n v="3"/>
    <n v="827.64"/>
    <x v="1"/>
    <x v="0"/>
    <x v="11"/>
    <x v="5"/>
  </r>
  <r>
    <d v="2026-12-08T00:00:00"/>
    <x v="9"/>
    <x v="9"/>
    <x v="5"/>
    <n v="77.98"/>
    <n v="4"/>
    <n v="239.96"/>
    <x v="5"/>
    <x v="1"/>
    <x v="11"/>
    <x v="5"/>
  </r>
  <r>
    <d v="2026-12-09T00:00:00"/>
    <x v="20"/>
    <x v="10"/>
    <x v="5"/>
    <n v="40"/>
    <n v="3"/>
    <n v="119.97"/>
    <x v="2"/>
    <x v="2"/>
    <x v="11"/>
    <x v="5"/>
  </r>
  <r>
    <d v="2026-12-10T00:00:00"/>
    <x v="33"/>
    <x v="32"/>
    <x v="7"/>
    <n v="359.96"/>
    <n v="3"/>
    <n v="1199.8499999999999"/>
    <x v="0"/>
    <x v="6"/>
    <x v="11"/>
    <x v="5"/>
  </r>
  <r>
    <d v="2026-12-11T00:00:00"/>
    <x v="1"/>
    <x v="1"/>
    <x v="14"/>
    <n v="524.97"/>
    <n v="2"/>
    <n v="499.98"/>
    <x v="1"/>
    <x v="0"/>
    <x v="11"/>
    <x v="5"/>
  </r>
  <r>
    <d v="2026-12-12T00:00:00"/>
    <x v="3"/>
    <x v="3"/>
    <x v="5"/>
    <n v="83.98"/>
    <n v="2"/>
    <n v="139.97999999999999"/>
    <x v="1"/>
    <x v="0"/>
    <x v="11"/>
    <x v="5"/>
  </r>
  <r>
    <d v="2026-12-13T00:00:00"/>
    <x v="32"/>
    <x v="31"/>
    <x v="5"/>
    <n v="149.97999999999999"/>
    <n v="4"/>
    <n v="399.96"/>
    <x v="2"/>
    <x v="5"/>
    <x v="11"/>
    <x v="5"/>
  </r>
  <r>
    <d v="2026-12-14T00:00:00"/>
    <x v="16"/>
    <x v="16"/>
    <x v="7"/>
    <n v="207.99"/>
    <n v="2"/>
    <n v="519.98"/>
    <x v="4"/>
    <x v="2"/>
    <x v="11"/>
    <x v="5"/>
  </r>
  <r>
    <d v="2026-12-15T00:00:00"/>
    <x v="35"/>
    <x v="34"/>
    <x v="5"/>
    <n v="69.099999999999994"/>
    <n v="4"/>
    <n v="212.6"/>
    <x v="16"/>
    <x v="6"/>
    <x v="11"/>
    <x v="5"/>
  </r>
  <r>
    <d v="2026-12-16T00:00:00"/>
    <x v="24"/>
    <x v="23"/>
    <x v="7"/>
    <n v="12600"/>
    <n v="2"/>
    <n v="28000"/>
    <x v="9"/>
    <x v="3"/>
    <x v="11"/>
    <x v="5"/>
  </r>
  <r>
    <d v="2026-12-16T00:00:00"/>
    <x v="32"/>
    <x v="31"/>
    <x v="14"/>
    <n v="224.96999999999997"/>
    <n v="5"/>
    <n v="499.95"/>
    <x v="2"/>
    <x v="5"/>
    <x v="11"/>
    <x v="5"/>
  </r>
  <r>
    <d v="2026-12-17T00:00:00"/>
    <x v="34"/>
    <x v="33"/>
    <x v="5"/>
    <n v="488.6"/>
    <n v="4"/>
    <n v="1396"/>
    <x v="15"/>
    <x v="6"/>
    <x v="11"/>
    <x v="5"/>
  </r>
  <r>
    <d v="2026-12-18T00:00:00"/>
    <x v="4"/>
    <x v="4"/>
    <x v="15"/>
    <n v="0"/>
    <n v="5"/>
    <n v="99.95"/>
    <x v="2"/>
    <x v="0"/>
    <x v="11"/>
    <x v="5"/>
  </r>
  <r>
    <d v="2026-12-19T00:00:00"/>
    <x v="26"/>
    <x v="25"/>
    <x v="5"/>
    <n v="423.3"/>
    <n v="3"/>
    <n v="747"/>
    <x v="11"/>
    <x v="4"/>
    <x v="11"/>
    <x v="5"/>
  </r>
  <r>
    <d v="2026-12-20T00:00:00"/>
    <x v="21"/>
    <x v="20"/>
    <x v="5"/>
    <n v="1169.98"/>
    <n v="4"/>
    <n v="2599.96"/>
    <x v="4"/>
    <x v="2"/>
    <x v="11"/>
    <x v="5"/>
  </r>
  <r>
    <d v="2026-12-20T00:00:00"/>
    <x v="5"/>
    <x v="5"/>
    <x v="5"/>
    <n v="28"/>
    <n v="5"/>
    <n v="139.94999999999999"/>
    <x v="2"/>
    <x v="0"/>
    <x v="11"/>
    <x v="5"/>
  </r>
  <r>
    <d v="2026-12-21T00:00:00"/>
    <x v="26"/>
    <x v="25"/>
    <x v="15"/>
    <n v="0"/>
    <n v="1"/>
    <n v="249"/>
    <x v="11"/>
    <x v="4"/>
    <x v="11"/>
    <x v="5"/>
  </r>
  <r>
    <d v="2026-12-22T00:00:00"/>
    <x v="2"/>
    <x v="2"/>
    <x v="7"/>
    <n v="64.989999999999995"/>
    <n v="5"/>
    <n v="499.95"/>
    <x v="1"/>
    <x v="0"/>
    <x v="11"/>
    <x v="5"/>
  </r>
  <r>
    <d v="2026-12-22T00:00:00"/>
    <x v="11"/>
    <x v="11"/>
    <x v="15"/>
    <n v="0"/>
    <n v="5"/>
    <n v="199.95"/>
    <x v="2"/>
    <x v="1"/>
    <x v="11"/>
    <x v="5"/>
  </r>
  <r>
    <d v="2026-12-23T00:00:00"/>
    <x v="28"/>
    <x v="27"/>
    <x v="7"/>
    <n v="96.75"/>
    <n v="1"/>
    <n v="129"/>
    <x v="12"/>
    <x v="4"/>
    <x v="11"/>
    <x v="5"/>
  </r>
  <r>
    <d v="2026-12-23T00:00:00"/>
    <x v="22"/>
    <x v="21"/>
    <x v="7"/>
    <n v="4495.5"/>
    <n v="5"/>
    <n v="24975"/>
    <x v="0"/>
    <x v="3"/>
    <x v="11"/>
    <x v="5"/>
  </r>
  <r>
    <d v="2026-12-24T00:00:00"/>
    <x v="20"/>
    <x v="10"/>
    <x v="7"/>
    <n v="20"/>
    <n v="1"/>
    <n v="39.99"/>
    <x v="2"/>
    <x v="2"/>
    <x v="11"/>
    <x v="5"/>
  </r>
  <r>
    <d v="2026-12-25T00:00:00"/>
    <x v="19"/>
    <x v="19"/>
    <x v="15"/>
    <n v="0"/>
    <n v="3"/>
    <n v="980.07"/>
    <x v="7"/>
    <x v="2"/>
    <x v="11"/>
    <x v="5"/>
  </r>
  <r>
    <d v="2026-12-26T00:00:00"/>
    <x v="13"/>
    <x v="13"/>
    <x v="5"/>
    <n v="179.82"/>
    <n v="3"/>
    <n v="359.64"/>
    <x v="6"/>
    <x v="1"/>
    <x v="11"/>
    <x v="5"/>
  </r>
  <r>
    <d v="2026-12-26T00:00:00"/>
    <x v="21"/>
    <x v="20"/>
    <x v="15"/>
    <n v="0"/>
    <n v="5"/>
    <n v="3249.95"/>
    <x v="4"/>
    <x v="2"/>
    <x v="11"/>
    <x v="5"/>
  </r>
  <r>
    <d v="2026-12-27T00:00:00"/>
    <x v="16"/>
    <x v="16"/>
    <x v="5"/>
    <n v="415.98"/>
    <n v="1"/>
    <n v="259.99"/>
    <x v="4"/>
    <x v="2"/>
    <x v="11"/>
    <x v="5"/>
  </r>
  <r>
    <d v="2026-12-27T00:00:00"/>
    <x v="23"/>
    <x v="22"/>
    <x v="5"/>
    <n v="70"/>
    <n v="5"/>
    <n v="350"/>
    <x v="8"/>
    <x v="3"/>
    <x v="11"/>
    <x v="5"/>
  </r>
  <r>
    <d v="2026-12-28T00:00:00"/>
    <x v="22"/>
    <x v="21"/>
    <x v="7"/>
    <n v="4495.5"/>
    <n v="2"/>
    <n v="9990"/>
    <x v="0"/>
    <x v="3"/>
    <x v="11"/>
    <x v="5"/>
  </r>
  <r>
    <d v="2026-12-29T00:00:00"/>
    <x v="22"/>
    <x v="21"/>
    <x v="7"/>
    <n v="4495.5"/>
    <n v="4"/>
    <n v="19980"/>
    <x v="0"/>
    <x v="3"/>
    <x v="11"/>
    <x v="5"/>
  </r>
  <r>
    <d v="2026-12-30T00:00:00"/>
    <x v="7"/>
    <x v="7"/>
    <x v="5"/>
    <n v="469"/>
    <n v="5"/>
    <n v="1379.4"/>
    <x v="1"/>
    <x v="0"/>
    <x v="11"/>
    <x v="5"/>
  </r>
  <r>
    <d v="2026-12-31T00:00:00"/>
    <x v="7"/>
    <x v="7"/>
    <x v="15"/>
    <n v="0"/>
    <n v="1"/>
    <n v="275.88"/>
    <x v="1"/>
    <x v="0"/>
    <x v="11"/>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7">
  <r>
    <d v="2021-01-01T00:00:00"/>
    <x v="0"/>
    <x v="0"/>
    <n v="33"/>
    <n v="11404.47"/>
    <n v="0"/>
    <n v="0"/>
    <x v="0"/>
    <x v="0"/>
    <x v="0"/>
    <x v="0"/>
  </r>
  <r>
    <d v="2021-01-01T00:00:00"/>
    <x v="1"/>
    <x v="1"/>
    <n v="37"/>
    <n v="6474.63"/>
    <n v="0"/>
    <n v="0"/>
    <x v="1"/>
    <x v="0"/>
    <x v="0"/>
    <x v="0"/>
  </r>
  <r>
    <d v="2021-01-01T00:00:00"/>
    <x v="2"/>
    <x v="2"/>
    <n v="39"/>
    <n v="2534.6099999999997"/>
    <n v="0"/>
    <n v="0"/>
    <x v="1"/>
    <x v="0"/>
    <x v="0"/>
    <x v="0"/>
  </r>
  <r>
    <d v="2021-01-01T00:00:00"/>
    <x v="3"/>
    <x v="3"/>
    <n v="44"/>
    <n v="1847.5600000000002"/>
    <n v="0"/>
    <n v="0"/>
    <x v="1"/>
    <x v="0"/>
    <x v="0"/>
    <x v="0"/>
  </r>
  <r>
    <d v="2021-01-01T00:00:00"/>
    <x v="4"/>
    <x v="4"/>
    <n v="40"/>
    <n v="400"/>
    <n v="0"/>
    <n v="0"/>
    <x v="2"/>
    <x v="0"/>
    <x v="0"/>
    <x v="0"/>
  </r>
  <r>
    <d v="2021-01-01T00:00:00"/>
    <x v="5"/>
    <x v="5"/>
    <n v="2"/>
    <n v="28"/>
    <n v="0"/>
    <n v="0"/>
    <x v="2"/>
    <x v="0"/>
    <x v="0"/>
    <x v="0"/>
  </r>
  <r>
    <d v="2021-01-01T00:00:00"/>
    <x v="6"/>
    <x v="6"/>
    <n v="6"/>
    <n v="90"/>
    <n v="0"/>
    <n v="0"/>
    <x v="3"/>
    <x v="0"/>
    <x v="0"/>
    <x v="0"/>
  </r>
  <r>
    <d v="2021-01-01T00:00:00"/>
    <x v="7"/>
    <x v="7"/>
    <n v="1"/>
    <n v="234.5"/>
    <n v="0"/>
    <n v="0"/>
    <x v="1"/>
    <x v="0"/>
    <x v="0"/>
    <x v="0"/>
  </r>
  <r>
    <d v="2021-01-01T00:00:00"/>
    <x v="8"/>
    <x v="8"/>
    <n v="4"/>
    <n v="799.96"/>
    <n v="0"/>
    <n v="0"/>
    <x v="4"/>
    <x v="1"/>
    <x v="0"/>
    <x v="0"/>
  </r>
  <r>
    <d v="2021-01-01T00:00:00"/>
    <x v="9"/>
    <x v="9"/>
    <n v="2"/>
    <n v="77.98"/>
    <n v="0"/>
    <n v="0"/>
    <x v="5"/>
    <x v="1"/>
    <x v="0"/>
    <x v="0"/>
  </r>
  <r>
    <d v="2021-01-01T00:00:00"/>
    <x v="10"/>
    <x v="10"/>
    <n v="1"/>
    <n v="21.99"/>
    <n v="0"/>
    <n v="0"/>
    <x v="2"/>
    <x v="1"/>
    <x v="0"/>
    <x v="0"/>
  </r>
  <r>
    <d v="2021-01-01T00:00:00"/>
    <x v="11"/>
    <x v="11"/>
    <n v="5"/>
    <n v="109.94999999999999"/>
    <n v="0"/>
    <n v="0"/>
    <x v="2"/>
    <x v="1"/>
    <x v="0"/>
    <x v="0"/>
  </r>
  <r>
    <d v="2021-01-01T00:00:00"/>
    <x v="12"/>
    <x v="12"/>
    <n v="8"/>
    <n v="261.68"/>
    <n v="0"/>
    <n v="0"/>
    <x v="6"/>
    <x v="1"/>
    <x v="0"/>
    <x v="0"/>
  </r>
  <r>
    <d v="2021-01-01T00:00:00"/>
    <x v="13"/>
    <x v="13"/>
    <n v="5"/>
    <n v="449.54999999999995"/>
    <n v="0"/>
    <n v="0"/>
    <x v="6"/>
    <x v="1"/>
    <x v="0"/>
    <x v="0"/>
  </r>
  <r>
    <d v="2021-01-01T00:00:00"/>
    <x v="14"/>
    <x v="14"/>
    <n v="8"/>
    <n v="184.24"/>
    <n v="0"/>
    <n v="0"/>
    <x v="6"/>
    <x v="1"/>
    <x v="0"/>
    <x v="0"/>
  </r>
  <r>
    <d v="2021-01-01T00:00:00"/>
    <x v="15"/>
    <x v="15"/>
    <n v="1"/>
    <n v="89.99"/>
    <n v="0"/>
    <n v="0"/>
    <x v="5"/>
    <x v="1"/>
    <x v="0"/>
    <x v="0"/>
  </r>
  <r>
    <d v="2021-01-01T00:00:00"/>
    <x v="16"/>
    <x v="16"/>
    <n v="4"/>
    <n v="831.96"/>
    <n v="0"/>
    <n v="0"/>
    <x v="4"/>
    <x v="2"/>
    <x v="0"/>
    <x v="0"/>
  </r>
  <r>
    <d v="2021-01-01T00:00:00"/>
    <x v="17"/>
    <x v="17"/>
    <n v="7"/>
    <n v="1282.75"/>
    <n v="0"/>
    <n v="0"/>
    <x v="7"/>
    <x v="2"/>
    <x v="0"/>
    <x v="0"/>
  </r>
  <r>
    <d v="2021-01-01T00:00:00"/>
    <x v="18"/>
    <x v="18"/>
    <n v="4"/>
    <n v="80"/>
    <n v="0"/>
    <n v="0"/>
    <x v="3"/>
    <x v="2"/>
    <x v="0"/>
    <x v="0"/>
  </r>
  <r>
    <d v="2021-01-01T00:00:00"/>
    <x v="19"/>
    <x v="19"/>
    <n v="1"/>
    <n v="294.02"/>
    <n v="0"/>
    <n v="0"/>
    <x v="7"/>
    <x v="2"/>
    <x v="0"/>
    <x v="0"/>
  </r>
  <r>
    <d v="2021-01-01T00:00:00"/>
    <x v="20"/>
    <x v="10"/>
    <n v="4"/>
    <n v="80"/>
    <n v="0"/>
    <n v="0"/>
    <x v="2"/>
    <x v="2"/>
    <x v="0"/>
    <x v="0"/>
  </r>
  <r>
    <d v="2021-01-01T00:00:00"/>
    <x v="21"/>
    <x v="20"/>
    <n v="6"/>
    <n v="3509.94"/>
    <n v="0"/>
    <n v="0"/>
    <x v="4"/>
    <x v="2"/>
    <x v="0"/>
    <x v="0"/>
  </r>
  <r>
    <d v="2021-01-01T00:00:00"/>
    <x v="22"/>
    <x v="21"/>
    <n v="9"/>
    <n v="40459.5"/>
    <n v="0"/>
    <n v="0"/>
    <x v="0"/>
    <x v="3"/>
    <x v="0"/>
    <x v="0"/>
  </r>
  <r>
    <d v="2021-01-01T00:00:00"/>
    <x v="23"/>
    <x v="22"/>
    <n v="1"/>
    <n v="35"/>
    <n v="0"/>
    <n v="0"/>
    <x v="8"/>
    <x v="3"/>
    <x v="0"/>
    <x v="0"/>
  </r>
  <r>
    <d v="2021-01-01T00:00:00"/>
    <x v="24"/>
    <x v="23"/>
    <n v="6"/>
    <n v="75600"/>
    <n v="0"/>
    <n v="0"/>
    <x v="9"/>
    <x v="3"/>
    <x v="0"/>
    <x v="0"/>
  </r>
  <r>
    <d v="2021-01-01T00:00:00"/>
    <x v="25"/>
    <x v="24"/>
    <n v="10"/>
    <n v="120"/>
    <n v="0"/>
    <n v="0"/>
    <x v="10"/>
    <x v="4"/>
    <x v="0"/>
    <x v="0"/>
  </r>
  <r>
    <d v="2021-01-01T00:00:00"/>
    <x v="26"/>
    <x v="25"/>
    <n v="4"/>
    <n v="846.6"/>
    <n v="0"/>
    <n v="0"/>
    <x v="11"/>
    <x v="4"/>
    <x v="0"/>
    <x v="0"/>
  </r>
  <r>
    <d v="2021-01-01T00:00:00"/>
    <x v="27"/>
    <x v="26"/>
    <n v="4"/>
    <n v="387"/>
    <n v="0"/>
    <n v="0"/>
    <x v="10"/>
    <x v="4"/>
    <x v="0"/>
    <x v="0"/>
  </r>
  <r>
    <d v="2021-01-01T00:00:00"/>
    <x v="28"/>
    <x v="27"/>
    <n v="1"/>
    <n v="96.75"/>
    <n v="0"/>
    <n v="0"/>
    <x v="12"/>
    <x v="4"/>
    <x v="0"/>
    <x v="0"/>
  </r>
  <r>
    <d v="2021-01-01T00:00:00"/>
    <x v="29"/>
    <x v="28"/>
    <n v="3"/>
    <n v="188.97"/>
    <n v="0"/>
    <n v="0"/>
    <x v="2"/>
    <x v="4"/>
    <x v="0"/>
    <x v="0"/>
  </r>
  <r>
    <d v="2021-01-01T00:00:00"/>
    <x v="30"/>
    <x v="29"/>
    <n v="1"/>
    <n v="62.99"/>
    <n v="0"/>
    <n v="0"/>
    <x v="13"/>
    <x v="4"/>
    <x v="0"/>
    <x v="0"/>
  </r>
  <r>
    <d v="2021-01-01T00:00:00"/>
    <x v="31"/>
    <x v="30"/>
    <n v="10"/>
    <n v="389.90000000000003"/>
    <n v="0"/>
    <n v="0"/>
    <x v="14"/>
    <x v="5"/>
    <x v="0"/>
    <x v="0"/>
  </r>
  <r>
    <d v="2021-01-01T00:00:00"/>
    <x v="32"/>
    <x v="31"/>
    <n v="3"/>
    <n v="224.96999999999997"/>
    <n v="0"/>
    <n v="0"/>
    <x v="2"/>
    <x v="5"/>
    <x v="0"/>
    <x v="0"/>
  </r>
  <r>
    <d v="2021-01-01T00:00:00"/>
    <x v="33"/>
    <x v="32"/>
    <n v="7"/>
    <n v="2519.7199999999998"/>
    <n v="0"/>
    <n v="0"/>
    <x v="0"/>
    <x v="6"/>
    <x v="0"/>
    <x v="0"/>
  </r>
  <r>
    <d v="2021-01-01T00:00:00"/>
    <x v="34"/>
    <x v="33"/>
    <n v="6"/>
    <n v="1465.8000000000002"/>
    <n v="0"/>
    <n v="0"/>
    <x v="15"/>
    <x v="6"/>
    <x v="0"/>
    <x v="0"/>
  </r>
  <r>
    <d v="2021-01-01T00:00:00"/>
    <x v="35"/>
    <x v="34"/>
    <n v="8"/>
    <n v="276.39999999999998"/>
    <n v="0"/>
    <n v="0"/>
    <x v="16"/>
    <x v="6"/>
    <x v="0"/>
    <x v="0"/>
  </r>
  <r>
    <d v="2021-01-04T00:00:00"/>
    <x v="34"/>
    <x v="33"/>
    <n v="0"/>
    <n v="0"/>
    <n v="3"/>
    <n v="1047"/>
    <x v="15"/>
    <x v="6"/>
    <x v="0"/>
    <x v="0"/>
  </r>
  <r>
    <d v="2021-01-05T00:00:00"/>
    <x v="23"/>
    <x v="22"/>
    <n v="3"/>
    <n v="105"/>
    <n v="3"/>
    <n v="210"/>
    <x v="8"/>
    <x v="3"/>
    <x v="0"/>
    <x v="0"/>
  </r>
  <r>
    <d v="2021-01-06T00:00:00"/>
    <x v="29"/>
    <x v="28"/>
    <n v="1"/>
    <n v="62.99"/>
    <n v="2"/>
    <n v="179.98"/>
    <x v="2"/>
    <x v="4"/>
    <x v="0"/>
    <x v="0"/>
  </r>
  <r>
    <d v="2021-01-07T00:00:00"/>
    <x v="19"/>
    <x v="19"/>
    <n v="1"/>
    <n v="294.02"/>
    <n v="3"/>
    <n v="980.07"/>
    <x v="7"/>
    <x v="2"/>
    <x v="0"/>
    <x v="0"/>
  </r>
  <r>
    <d v="2021-01-08T00:00:00"/>
    <x v="26"/>
    <x v="25"/>
    <n v="2"/>
    <n v="423.3"/>
    <n v="4"/>
    <n v="996"/>
    <x v="11"/>
    <x v="4"/>
    <x v="0"/>
    <x v="0"/>
  </r>
  <r>
    <d v="2021-01-09T00:00:00"/>
    <x v="13"/>
    <x v="13"/>
    <n v="0"/>
    <n v="0"/>
    <n v="2"/>
    <n v="239.76"/>
    <x v="6"/>
    <x v="1"/>
    <x v="0"/>
    <x v="0"/>
  </r>
  <r>
    <d v="2021-01-10T00:00:00"/>
    <x v="20"/>
    <x v="10"/>
    <n v="0"/>
    <n v="0"/>
    <n v="1"/>
    <n v="39.99"/>
    <x v="2"/>
    <x v="2"/>
    <x v="0"/>
    <x v="0"/>
  </r>
  <r>
    <d v="2021-01-11T00:00:00"/>
    <x v="31"/>
    <x v="30"/>
    <n v="1"/>
    <n v="38.99"/>
    <n v="3"/>
    <n v="179.97"/>
    <x v="14"/>
    <x v="5"/>
    <x v="0"/>
    <x v="0"/>
  </r>
  <r>
    <d v="2021-01-13T00:00:00"/>
    <x v="19"/>
    <x v="19"/>
    <n v="1"/>
    <n v="294.02"/>
    <n v="2"/>
    <n v="653.38"/>
    <x v="7"/>
    <x v="2"/>
    <x v="0"/>
    <x v="0"/>
  </r>
  <r>
    <d v="2021-01-14T00:00:00"/>
    <x v="5"/>
    <x v="5"/>
    <n v="2"/>
    <n v="28"/>
    <n v="1"/>
    <n v="27.99"/>
    <x v="2"/>
    <x v="0"/>
    <x v="0"/>
    <x v="0"/>
  </r>
  <r>
    <d v="2021-01-15T00:00:00"/>
    <x v="24"/>
    <x v="23"/>
    <n v="0"/>
    <n v="0"/>
    <n v="1"/>
    <n v="14000"/>
    <x v="9"/>
    <x v="3"/>
    <x v="0"/>
    <x v="0"/>
  </r>
  <r>
    <d v="2021-01-16T00:00:00"/>
    <x v="19"/>
    <x v="19"/>
    <n v="2"/>
    <n v="588.04"/>
    <n v="4"/>
    <n v="1306.76"/>
    <x v="7"/>
    <x v="2"/>
    <x v="0"/>
    <x v="0"/>
  </r>
  <r>
    <d v="2021-01-17T00:00:00"/>
    <x v="0"/>
    <x v="0"/>
    <n v="2"/>
    <n v="691.18"/>
    <n v="3"/>
    <n v="1295.97"/>
    <x v="0"/>
    <x v="0"/>
    <x v="0"/>
    <x v="0"/>
  </r>
  <r>
    <d v="2021-01-18T00:00:00"/>
    <x v="34"/>
    <x v="33"/>
    <n v="3"/>
    <n v="732.90000000000009"/>
    <n v="1"/>
    <n v="349"/>
    <x v="15"/>
    <x v="6"/>
    <x v="0"/>
    <x v="0"/>
  </r>
  <r>
    <d v="2021-01-19T00:00:00"/>
    <x v="18"/>
    <x v="18"/>
    <n v="2"/>
    <n v="40"/>
    <n v="4"/>
    <n v="159.96"/>
    <x v="3"/>
    <x v="2"/>
    <x v="0"/>
    <x v="0"/>
  </r>
  <r>
    <d v="2021-01-20T00:00:00"/>
    <x v="21"/>
    <x v="20"/>
    <n v="2"/>
    <n v="1169.98"/>
    <n v="4"/>
    <n v="2599.96"/>
    <x v="4"/>
    <x v="2"/>
    <x v="0"/>
    <x v="0"/>
  </r>
  <r>
    <d v="2021-01-22T00:00:00"/>
    <x v="29"/>
    <x v="28"/>
    <n v="2"/>
    <n v="125.98"/>
    <n v="4"/>
    <n v="359.96"/>
    <x v="2"/>
    <x v="4"/>
    <x v="0"/>
    <x v="0"/>
  </r>
  <r>
    <d v="2021-01-23T00:00:00"/>
    <x v="8"/>
    <x v="8"/>
    <n v="1"/>
    <n v="199.99"/>
    <n v="4"/>
    <n v="999.96"/>
    <x v="4"/>
    <x v="1"/>
    <x v="0"/>
    <x v="0"/>
  </r>
  <r>
    <d v="2021-01-24T00:00:00"/>
    <x v="3"/>
    <x v="3"/>
    <n v="0"/>
    <n v="0"/>
    <n v="1"/>
    <n v="69.989999999999995"/>
    <x v="1"/>
    <x v="0"/>
    <x v="0"/>
    <x v="0"/>
  </r>
  <r>
    <d v="2021-01-25T00:00:00"/>
    <x v="17"/>
    <x v="17"/>
    <n v="0"/>
    <n v="0"/>
    <n v="1"/>
    <n v="215.59"/>
    <x v="7"/>
    <x v="2"/>
    <x v="0"/>
    <x v="0"/>
  </r>
  <r>
    <d v="2021-01-26T00:00:00"/>
    <x v="34"/>
    <x v="33"/>
    <n v="3"/>
    <n v="732.90000000000009"/>
    <n v="3"/>
    <n v="1047"/>
    <x v="15"/>
    <x v="6"/>
    <x v="0"/>
    <x v="0"/>
  </r>
  <r>
    <d v="2021-01-27T00:00:00"/>
    <x v="35"/>
    <x v="34"/>
    <n v="0"/>
    <n v="0"/>
    <n v="4"/>
    <n v="212.6"/>
    <x v="16"/>
    <x v="6"/>
    <x v="0"/>
    <x v="0"/>
  </r>
  <r>
    <d v="2021-01-29T00:00:00"/>
    <x v="19"/>
    <x v="19"/>
    <n v="0"/>
    <n v="0"/>
    <n v="2"/>
    <n v="653.38"/>
    <x v="7"/>
    <x v="2"/>
    <x v="0"/>
    <x v="0"/>
  </r>
  <r>
    <d v="2021-01-30T00:00:00"/>
    <x v="11"/>
    <x v="11"/>
    <n v="3"/>
    <n v="65.97"/>
    <n v="4"/>
    <n v="159.96"/>
    <x v="2"/>
    <x v="1"/>
    <x v="0"/>
    <x v="0"/>
  </r>
  <r>
    <d v="2021-01-31T00:00:00"/>
    <x v="2"/>
    <x v="2"/>
    <n v="2"/>
    <n v="129.97999999999999"/>
    <n v="2"/>
    <n v="199.98"/>
    <x v="1"/>
    <x v="0"/>
    <x v="0"/>
    <x v="0"/>
  </r>
  <r>
    <d v="2021-02-01T00:00:00"/>
    <x v="12"/>
    <x v="12"/>
    <n v="0"/>
    <n v="0"/>
    <n v="2"/>
    <n v="100.64"/>
    <x v="6"/>
    <x v="1"/>
    <x v="1"/>
    <x v="0"/>
  </r>
  <r>
    <d v="2021-02-02T00:00:00"/>
    <x v="30"/>
    <x v="29"/>
    <n v="3"/>
    <n v="188.97"/>
    <n v="3"/>
    <n v="269.97000000000003"/>
    <x v="13"/>
    <x v="4"/>
    <x v="1"/>
    <x v="0"/>
  </r>
  <r>
    <d v="2021-02-03T00:00:00"/>
    <x v="32"/>
    <x v="31"/>
    <n v="2"/>
    <n v="149.97999999999999"/>
    <n v="2"/>
    <n v="199.98"/>
    <x v="2"/>
    <x v="5"/>
    <x v="1"/>
    <x v="0"/>
  </r>
  <r>
    <d v="2021-02-05T00:00:00"/>
    <x v="27"/>
    <x v="26"/>
    <n v="2"/>
    <n v="193.5"/>
    <n v="2"/>
    <n v="258"/>
    <x v="10"/>
    <x v="4"/>
    <x v="1"/>
    <x v="0"/>
  </r>
  <r>
    <d v="2021-02-06T00:00:00"/>
    <x v="1"/>
    <x v="1"/>
    <n v="3"/>
    <n v="524.97"/>
    <n v="4"/>
    <n v="999.96"/>
    <x v="1"/>
    <x v="0"/>
    <x v="1"/>
    <x v="0"/>
  </r>
  <r>
    <d v="2021-02-08T00:00:00"/>
    <x v="13"/>
    <x v="13"/>
    <n v="1"/>
    <n v="89.91"/>
    <n v="1"/>
    <n v="119.88"/>
    <x v="6"/>
    <x v="1"/>
    <x v="1"/>
    <x v="0"/>
  </r>
  <r>
    <d v="2021-02-09T00:00:00"/>
    <x v="21"/>
    <x v="20"/>
    <n v="1"/>
    <n v="584.99"/>
    <n v="1"/>
    <n v="649.99"/>
    <x v="4"/>
    <x v="2"/>
    <x v="1"/>
    <x v="0"/>
  </r>
  <r>
    <d v="2021-02-10T00:00:00"/>
    <x v="20"/>
    <x v="10"/>
    <n v="3"/>
    <n v="60"/>
    <n v="4"/>
    <n v="159.96"/>
    <x v="2"/>
    <x v="2"/>
    <x v="1"/>
    <x v="0"/>
  </r>
  <r>
    <d v="2021-02-11T00:00:00"/>
    <x v="1"/>
    <x v="1"/>
    <n v="1"/>
    <n v="174.99"/>
    <n v="0"/>
    <n v="0"/>
    <x v="1"/>
    <x v="0"/>
    <x v="1"/>
    <x v="0"/>
  </r>
  <r>
    <d v="2021-02-14T00:00:00"/>
    <x v="19"/>
    <x v="19"/>
    <n v="1"/>
    <n v="294.02"/>
    <n v="2"/>
    <n v="653.38"/>
    <x v="7"/>
    <x v="2"/>
    <x v="1"/>
    <x v="0"/>
  </r>
  <r>
    <d v="2021-02-15T00:00:00"/>
    <x v="33"/>
    <x v="32"/>
    <n v="2"/>
    <n v="719.92"/>
    <n v="2"/>
    <n v="799.9"/>
    <x v="0"/>
    <x v="6"/>
    <x v="1"/>
    <x v="0"/>
  </r>
  <r>
    <d v="2021-02-16T00:00:00"/>
    <x v="35"/>
    <x v="34"/>
    <n v="1"/>
    <n v="34.549999999999997"/>
    <n v="4"/>
    <n v="212.6"/>
    <x v="16"/>
    <x v="6"/>
    <x v="1"/>
    <x v="0"/>
  </r>
  <r>
    <d v="2021-02-17T00:00:00"/>
    <x v="35"/>
    <x v="34"/>
    <n v="2"/>
    <n v="69.099999999999994"/>
    <n v="3"/>
    <n v="159.44999999999999"/>
    <x v="16"/>
    <x v="6"/>
    <x v="1"/>
    <x v="0"/>
  </r>
  <r>
    <d v="2021-02-18T00:00:00"/>
    <x v="18"/>
    <x v="18"/>
    <n v="3"/>
    <n v="60"/>
    <n v="1"/>
    <n v="39.99"/>
    <x v="3"/>
    <x v="2"/>
    <x v="1"/>
    <x v="0"/>
  </r>
  <r>
    <d v="2021-02-20T00:00:00"/>
    <x v="2"/>
    <x v="2"/>
    <n v="0"/>
    <n v="0"/>
    <n v="1"/>
    <n v="99.99"/>
    <x v="1"/>
    <x v="0"/>
    <x v="1"/>
    <x v="0"/>
  </r>
  <r>
    <d v="2021-02-21T00:00:00"/>
    <x v="11"/>
    <x v="11"/>
    <n v="2"/>
    <n v="43.98"/>
    <n v="1"/>
    <n v="39.99"/>
    <x v="2"/>
    <x v="1"/>
    <x v="1"/>
    <x v="0"/>
  </r>
  <r>
    <d v="2021-02-22T00:00:00"/>
    <x v="21"/>
    <x v="20"/>
    <n v="3"/>
    <n v="1754.97"/>
    <n v="4"/>
    <n v="2599.96"/>
    <x v="4"/>
    <x v="2"/>
    <x v="1"/>
    <x v="0"/>
  </r>
  <r>
    <d v="2021-02-23T00:00:00"/>
    <x v="30"/>
    <x v="29"/>
    <n v="1"/>
    <n v="62.99"/>
    <n v="3"/>
    <n v="269.97000000000003"/>
    <x v="13"/>
    <x v="4"/>
    <x v="1"/>
    <x v="0"/>
  </r>
  <r>
    <d v="2021-02-25T00:00:00"/>
    <x v="14"/>
    <x v="14"/>
    <n v="3"/>
    <n v="69.09"/>
    <n v="1"/>
    <n v="41.88"/>
    <x v="6"/>
    <x v="1"/>
    <x v="1"/>
    <x v="0"/>
  </r>
  <r>
    <d v="2021-02-26T00:00:00"/>
    <x v="5"/>
    <x v="5"/>
    <n v="2"/>
    <n v="28"/>
    <n v="1"/>
    <n v="27.99"/>
    <x v="2"/>
    <x v="0"/>
    <x v="1"/>
    <x v="0"/>
  </r>
  <r>
    <d v="2021-02-27T00:00:00"/>
    <x v="29"/>
    <x v="28"/>
    <n v="3"/>
    <n v="188.97"/>
    <n v="2"/>
    <n v="179.98"/>
    <x v="2"/>
    <x v="4"/>
    <x v="1"/>
    <x v="0"/>
  </r>
  <r>
    <d v="2021-02-28T00:00:00"/>
    <x v="28"/>
    <x v="27"/>
    <n v="1"/>
    <n v="96.75"/>
    <n v="2"/>
    <n v="258"/>
    <x v="12"/>
    <x v="4"/>
    <x v="1"/>
    <x v="0"/>
  </r>
  <r>
    <d v="2021-03-01T00:00:00"/>
    <x v="16"/>
    <x v="16"/>
    <n v="0"/>
    <n v="0"/>
    <n v="4"/>
    <n v="1039.96"/>
    <x v="4"/>
    <x v="2"/>
    <x v="2"/>
    <x v="0"/>
  </r>
  <r>
    <d v="2021-03-02T00:00:00"/>
    <x v="20"/>
    <x v="10"/>
    <n v="2"/>
    <n v="40"/>
    <n v="3"/>
    <n v="119.97"/>
    <x v="2"/>
    <x v="2"/>
    <x v="2"/>
    <x v="0"/>
  </r>
  <r>
    <d v="2021-03-03T00:00:00"/>
    <x v="16"/>
    <x v="16"/>
    <n v="3"/>
    <n v="623.97"/>
    <n v="2"/>
    <n v="519.98"/>
    <x v="4"/>
    <x v="2"/>
    <x v="2"/>
    <x v="0"/>
  </r>
  <r>
    <d v="2021-03-05T00:00:00"/>
    <x v="14"/>
    <x v="14"/>
    <n v="3"/>
    <n v="69.09"/>
    <n v="2"/>
    <n v="83.76"/>
    <x v="6"/>
    <x v="1"/>
    <x v="2"/>
    <x v="0"/>
  </r>
  <r>
    <d v="2021-03-06T00:00:00"/>
    <x v="14"/>
    <x v="14"/>
    <n v="1"/>
    <n v="23.03"/>
    <n v="3"/>
    <n v="125.64"/>
    <x v="6"/>
    <x v="1"/>
    <x v="2"/>
    <x v="0"/>
  </r>
  <r>
    <d v="2021-03-07T00:00:00"/>
    <x v="3"/>
    <x v="3"/>
    <n v="3"/>
    <n v="125.97"/>
    <n v="4"/>
    <n v="279.95999999999998"/>
    <x v="1"/>
    <x v="0"/>
    <x v="2"/>
    <x v="0"/>
  </r>
  <r>
    <d v="2021-03-08T00:00:00"/>
    <x v="8"/>
    <x v="8"/>
    <n v="3"/>
    <n v="599.97"/>
    <n v="2"/>
    <n v="499.98"/>
    <x v="4"/>
    <x v="1"/>
    <x v="2"/>
    <x v="0"/>
  </r>
  <r>
    <d v="2021-03-09T00:00:00"/>
    <x v="13"/>
    <x v="13"/>
    <n v="2"/>
    <n v="179.82"/>
    <n v="3"/>
    <n v="359.64"/>
    <x v="6"/>
    <x v="1"/>
    <x v="2"/>
    <x v="0"/>
  </r>
  <r>
    <d v="2021-03-10T00:00:00"/>
    <x v="7"/>
    <x v="7"/>
    <n v="3"/>
    <n v="703.5"/>
    <n v="2"/>
    <n v="551.76"/>
    <x v="1"/>
    <x v="0"/>
    <x v="2"/>
    <x v="0"/>
  </r>
  <r>
    <d v="2021-03-11T00:00:00"/>
    <x v="30"/>
    <x v="29"/>
    <n v="0"/>
    <n v="0"/>
    <n v="4"/>
    <n v="359.96"/>
    <x v="13"/>
    <x v="4"/>
    <x v="2"/>
    <x v="0"/>
  </r>
  <r>
    <d v="2021-03-12T00:00:00"/>
    <x v="26"/>
    <x v="25"/>
    <n v="1"/>
    <n v="211.65"/>
    <n v="2"/>
    <n v="498"/>
    <x v="11"/>
    <x v="4"/>
    <x v="2"/>
    <x v="0"/>
  </r>
  <r>
    <d v="2021-03-13T00:00:00"/>
    <x v="0"/>
    <x v="0"/>
    <n v="3"/>
    <n v="1036.77"/>
    <n v="1"/>
    <n v="431.99"/>
    <x v="0"/>
    <x v="0"/>
    <x v="2"/>
    <x v="0"/>
  </r>
  <r>
    <d v="2021-03-14T00:00:00"/>
    <x v="7"/>
    <x v="7"/>
    <n v="1"/>
    <n v="234.5"/>
    <n v="3"/>
    <n v="827.64"/>
    <x v="1"/>
    <x v="0"/>
    <x v="2"/>
    <x v="0"/>
  </r>
  <r>
    <d v="2021-03-15T00:00:00"/>
    <x v="20"/>
    <x v="10"/>
    <n v="1"/>
    <n v="20"/>
    <n v="1"/>
    <n v="39.99"/>
    <x v="2"/>
    <x v="2"/>
    <x v="2"/>
    <x v="0"/>
  </r>
  <r>
    <d v="2021-03-16T00:00:00"/>
    <x v="24"/>
    <x v="23"/>
    <n v="0"/>
    <n v="0"/>
    <n v="2"/>
    <n v="28000"/>
    <x v="9"/>
    <x v="3"/>
    <x v="2"/>
    <x v="0"/>
  </r>
  <r>
    <d v="2021-03-17T00:00:00"/>
    <x v="31"/>
    <x v="30"/>
    <n v="1"/>
    <n v="38.99"/>
    <n v="3"/>
    <n v="179.97"/>
    <x v="14"/>
    <x v="5"/>
    <x v="2"/>
    <x v="0"/>
  </r>
  <r>
    <d v="2021-03-18T00:00:00"/>
    <x v="12"/>
    <x v="12"/>
    <n v="3"/>
    <n v="98.13"/>
    <n v="2"/>
    <n v="100.64"/>
    <x v="6"/>
    <x v="1"/>
    <x v="2"/>
    <x v="0"/>
  </r>
  <r>
    <d v="2021-03-19T00:00:00"/>
    <x v="32"/>
    <x v="31"/>
    <n v="3"/>
    <n v="224.96999999999997"/>
    <n v="4"/>
    <n v="399.96"/>
    <x v="2"/>
    <x v="5"/>
    <x v="2"/>
    <x v="0"/>
  </r>
  <r>
    <d v="2021-03-20T00:00:00"/>
    <x v="19"/>
    <x v="19"/>
    <n v="0"/>
    <n v="0"/>
    <n v="2"/>
    <n v="653.38"/>
    <x v="7"/>
    <x v="2"/>
    <x v="2"/>
    <x v="0"/>
  </r>
  <r>
    <d v="2021-03-21T00:00:00"/>
    <x v="21"/>
    <x v="20"/>
    <n v="3"/>
    <n v="1754.97"/>
    <n v="2"/>
    <n v="1299.98"/>
    <x v="4"/>
    <x v="2"/>
    <x v="2"/>
    <x v="0"/>
  </r>
  <r>
    <d v="2021-03-22T00:00:00"/>
    <x v="19"/>
    <x v="19"/>
    <n v="1"/>
    <n v="294.02"/>
    <n v="2"/>
    <n v="653.38"/>
    <x v="7"/>
    <x v="2"/>
    <x v="2"/>
    <x v="0"/>
  </r>
  <r>
    <d v="2021-03-23T00:00:00"/>
    <x v="4"/>
    <x v="4"/>
    <n v="2"/>
    <n v="20"/>
    <n v="1"/>
    <n v="19.989999999999998"/>
    <x v="2"/>
    <x v="0"/>
    <x v="2"/>
    <x v="0"/>
  </r>
  <r>
    <d v="2021-03-25T00:00:00"/>
    <x v="18"/>
    <x v="18"/>
    <n v="0"/>
    <n v="0"/>
    <n v="1"/>
    <n v="39.99"/>
    <x v="3"/>
    <x v="2"/>
    <x v="2"/>
    <x v="0"/>
  </r>
  <r>
    <d v="2021-03-27T00:00:00"/>
    <x v="0"/>
    <x v="0"/>
    <n v="1"/>
    <n v="345.59"/>
    <n v="1"/>
    <n v="431.99"/>
    <x v="0"/>
    <x v="0"/>
    <x v="2"/>
    <x v="0"/>
  </r>
  <r>
    <d v="2021-03-28T00:00:00"/>
    <x v="27"/>
    <x v="26"/>
    <n v="3"/>
    <n v="290.25"/>
    <n v="2"/>
    <n v="258"/>
    <x v="10"/>
    <x v="4"/>
    <x v="2"/>
    <x v="0"/>
  </r>
  <r>
    <d v="2021-03-29T00:00:00"/>
    <x v="7"/>
    <x v="7"/>
    <n v="3"/>
    <n v="703.5"/>
    <n v="2"/>
    <n v="551.76"/>
    <x v="1"/>
    <x v="0"/>
    <x v="2"/>
    <x v="0"/>
  </r>
  <r>
    <d v="2021-03-30T00:00:00"/>
    <x v="34"/>
    <x v="33"/>
    <n v="1"/>
    <n v="244.3"/>
    <n v="2"/>
    <n v="698"/>
    <x v="15"/>
    <x v="6"/>
    <x v="2"/>
    <x v="0"/>
  </r>
  <r>
    <d v="2021-03-31T00:00:00"/>
    <x v="8"/>
    <x v="8"/>
    <n v="2"/>
    <n v="399.98"/>
    <n v="1"/>
    <n v="249.99"/>
    <x v="4"/>
    <x v="1"/>
    <x v="2"/>
    <x v="0"/>
  </r>
  <r>
    <d v="2021-04-01T00:00:00"/>
    <x v="17"/>
    <x v="17"/>
    <n v="0"/>
    <n v="0"/>
    <n v="2"/>
    <n v="431.18"/>
    <x v="7"/>
    <x v="2"/>
    <x v="3"/>
    <x v="0"/>
  </r>
  <r>
    <d v="2021-04-02T00:00:00"/>
    <x v="5"/>
    <x v="5"/>
    <n v="1"/>
    <n v="14"/>
    <n v="1"/>
    <n v="27.99"/>
    <x v="2"/>
    <x v="0"/>
    <x v="3"/>
    <x v="0"/>
  </r>
  <r>
    <d v="2021-04-03T00:00:00"/>
    <x v="32"/>
    <x v="31"/>
    <n v="0"/>
    <n v="0"/>
    <n v="2"/>
    <n v="199.98"/>
    <x v="2"/>
    <x v="5"/>
    <x v="3"/>
    <x v="0"/>
  </r>
  <r>
    <d v="2021-04-04T00:00:00"/>
    <x v="33"/>
    <x v="32"/>
    <n v="3"/>
    <n v="1079.8799999999999"/>
    <n v="4"/>
    <n v="1599.8"/>
    <x v="0"/>
    <x v="6"/>
    <x v="3"/>
    <x v="0"/>
  </r>
  <r>
    <d v="2021-04-05T00:00:00"/>
    <x v="7"/>
    <x v="7"/>
    <n v="2"/>
    <n v="469"/>
    <n v="1"/>
    <n v="275.88"/>
    <x v="1"/>
    <x v="0"/>
    <x v="3"/>
    <x v="0"/>
  </r>
  <r>
    <d v="2021-04-06T00:00:00"/>
    <x v="28"/>
    <x v="27"/>
    <n v="1"/>
    <n v="96.75"/>
    <n v="1"/>
    <n v="129"/>
    <x v="12"/>
    <x v="4"/>
    <x v="3"/>
    <x v="0"/>
  </r>
  <r>
    <d v="2021-04-07T00:00:00"/>
    <x v="11"/>
    <x v="11"/>
    <n v="3"/>
    <n v="65.97"/>
    <n v="1"/>
    <n v="39.99"/>
    <x v="2"/>
    <x v="1"/>
    <x v="3"/>
    <x v="0"/>
  </r>
  <r>
    <d v="2021-04-08T00:00:00"/>
    <x v="11"/>
    <x v="11"/>
    <n v="2"/>
    <n v="43.98"/>
    <n v="3"/>
    <n v="119.97"/>
    <x v="2"/>
    <x v="1"/>
    <x v="3"/>
    <x v="0"/>
  </r>
  <r>
    <d v="2021-04-09T00:00:00"/>
    <x v="18"/>
    <x v="18"/>
    <n v="1"/>
    <n v="20"/>
    <n v="1"/>
    <n v="39.99"/>
    <x v="3"/>
    <x v="2"/>
    <x v="3"/>
    <x v="0"/>
  </r>
  <r>
    <d v="2021-04-10T00:00:00"/>
    <x v="19"/>
    <x v="19"/>
    <n v="0"/>
    <n v="0"/>
    <n v="2"/>
    <n v="653.38"/>
    <x v="7"/>
    <x v="2"/>
    <x v="3"/>
    <x v="0"/>
  </r>
  <r>
    <d v="2021-04-11T00:00:00"/>
    <x v="8"/>
    <x v="8"/>
    <n v="0"/>
    <n v="0"/>
    <n v="4"/>
    <n v="999.96"/>
    <x v="4"/>
    <x v="1"/>
    <x v="3"/>
    <x v="0"/>
  </r>
  <r>
    <d v="2021-04-12T00:00:00"/>
    <x v="14"/>
    <x v="14"/>
    <n v="3"/>
    <n v="69.09"/>
    <n v="4"/>
    <n v="167.52"/>
    <x v="6"/>
    <x v="1"/>
    <x v="3"/>
    <x v="0"/>
  </r>
  <r>
    <d v="2021-04-13T00:00:00"/>
    <x v="18"/>
    <x v="18"/>
    <n v="0"/>
    <n v="0"/>
    <n v="1"/>
    <n v="39.99"/>
    <x v="3"/>
    <x v="2"/>
    <x v="3"/>
    <x v="0"/>
  </r>
  <r>
    <d v="2021-04-14T00:00:00"/>
    <x v="19"/>
    <x v="19"/>
    <n v="0"/>
    <n v="0"/>
    <n v="4"/>
    <n v="1306.76"/>
    <x v="7"/>
    <x v="2"/>
    <x v="3"/>
    <x v="0"/>
  </r>
  <r>
    <d v="2021-04-15T00:00:00"/>
    <x v="5"/>
    <x v="5"/>
    <n v="2"/>
    <n v="28"/>
    <n v="2"/>
    <n v="55.98"/>
    <x v="2"/>
    <x v="0"/>
    <x v="3"/>
    <x v="0"/>
  </r>
  <r>
    <d v="2021-04-16T00:00:00"/>
    <x v="22"/>
    <x v="21"/>
    <n v="2"/>
    <n v="8991"/>
    <n v="3"/>
    <n v="14985"/>
    <x v="0"/>
    <x v="3"/>
    <x v="3"/>
    <x v="0"/>
  </r>
  <r>
    <d v="2021-04-19T00:00:00"/>
    <x v="6"/>
    <x v="6"/>
    <n v="3"/>
    <n v="45"/>
    <n v="4"/>
    <n v="119.96"/>
    <x v="3"/>
    <x v="0"/>
    <x v="3"/>
    <x v="0"/>
  </r>
  <r>
    <d v="2021-04-20T00:00:00"/>
    <x v="10"/>
    <x v="10"/>
    <n v="1"/>
    <n v="21.99"/>
    <n v="4"/>
    <n v="159.96"/>
    <x v="2"/>
    <x v="1"/>
    <x v="3"/>
    <x v="0"/>
  </r>
  <r>
    <d v="2021-04-21T00:00:00"/>
    <x v="32"/>
    <x v="31"/>
    <n v="1"/>
    <n v="74.989999999999995"/>
    <n v="1"/>
    <n v="99.99"/>
    <x v="2"/>
    <x v="5"/>
    <x v="3"/>
    <x v="0"/>
  </r>
  <r>
    <d v="2021-04-24T00:00:00"/>
    <x v="31"/>
    <x v="30"/>
    <n v="1"/>
    <n v="38.99"/>
    <n v="3"/>
    <n v="179.97"/>
    <x v="14"/>
    <x v="5"/>
    <x v="3"/>
    <x v="0"/>
  </r>
  <r>
    <d v="2021-04-25T00:00:00"/>
    <x v="1"/>
    <x v="1"/>
    <n v="0"/>
    <n v="0"/>
    <n v="2"/>
    <n v="499.98"/>
    <x v="1"/>
    <x v="0"/>
    <x v="3"/>
    <x v="0"/>
  </r>
  <r>
    <d v="2021-04-26T00:00:00"/>
    <x v="22"/>
    <x v="21"/>
    <n v="1"/>
    <n v="4495.5"/>
    <n v="3"/>
    <n v="14985"/>
    <x v="0"/>
    <x v="3"/>
    <x v="3"/>
    <x v="0"/>
  </r>
  <r>
    <d v="2021-04-28T00:00:00"/>
    <x v="3"/>
    <x v="3"/>
    <n v="1"/>
    <n v="41.99"/>
    <n v="1"/>
    <n v="69.989999999999995"/>
    <x v="1"/>
    <x v="0"/>
    <x v="3"/>
    <x v="0"/>
  </r>
  <r>
    <d v="2021-04-29T00:00:00"/>
    <x v="31"/>
    <x v="30"/>
    <n v="1"/>
    <n v="38.99"/>
    <n v="2"/>
    <n v="119.98"/>
    <x v="14"/>
    <x v="5"/>
    <x v="3"/>
    <x v="0"/>
  </r>
  <r>
    <d v="2021-04-30T00:00:00"/>
    <x v="24"/>
    <x v="23"/>
    <n v="1"/>
    <n v="12600"/>
    <n v="1"/>
    <n v="14000"/>
    <x v="9"/>
    <x v="3"/>
    <x v="3"/>
    <x v="0"/>
  </r>
  <r>
    <d v="2021-05-01T00:00:00"/>
    <x v="8"/>
    <x v="8"/>
    <n v="2"/>
    <n v="399.98"/>
    <n v="2"/>
    <n v="499.98"/>
    <x v="4"/>
    <x v="1"/>
    <x v="4"/>
    <x v="0"/>
  </r>
  <r>
    <d v="2021-05-02T00:00:00"/>
    <x v="15"/>
    <x v="15"/>
    <n v="3"/>
    <n v="269.96999999999997"/>
    <n v="4"/>
    <n v="479.96"/>
    <x v="5"/>
    <x v="1"/>
    <x v="4"/>
    <x v="0"/>
  </r>
  <r>
    <d v="2021-05-04T00:00:00"/>
    <x v="11"/>
    <x v="11"/>
    <n v="0"/>
    <n v="0"/>
    <n v="1"/>
    <n v="39.99"/>
    <x v="2"/>
    <x v="1"/>
    <x v="4"/>
    <x v="0"/>
  </r>
  <r>
    <d v="2021-05-05T00:00:00"/>
    <x v="27"/>
    <x v="26"/>
    <n v="3"/>
    <n v="290.25"/>
    <n v="3"/>
    <n v="387"/>
    <x v="10"/>
    <x v="4"/>
    <x v="4"/>
    <x v="0"/>
  </r>
  <r>
    <d v="2021-05-06T00:00:00"/>
    <x v="23"/>
    <x v="22"/>
    <n v="3"/>
    <n v="105"/>
    <n v="1"/>
    <n v="70"/>
    <x v="8"/>
    <x v="3"/>
    <x v="4"/>
    <x v="0"/>
  </r>
  <r>
    <d v="2021-05-07T00:00:00"/>
    <x v="29"/>
    <x v="28"/>
    <n v="1"/>
    <n v="62.99"/>
    <n v="3"/>
    <n v="269.97000000000003"/>
    <x v="2"/>
    <x v="4"/>
    <x v="4"/>
    <x v="0"/>
  </r>
  <r>
    <d v="2021-05-08T00:00:00"/>
    <x v="0"/>
    <x v="0"/>
    <n v="2"/>
    <n v="691.18"/>
    <n v="3"/>
    <n v="1295.97"/>
    <x v="0"/>
    <x v="0"/>
    <x v="4"/>
    <x v="0"/>
  </r>
  <r>
    <d v="2021-05-09T00:00:00"/>
    <x v="11"/>
    <x v="11"/>
    <n v="0"/>
    <n v="0"/>
    <n v="3"/>
    <n v="119.97"/>
    <x v="2"/>
    <x v="1"/>
    <x v="4"/>
    <x v="0"/>
  </r>
  <r>
    <d v="2021-05-11T00:00:00"/>
    <x v="14"/>
    <x v="14"/>
    <n v="3"/>
    <n v="69.09"/>
    <n v="4"/>
    <n v="167.52"/>
    <x v="6"/>
    <x v="1"/>
    <x v="4"/>
    <x v="0"/>
  </r>
  <r>
    <d v="2021-05-12T00:00:00"/>
    <x v="20"/>
    <x v="10"/>
    <n v="3"/>
    <n v="60"/>
    <n v="3"/>
    <n v="119.97"/>
    <x v="2"/>
    <x v="2"/>
    <x v="4"/>
    <x v="0"/>
  </r>
  <r>
    <d v="2021-05-13T00:00:00"/>
    <x v="21"/>
    <x v="20"/>
    <n v="1"/>
    <n v="584.99"/>
    <n v="1"/>
    <n v="649.99"/>
    <x v="4"/>
    <x v="2"/>
    <x v="4"/>
    <x v="0"/>
  </r>
  <r>
    <d v="2021-05-16T00:00:00"/>
    <x v="30"/>
    <x v="29"/>
    <n v="0"/>
    <n v="0"/>
    <n v="3"/>
    <n v="269.97000000000003"/>
    <x v="13"/>
    <x v="4"/>
    <x v="4"/>
    <x v="0"/>
  </r>
  <r>
    <d v="2021-05-18T00:00:00"/>
    <x v="30"/>
    <x v="29"/>
    <n v="1"/>
    <n v="62.99"/>
    <n v="2"/>
    <n v="179.98"/>
    <x v="13"/>
    <x v="4"/>
    <x v="4"/>
    <x v="0"/>
  </r>
  <r>
    <d v="2021-05-19T00:00:00"/>
    <x v="34"/>
    <x v="33"/>
    <n v="0"/>
    <n v="0"/>
    <n v="1"/>
    <n v="349"/>
    <x v="15"/>
    <x v="6"/>
    <x v="4"/>
    <x v="0"/>
  </r>
  <r>
    <d v="2021-05-21T00:00:00"/>
    <x v="25"/>
    <x v="24"/>
    <n v="3"/>
    <n v="36"/>
    <n v="4"/>
    <n v="80"/>
    <x v="10"/>
    <x v="4"/>
    <x v="4"/>
    <x v="0"/>
  </r>
  <r>
    <d v="2021-05-22T00:00:00"/>
    <x v="18"/>
    <x v="18"/>
    <n v="1"/>
    <n v="20"/>
    <n v="4"/>
    <n v="159.96"/>
    <x v="3"/>
    <x v="2"/>
    <x v="4"/>
    <x v="0"/>
  </r>
  <r>
    <d v="2021-05-24T00:00:00"/>
    <x v="26"/>
    <x v="25"/>
    <n v="2"/>
    <n v="423.3"/>
    <n v="2"/>
    <n v="498"/>
    <x v="11"/>
    <x v="4"/>
    <x v="4"/>
    <x v="0"/>
  </r>
  <r>
    <d v="2021-05-25T00:00:00"/>
    <x v="24"/>
    <x v="23"/>
    <n v="1"/>
    <n v="12600"/>
    <n v="2"/>
    <n v="28000"/>
    <x v="9"/>
    <x v="3"/>
    <x v="4"/>
    <x v="0"/>
  </r>
  <r>
    <d v="2021-05-26T00:00:00"/>
    <x v="10"/>
    <x v="10"/>
    <n v="0"/>
    <n v="0"/>
    <n v="2"/>
    <n v="79.98"/>
    <x v="2"/>
    <x v="1"/>
    <x v="4"/>
    <x v="0"/>
  </r>
  <r>
    <d v="2021-05-27T00:00:00"/>
    <x v="35"/>
    <x v="34"/>
    <n v="0"/>
    <n v="0"/>
    <n v="2"/>
    <n v="106.3"/>
    <x v="16"/>
    <x v="6"/>
    <x v="4"/>
    <x v="0"/>
  </r>
  <r>
    <d v="2021-05-28T00:00:00"/>
    <x v="33"/>
    <x v="32"/>
    <n v="3"/>
    <n v="1079.8799999999999"/>
    <n v="4"/>
    <n v="1599.8"/>
    <x v="0"/>
    <x v="6"/>
    <x v="4"/>
    <x v="0"/>
  </r>
  <r>
    <d v="2021-05-29T00:00:00"/>
    <x v="27"/>
    <x v="26"/>
    <n v="3"/>
    <n v="290.25"/>
    <n v="3"/>
    <n v="387"/>
    <x v="10"/>
    <x v="4"/>
    <x v="4"/>
    <x v="0"/>
  </r>
  <r>
    <d v="2021-05-31T00:00:00"/>
    <x v="26"/>
    <x v="25"/>
    <n v="1"/>
    <n v="211.65"/>
    <n v="3"/>
    <n v="747"/>
    <x v="11"/>
    <x v="4"/>
    <x v="4"/>
    <x v="0"/>
  </r>
  <r>
    <d v="2021-06-03T00:00:00"/>
    <x v="8"/>
    <x v="8"/>
    <n v="1"/>
    <n v="199.99"/>
    <n v="4"/>
    <n v="999.96"/>
    <x v="4"/>
    <x v="1"/>
    <x v="5"/>
    <x v="0"/>
  </r>
  <r>
    <d v="2021-06-04T00:00:00"/>
    <x v="12"/>
    <x v="12"/>
    <n v="3"/>
    <n v="98.13"/>
    <n v="3"/>
    <n v="150.96"/>
    <x v="6"/>
    <x v="1"/>
    <x v="5"/>
    <x v="0"/>
  </r>
  <r>
    <d v="2021-06-06T00:00:00"/>
    <x v="22"/>
    <x v="21"/>
    <n v="2"/>
    <n v="8991"/>
    <n v="1"/>
    <n v="4995"/>
    <x v="0"/>
    <x v="3"/>
    <x v="5"/>
    <x v="0"/>
  </r>
  <r>
    <d v="2021-06-07T00:00:00"/>
    <x v="6"/>
    <x v="6"/>
    <n v="3"/>
    <n v="45"/>
    <n v="1"/>
    <n v="29.99"/>
    <x v="3"/>
    <x v="0"/>
    <x v="5"/>
    <x v="0"/>
  </r>
  <r>
    <d v="2021-06-08T00:00:00"/>
    <x v="20"/>
    <x v="10"/>
    <n v="3"/>
    <n v="60"/>
    <n v="1"/>
    <n v="39.99"/>
    <x v="2"/>
    <x v="2"/>
    <x v="5"/>
    <x v="0"/>
  </r>
  <r>
    <d v="2021-06-09T00:00:00"/>
    <x v="16"/>
    <x v="16"/>
    <n v="0"/>
    <n v="0"/>
    <n v="2"/>
    <n v="519.98"/>
    <x v="4"/>
    <x v="2"/>
    <x v="5"/>
    <x v="0"/>
  </r>
  <r>
    <d v="2021-06-10T00:00:00"/>
    <x v="15"/>
    <x v="15"/>
    <n v="0"/>
    <n v="0"/>
    <n v="3"/>
    <n v="359.97"/>
    <x v="5"/>
    <x v="1"/>
    <x v="5"/>
    <x v="0"/>
  </r>
  <r>
    <d v="2021-06-11T00:00:00"/>
    <x v="11"/>
    <x v="11"/>
    <n v="0"/>
    <n v="0"/>
    <n v="2"/>
    <n v="79.98"/>
    <x v="2"/>
    <x v="1"/>
    <x v="5"/>
    <x v="0"/>
  </r>
  <r>
    <d v="2021-06-12T00:00:00"/>
    <x v="18"/>
    <x v="18"/>
    <n v="1"/>
    <n v="20"/>
    <n v="4"/>
    <n v="159.96"/>
    <x v="3"/>
    <x v="2"/>
    <x v="5"/>
    <x v="0"/>
  </r>
  <r>
    <d v="2021-06-13T00:00:00"/>
    <x v="29"/>
    <x v="28"/>
    <n v="3"/>
    <n v="188.97"/>
    <n v="1"/>
    <n v="89.99"/>
    <x v="2"/>
    <x v="4"/>
    <x v="5"/>
    <x v="0"/>
  </r>
  <r>
    <d v="2021-06-14T00:00:00"/>
    <x v="14"/>
    <x v="14"/>
    <n v="1"/>
    <n v="23.03"/>
    <n v="2"/>
    <n v="83.76"/>
    <x v="6"/>
    <x v="1"/>
    <x v="5"/>
    <x v="0"/>
  </r>
  <r>
    <d v="2021-06-15T00:00:00"/>
    <x v="32"/>
    <x v="31"/>
    <n v="2"/>
    <n v="149.97999999999999"/>
    <n v="2"/>
    <n v="199.98"/>
    <x v="2"/>
    <x v="5"/>
    <x v="5"/>
    <x v="0"/>
  </r>
  <r>
    <d v="2021-06-17T00:00:00"/>
    <x v="2"/>
    <x v="2"/>
    <n v="1"/>
    <n v="64.989999999999995"/>
    <n v="3"/>
    <n v="299.97000000000003"/>
    <x v="1"/>
    <x v="0"/>
    <x v="5"/>
    <x v="0"/>
  </r>
  <r>
    <d v="2021-06-18T00:00:00"/>
    <x v="0"/>
    <x v="0"/>
    <n v="1"/>
    <n v="345.59"/>
    <n v="1"/>
    <n v="431.99"/>
    <x v="0"/>
    <x v="0"/>
    <x v="5"/>
    <x v="0"/>
  </r>
  <r>
    <d v="2021-06-19T00:00:00"/>
    <x v="19"/>
    <x v="19"/>
    <n v="3"/>
    <n v="882.06"/>
    <n v="4"/>
    <n v="1306.76"/>
    <x v="7"/>
    <x v="2"/>
    <x v="5"/>
    <x v="0"/>
  </r>
  <r>
    <d v="2021-06-20T00:00:00"/>
    <x v="28"/>
    <x v="27"/>
    <n v="0"/>
    <n v="0"/>
    <n v="4"/>
    <n v="516"/>
    <x v="12"/>
    <x v="4"/>
    <x v="5"/>
    <x v="0"/>
  </r>
  <r>
    <d v="2021-06-21T00:00:00"/>
    <x v="10"/>
    <x v="10"/>
    <n v="0"/>
    <n v="0"/>
    <n v="4"/>
    <n v="159.96"/>
    <x v="2"/>
    <x v="1"/>
    <x v="5"/>
    <x v="0"/>
  </r>
  <r>
    <d v="2021-06-23T00:00:00"/>
    <x v="14"/>
    <x v="14"/>
    <n v="3"/>
    <n v="69.09"/>
    <n v="1"/>
    <n v="41.88"/>
    <x v="6"/>
    <x v="1"/>
    <x v="5"/>
    <x v="0"/>
  </r>
  <r>
    <d v="2021-06-24T00:00:00"/>
    <x v="30"/>
    <x v="29"/>
    <n v="2"/>
    <n v="125.98"/>
    <n v="4"/>
    <n v="359.96"/>
    <x v="13"/>
    <x v="4"/>
    <x v="5"/>
    <x v="0"/>
  </r>
  <r>
    <d v="2021-06-25T00:00:00"/>
    <x v="5"/>
    <x v="5"/>
    <n v="1"/>
    <n v="14"/>
    <n v="3"/>
    <n v="83.97"/>
    <x v="2"/>
    <x v="0"/>
    <x v="5"/>
    <x v="0"/>
  </r>
  <r>
    <d v="2021-06-26T00:00:00"/>
    <x v="23"/>
    <x v="22"/>
    <n v="0"/>
    <n v="0"/>
    <n v="4"/>
    <n v="280"/>
    <x v="8"/>
    <x v="3"/>
    <x v="5"/>
    <x v="0"/>
  </r>
  <r>
    <d v="2021-06-27T00:00:00"/>
    <x v="32"/>
    <x v="31"/>
    <n v="2"/>
    <n v="149.97999999999999"/>
    <n v="1"/>
    <n v="99.99"/>
    <x v="2"/>
    <x v="5"/>
    <x v="5"/>
    <x v="0"/>
  </r>
  <r>
    <d v="2021-06-28T00:00:00"/>
    <x v="22"/>
    <x v="21"/>
    <n v="1"/>
    <n v="4495.5"/>
    <n v="2"/>
    <n v="9990"/>
    <x v="0"/>
    <x v="3"/>
    <x v="5"/>
    <x v="0"/>
  </r>
  <r>
    <d v="2021-06-29T00:00:00"/>
    <x v="2"/>
    <x v="2"/>
    <n v="0"/>
    <n v="0"/>
    <n v="3"/>
    <n v="299.97000000000003"/>
    <x v="1"/>
    <x v="0"/>
    <x v="5"/>
    <x v="0"/>
  </r>
  <r>
    <d v="2021-07-01T00:00:00"/>
    <x v="33"/>
    <x v="32"/>
    <n v="2"/>
    <n v="719.92"/>
    <n v="1"/>
    <n v="399.95"/>
    <x v="0"/>
    <x v="6"/>
    <x v="6"/>
    <x v="0"/>
  </r>
  <r>
    <d v="2021-07-04T00:00:00"/>
    <x v="4"/>
    <x v="4"/>
    <n v="2"/>
    <n v="20"/>
    <n v="3"/>
    <n v="59.97"/>
    <x v="2"/>
    <x v="0"/>
    <x v="6"/>
    <x v="0"/>
  </r>
  <r>
    <d v="2021-07-05T00:00:00"/>
    <x v="18"/>
    <x v="18"/>
    <n v="0"/>
    <n v="0"/>
    <n v="3"/>
    <n v="119.97"/>
    <x v="3"/>
    <x v="2"/>
    <x v="6"/>
    <x v="0"/>
  </r>
  <r>
    <d v="2021-07-06T00:00:00"/>
    <x v="23"/>
    <x v="22"/>
    <n v="3"/>
    <n v="105"/>
    <n v="3"/>
    <n v="210"/>
    <x v="8"/>
    <x v="3"/>
    <x v="6"/>
    <x v="0"/>
  </r>
  <r>
    <d v="2021-07-08T00:00:00"/>
    <x v="14"/>
    <x v="14"/>
    <n v="1"/>
    <n v="23.03"/>
    <n v="4"/>
    <n v="167.52"/>
    <x v="6"/>
    <x v="1"/>
    <x v="6"/>
    <x v="0"/>
  </r>
  <r>
    <d v="2021-07-09T00:00:00"/>
    <x v="3"/>
    <x v="3"/>
    <n v="2"/>
    <n v="83.98"/>
    <n v="4"/>
    <n v="279.95999999999998"/>
    <x v="1"/>
    <x v="0"/>
    <x v="6"/>
    <x v="0"/>
  </r>
  <r>
    <d v="2021-07-10T00:00:00"/>
    <x v="5"/>
    <x v="5"/>
    <n v="0"/>
    <n v="0"/>
    <n v="2"/>
    <n v="55.98"/>
    <x v="2"/>
    <x v="0"/>
    <x v="6"/>
    <x v="0"/>
  </r>
  <r>
    <d v="2021-07-14T00:00:00"/>
    <x v="9"/>
    <x v="9"/>
    <n v="3"/>
    <n v="116.97"/>
    <n v="4"/>
    <n v="239.96"/>
    <x v="5"/>
    <x v="1"/>
    <x v="6"/>
    <x v="0"/>
  </r>
  <r>
    <d v="2021-07-15T00:00:00"/>
    <x v="7"/>
    <x v="7"/>
    <n v="2"/>
    <n v="469"/>
    <n v="3"/>
    <n v="827.64"/>
    <x v="1"/>
    <x v="0"/>
    <x v="6"/>
    <x v="0"/>
  </r>
  <r>
    <d v="2021-07-16T00:00:00"/>
    <x v="16"/>
    <x v="16"/>
    <n v="2"/>
    <n v="415.98"/>
    <n v="2"/>
    <n v="519.98"/>
    <x v="4"/>
    <x v="2"/>
    <x v="6"/>
    <x v="0"/>
  </r>
  <r>
    <d v="2021-07-17T00:00:00"/>
    <x v="1"/>
    <x v="1"/>
    <n v="2"/>
    <n v="349.98"/>
    <n v="1"/>
    <n v="249.99"/>
    <x v="1"/>
    <x v="0"/>
    <x v="6"/>
    <x v="0"/>
  </r>
  <r>
    <d v="2021-07-18T00:00:00"/>
    <x v="5"/>
    <x v="5"/>
    <n v="0"/>
    <n v="0"/>
    <n v="4"/>
    <n v="111.96"/>
    <x v="2"/>
    <x v="0"/>
    <x v="6"/>
    <x v="0"/>
  </r>
  <r>
    <d v="2021-07-19T00:00:00"/>
    <x v="7"/>
    <x v="7"/>
    <n v="3"/>
    <n v="703.5"/>
    <n v="2"/>
    <n v="551.76"/>
    <x v="1"/>
    <x v="0"/>
    <x v="6"/>
    <x v="0"/>
  </r>
  <r>
    <d v="2021-07-20T00:00:00"/>
    <x v="11"/>
    <x v="11"/>
    <n v="0"/>
    <n v="0"/>
    <n v="3"/>
    <n v="119.97"/>
    <x v="2"/>
    <x v="1"/>
    <x v="6"/>
    <x v="0"/>
  </r>
  <r>
    <d v="2021-07-22T00:00:00"/>
    <x v="6"/>
    <x v="6"/>
    <n v="2"/>
    <n v="30"/>
    <n v="4"/>
    <n v="119.96"/>
    <x v="3"/>
    <x v="0"/>
    <x v="6"/>
    <x v="0"/>
  </r>
  <r>
    <d v="2021-07-23T00:00:00"/>
    <x v="7"/>
    <x v="7"/>
    <n v="3"/>
    <n v="703.5"/>
    <n v="5"/>
    <n v="1379.4"/>
    <x v="1"/>
    <x v="0"/>
    <x v="6"/>
    <x v="0"/>
  </r>
  <r>
    <d v="2021-07-24T00:00:00"/>
    <x v="32"/>
    <x v="31"/>
    <n v="2"/>
    <n v="149.97999999999999"/>
    <n v="5"/>
    <n v="499.95"/>
    <x v="2"/>
    <x v="5"/>
    <x v="6"/>
    <x v="0"/>
  </r>
  <r>
    <d v="2021-07-25T00:00:00"/>
    <x v="32"/>
    <x v="31"/>
    <n v="0"/>
    <n v="0"/>
    <n v="4"/>
    <n v="399.96"/>
    <x v="2"/>
    <x v="5"/>
    <x v="6"/>
    <x v="0"/>
  </r>
  <r>
    <d v="2021-07-26T00:00:00"/>
    <x v="19"/>
    <x v="19"/>
    <n v="3"/>
    <n v="882.06"/>
    <n v="4"/>
    <n v="1306.76"/>
    <x v="7"/>
    <x v="2"/>
    <x v="6"/>
    <x v="0"/>
  </r>
  <r>
    <d v="2021-07-27T00:00:00"/>
    <x v="26"/>
    <x v="25"/>
    <n v="2"/>
    <n v="423.3"/>
    <n v="2"/>
    <n v="498"/>
    <x v="11"/>
    <x v="4"/>
    <x v="6"/>
    <x v="0"/>
  </r>
  <r>
    <d v="2021-07-28T00:00:00"/>
    <x v="7"/>
    <x v="7"/>
    <n v="0"/>
    <n v="0"/>
    <n v="4"/>
    <n v="1103.52"/>
    <x v="1"/>
    <x v="0"/>
    <x v="6"/>
    <x v="0"/>
  </r>
  <r>
    <d v="2021-07-29T00:00:00"/>
    <x v="28"/>
    <x v="27"/>
    <n v="3"/>
    <n v="290.25"/>
    <n v="3"/>
    <n v="387"/>
    <x v="12"/>
    <x v="4"/>
    <x v="6"/>
    <x v="0"/>
  </r>
  <r>
    <d v="2021-07-31T00:00:00"/>
    <x v="9"/>
    <x v="9"/>
    <n v="3"/>
    <n v="116.97"/>
    <n v="2"/>
    <n v="119.98"/>
    <x v="5"/>
    <x v="1"/>
    <x v="6"/>
    <x v="0"/>
  </r>
  <r>
    <d v="2021-08-02T00:00:00"/>
    <x v="23"/>
    <x v="22"/>
    <n v="2"/>
    <n v="70"/>
    <n v="1"/>
    <n v="70"/>
    <x v="8"/>
    <x v="3"/>
    <x v="7"/>
    <x v="0"/>
  </r>
  <r>
    <d v="2021-08-03T00:00:00"/>
    <x v="3"/>
    <x v="3"/>
    <n v="0"/>
    <n v="0"/>
    <n v="2"/>
    <n v="139.97999999999999"/>
    <x v="1"/>
    <x v="0"/>
    <x v="7"/>
    <x v="0"/>
  </r>
  <r>
    <d v="2021-08-04T00:00:00"/>
    <x v="4"/>
    <x v="4"/>
    <n v="2"/>
    <n v="20"/>
    <n v="2"/>
    <n v="39.979999999999997"/>
    <x v="2"/>
    <x v="0"/>
    <x v="7"/>
    <x v="0"/>
  </r>
  <r>
    <d v="2021-08-05T00:00:00"/>
    <x v="18"/>
    <x v="18"/>
    <n v="1"/>
    <n v="20"/>
    <n v="4"/>
    <n v="159.96"/>
    <x v="3"/>
    <x v="2"/>
    <x v="7"/>
    <x v="0"/>
  </r>
  <r>
    <d v="2021-08-07T00:00:00"/>
    <x v="14"/>
    <x v="14"/>
    <n v="1"/>
    <n v="23.03"/>
    <n v="1"/>
    <n v="41.88"/>
    <x v="6"/>
    <x v="1"/>
    <x v="7"/>
    <x v="0"/>
  </r>
  <r>
    <d v="2021-08-10T00:00:00"/>
    <x v="11"/>
    <x v="11"/>
    <n v="1"/>
    <n v="21.99"/>
    <n v="3"/>
    <n v="119.97"/>
    <x v="2"/>
    <x v="1"/>
    <x v="7"/>
    <x v="0"/>
  </r>
  <r>
    <d v="2021-08-11T00:00:00"/>
    <x v="3"/>
    <x v="3"/>
    <n v="2"/>
    <n v="83.98"/>
    <n v="1"/>
    <n v="69.989999999999995"/>
    <x v="1"/>
    <x v="0"/>
    <x v="7"/>
    <x v="0"/>
  </r>
  <r>
    <d v="2021-08-12T00:00:00"/>
    <x v="21"/>
    <x v="20"/>
    <n v="3"/>
    <n v="1754.97"/>
    <n v="1"/>
    <n v="649.99"/>
    <x v="4"/>
    <x v="2"/>
    <x v="7"/>
    <x v="0"/>
  </r>
  <r>
    <d v="2021-08-13T00:00:00"/>
    <x v="26"/>
    <x v="25"/>
    <n v="3"/>
    <n v="634.95000000000005"/>
    <n v="1"/>
    <n v="249"/>
    <x v="11"/>
    <x v="4"/>
    <x v="7"/>
    <x v="0"/>
  </r>
  <r>
    <d v="2021-08-14T00:00:00"/>
    <x v="8"/>
    <x v="8"/>
    <n v="0"/>
    <n v="0"/>
    <n v="1"/>
    <n v="249.99"/>
    <x v="4"/>
    <x v="1"/>
    <x v="7"/>
    <x v="0"/>
  </r>
  <r>
    <d v="2021-08-15T00:00:00"/>
    <x v="0"/>
    <x v="0"/>
    <n v="3"/>
    <n v="1036.77"/>
    <n v="1"/>
    <n v="431.99"/>
    <x v="0"/>
    <x v="0"/>
    <x v="7"/>
    <x v="0"/>
  </r>
  <r>
    <d v="2021-08-16T00:00:00"/>
    <x v="33"/>
    <x v="32"/>
    <n v="0"/>
    <n v="0"/>
    <n v="1"/>
    <n v="399.95"/>
    <x v="0"/>
    <x v="6"/>
    <x v="7"/>
    <x v="0"/>
  </r>
  <r>
    <d v="2021-08-17T00:00:00"/>
    <x v="15"/>
    <x v="15"/>
    <n v="1"/>
    <n v="89.99"/>
    <n v="1"/>
    <n v="119.99"/>
    <x v="5"/>
    <x v="1"/>
    <x v="7"/>
    <x v="0"/>
  </r>
  <r>
    <d v="2021-08-18T00:00:00"/>
    <x v="23"/>
    <x v="22"/>
    <n v="3"/>
    <n v="105"/>
    <n v="3"/>
    <n v="210"/>
    <x v="8"/>
    <x v="3"/>
    <x v="7"/>
    <x v="0"/>
  </r>
  <r>
    <d v="2021-08-19T00:00:00"/>
    <x v="18"/>
    <x v="18"/>
    <n v="0"/>
    <n v="0"/>
    <n v="2"/>
    <n v="79.98"/>
    <x v="3"/>
    <x v="2"/>
    <x v="7"/>
    <x v="0"/>
  </r>
  <r>
    <d v="2021-08-21T00:00:00"/>
    <x v="25"/>
    <x v="24"/>
    <n v="1"/>
    <n v="12"/>
    <n v="2"/>
    <n v="40"/>
    <x v="10"/>
    <x v="4"/>
    <x v="7"/>
    <x v="0"/>
  </r>
  <r>
    <d v="2021-08-23T00:00:00"/>
    <x v="20"/>
    <x v="10"/>
    <n v="2"/>
    <n v="40"/>
    <n v="2"/>
    <n v="79.98"/>
    <x v="2"/>
    <x v="2"/>
    <x v="7"/>
    <x v="0"/>
  </r>
  <r>
    <d v="2021-08-24T00:00:00"/>
    <x v="29"/>
    <x v="28"/>
    <n v="1"/>
    <n v="62.99"/>
    <n v="3"/>
    <n v="269.97000000000003"/>
    <x v="2"/>
    <x v="4"/>
    <x v="7"/>
    <x v="0"/>
  </r>
  <r>
    <d v="2021-08-25T00:00:00"/>
    <x v="30"/>
    <x v="29"/>
    <n v="3"/>
    <n v="188.97"/>
    <n v="2"/>
    <n v="179.98"/>
    <x v="13"/>
    <x v="4"/>
    <x v="7"/>
    <x v="0"/>
  </r>
  <r>
    <d v="2021-08-26T00:00:00"/>
    <x v="23"/>
    <x v="22"/>
    <n v="0"/>
    <n v="0"/>
    <n v="2"/>
    <n v="140"/>
    <x v="8"/>
    <x v="3"/>
    <x v="7"/>
    <x v="0"/>
  </r>
  <r>
    <d v="2021-08-27T00:00:00"/>
    <x v="5"/>
    <x v="5"/>
    <n v="2"/>
    <n v="28"/>
    <n v="4"/>
    <n v="111.96"/>
    <x v="2"/>
    <x v="0"/>
    <x v="7"/>
    <x v="0"/>
  </r>
  <r>
    <d v="2021-08-28T00:00:00"/>
    <x v="17"/>
    <x v="17"/>
    <n v="3"/>
    <n v="549.75"/>
    <n v="4"/>
    <n v="862.36"/>
    <x v="7"/>
    <x v="2"/>
    <x v="7"/>
    <x v="0"/>
  </r>
  <r>
    <d v="2021-08-29T00:00:00"/>
    <x v="20"/>
    <x v="10"/>
    <n v="1"/>
    <n v="20"/>
    <n v="3"/>
    <n v="119.97"/>
    <x v="2"/>
    <x v="2"/>
    <x v="7"/>
    <x v="0"/>
  </r>
  <r>
    <d v="2021-08-30T00:00:00"/>
    <x v="28"/>
    <x v="27"/>
    <n v="2"/>
    <n v="193.5"/>
    <n v="2"/>
    <n v="258"/>
    <x v="12"/>
    <x v="4"/>
    <x v="7"/>
    <x v="0"/>
  </r>
  <r>
    <d v="2021-08-31T00:00:00"/>
    <x v="13"/>
    <x v="13"/>
    <n v="2"/>
    <n v="179.82"/>
    <n v="1"/>
    <n v="119.88"/>
    <x v="6"/>
    <x v="1"/>
    <x v="7"/>
    <x v="0"/>
  </r>
  <r>
    <d v="2021-09-01T00:00:00"/>
    <x v="22"/>
    <x v="21"/>
    <n v="1"/>
    <n v="4495.5"/>
    <n v="1"/>
    <n v="4995"/>
    <x v="0"/>
    <x v="3"/>
    <x v="8"/>
    <x v="0"/>
  </r>
  <r>
    <d v="2021-09-03T00:00:00"/>
    <x v="32"/>
    <x v="31"/>
    <n v="3"/>
    <n v="224.96999999999997"/>
    <n v="1"/>
    <n v="99.99"/>
    <x v="2"/>
    <x v="5"/>
    <x v="8"/>
    <x v="0"/>
  </r>
  <r>
    <d v="2021-09-04T00:00:00"/>
    <x v="34"/>
    <x v="33"/>
    <n v="3"/>
    <n v="732.90000000000009"/>
    <n v="3"/>
    <n v="1047"/>
    <x v="15"/>
    <x v="6"/>
    <x v="8"/>
    <x v="0"/>
  </r>
  <r>
    <d v="2021-09-05T00:00:00"/>
    <x v="33"/>
    <x v="32"/>
    <n v="2"/>
    <n v="719.92"/>
    <n v="3"/>
    <n v="1199.8499999999999"/>
    <x v="0"/>
    <x v="6"/>
    <x v="8"/>
    <x v="0"/>
  </r>
  <r>
    <d v="2021-09-06T00:00:00"/>
    <x v="28"/>
    <x v="27"/>
    <n v="1"/>
    <n v="96.75"/>
    <n v="3"/>
    <n v="387"/>
    <x v="12"/>
    <x v="4"/>
    <x v="8"/>
    <x v="0"/>
  </r>
  <r>
    <d v="2021-09-07T00:00:00"/>
    <x v="8"/>
    <x v="8"/>
    <n v="3"/>
    <n v="599.97"/>
    <n v="2"/>
    <n v="499.98"/>
    <x v="4"/>
    <x v="1"/>
    <x v="8"/>
    <x v="0"/>
  </r>
  <r>
    <d v="2021-09-08T00:00:00"/>
    <x v="8"/>
    <x v="8"/>
    <n v="1"/>
    <n v="199.99"/>
    <n v="4"/>
    <n v="999.96"/>
    <x v="4"/>
    <x v="1"/>
    <x v="8"/>
    <x v="0"/>
  </r>
  <r>
    <d v="2021-09-09T00:00:00"/>
    <x v="34"/>
    <x v="33"/>
    <n v="0"/>
    <n v="0"/>
    <n v="1"/>
    <n v="349"/>
    <x v="15"/>
    <x v="6"/>
    <x v="8"/>
    <x v="0"/>
  </r>
  <r>
    <d v="2021-09-10T00:00:00"/>
    <x v="20"/>
    <x v="10"/>
    <n v="0"/>
    <n v="0"/>
    <n v="4"/>
    <n v="159.96"/>
    <x v="2"/>
    <x v="2"/>
    <x v="8"/>
    <x v="0"/>
  </r>
  <r>
    <d v="2021-09-11T00:00:00"/>
    <x v="32"/>
    <x v="31"/>
    <n v="1"/>
    <n v="74.989999999999995"/>
    <n v="3"/>
    <n v="299.97000000000003"/>
    <x v="2"/>
    <x v="5"/>
    <x v="8"/>
    <x v="0"/>
  </r>
  <r>
    <d v="2021-09-12T00:00:00"/>
    <x v="31"/>
    <x v="30"/>
    <n v="1"/>
    <n v="38.99"/>
    <n v="2"/>
    <n v="119.98"/>
    <x v="14"/>
    <x v="5"/>
    <x v="8"/>
    <x v="0"/>
  </r>
  <r>
    <d v="2021-09-13T00:00:00"/>
    <x v="25"/>
    <x v="24"/>
    <n v="3"/>
    <n v="36"/>
    <n v="1"/>
    <n v="20"/>
    <x v="10"/>
    <x v="4"/>
    <x v="8"/>
    <x v="0"/>
  </r>
  <r>
    <d v="2021-09-14T00:00:00"/>
    <x v="3"/>
    <x v="3"/>
    <n v="0"/>
    <n v="0"/>
    <n v="3"/>
    <n v="209.97"/>
    <x v="1"/>
    <x v="0"/>
    <x v="8"/>
    <x v="0"/>
  </r>
  <r>
    <d v="2021-09-15T00:00:00"/>
    <x v="27"/>
    <x v="26"/>
    <n v="3"/>
    <n v="290.25"/>
    <n v="2"/>
    <n v="258"/>
    <x v="10"/>
    <x v="4"/>
    <x v="8"/>
    <x v="0"/>
  </r>
  <r>
    <d v="2021-09-16T00:00:00"/>
    <x v="10"/>
    <x v="10"/>
    <n v="0"/>
    <n v="0"/>
    <n v="2"/>
    <n v="79.98"/>
    <x v="2"/>
    <x v="1"/>
    <x v="8"/>
    <x v="0"/>
  </r>
  <r>
    <d v="2021-09-17T00:00:00"/>
    <x v="31"/>
    <x v="30"/>
    <n v="1"/>
    <n v="38.99"/>
    <n v="1"/>
    <n v="59.99"/>
    <x v="14"/>
    <x v="5"/>
    <x v="8"/>
    <x v="0"/>
  </r>
  <r>
    <d v="2021-09-18T00:00:00"/>
    <x v="12"/>
    <x v="12"/>
    <n v="3"/>
    <n v="98.13"/>
    <n v="1"/>
    <n v="50.32"/>
    <x v="6"/>
    <x v="1"/>
    <x v="8"/>
    <x v="0"/>
  </r>
  <r>
    <d v="2021-09-20T00:00:00"/>
    <x v="32"/>
    <x v="31"/>
    <n v="1"/>
    <n v="74.989999999999995"/>
    <n v="4"/>
    <n v="399.96"/>
    <x v="2"/>
    <x v="5"/>
    <x v="8"/>
    <x v="0"/>
  </r>
  <r>
    <d v="2021-09-21T00:00:00"/>
    <x v="1"/>
    <x v="1"/>
    <n v="1"/>
    <n v="174.99"/>
    <n v="2"/>
    <n v="499.98"/>
    <x v="1"/>
    <x v="0"/>
    <x v="8"/>
    <x v="0"/>
  </r>
  <r>
    <d v="2021-09-22T00:00:00"/>
    <x v="24"/>
    <x v="23"/>
    <n v="1"/>
    <n v="12600"/>
    <n v="2"/>
    <n v="28000"/>
    <x v="9"/>
    <x v="3"/>
    <x v="8"/>
    <x v="0"/>
  </r>
  <r>
    <d v="2021-09-24T00:00:00"/>
    <x v="7"/>
    <x v="7"/>
    <n v="2"/>
    <n v="469"/>
    <n v="3"/>
    <n v="827.64"/>
    <x v="1"/>
    <x v="0"/>
    <x v="8"/>
    <x v="0"/>
  </r>
  <r>
    <d v="2021-09-25T00:00:00"/>
    <x v="4"/>
    <x v="4"/>
    <n v="2"/>
    <n v="20"/>
    <n v="3"/>
    <n v="59.97"/>
    <x v="2"/>
    <x v="0"/>
    <x v="8"/>
    <x v="0"/>
  </r>
  <r>
    <d v="2021-09-26T00:00:00"/>
    <x v="4"/>
    <x v="4"/>
    <n v="3"/>
    <n v="30"/>
    <n v="3"/>
    <n v="59.97"/>
    <x v="2"/>
    <x v="0"/>
    <x v="8"/>
    <x v="0"/>
  </r>
  <r>
    <d v="2021-09-28T00:00:00"/>
    <x v="24"/>
    <x v="23"/>
    <n v="1"/>
    <n v="12600"/>
    <n v="1"/>
    <n v="14000"/>
    <x v="9"/>
    <x v="3"/>
    <x v="8"/>
    <x v="0"/>
  </r>
  <r>
    <d v="2021-09-29T00:00:00"/>
    <x v="23"/>
    <x v="22"/>
    <n v="2"/>
    <n v="70"/>
    <n v="3"/>
    <n v="210"/>
    <x v="8"/>
    <x v="3"/>
    <x v="8"/>
    <x v="0"/>
  </r>
  <r>
    <d v="2021-09-30T00:00:00"/>
    <x v="11"/>
    <x v="11"/>
    <n v="0"/>
    <n v="0"/>
    <n v="4"/>
    <n v="159.96"/>
    <x v="2"/>
    <x v="1"/>
    <x v="8"/>
    <x v="0"/>
  </r>
  <r>
    <d v="2021-10-01T00:00:00"/>
    <x v="24"/>
    <x v="23"/>
    <n v="1"/>
    <n v="12600"/>
    <n v="1"/>
    <n v="14000"/>
    <x v="9"/>
    <x v="3"/>
    <x v="9"/>
    <x v="0"/>
  </r>
  <r>
    <d v="2021-10-02T00:00:00"/>
    <x v="29"/>
    <x v="28"/>
    <n v="2"/>
    <n v="125.98"/>
    <n v="2"/>
    <n v="179.98"/>
    <x v="2"/>
    <x v="4"/>
    <x v="9"/>
    <x v="0"/>
  </r>
  <r>
    <d v="2021-10-03T00:00:00"/>
    <x v="20"/>
    <x v="10"/>
    <n v="0"/>
    <n v="0"/>
    <n v="2"/>
    <n v="79.98"/>
    <x v="2"/>
    <x v="2"/>
    <x v="9"/>
    <x v="0"/>
  </r>
  <r>
    <d v="2021-10-05T00:00:00"/>
    <x v="10"/>
    <x v="10"/>
    <n v="3"/>
    <n v="65.97"/>
    <n v="3"/>
    <n v="119.97"/>
    <x v="2"/>
    <x v="1"/>
    <x v="9"/>
    <x v="0"/>
  </r>
  <r>
    <d v="2021-10-06T00:00:00"/>
    <x v="19"/>
    <x v="19"/>
    <n v="0"/>
    <n v="0"/>
    <n v="2"/>
    <n v="653.38"/>
    <x v="7"/>
    <x v="2"/>
    <x v="9"/>
    <x v="0"/>
  </r>
  <r>
    <d v="2021-10-07T00:00:00"/>
    <x v="24"/>
    <x v="23"/>
    <n v="0"/>
    <n v="0"/>
    <n v="1"/>
    <n v="14000"/>
    <x v="9"/>
    <x v="3"/>
    <x v="9"/>
    <x v="0"/>
  </r>
  <r>
    <d v="2021-10-09T00:00:00"/>
    <x v="10"/>
    <x v="10"/>
    <n v="3"/>
    <n v="65.97"/>
    <n v="2"/>
    <n v="79.98"/>
    <x v="2"/>
    <x v="1"/>
    <x v="9"/>
    <x v="0"/>
  </r>
  <r>
    <d v="2021-10-10T00:00:00"/>
    <x v="17"/>
    <x v="17"/>
    <n v="3"/>
    <n v="549.75"/>
    <n v="4"/>
    <n v="862.36"/>
    <x v="7"/>
    <x v="2"/>
    <x v="9"/>
    <x v="0"/>
  </r>
  <r>
    <d v="2021-10-11T00:00:00"/>
    <x v="34"/>
    <x v="33"/>
    <n v="0"/>
    <n v="0"/>
    <n v="4"/>
    <n v="1396"/>
    <x v="15"/>
    <x v="6"/>
    <x v="9"/>
    <x v="0"/>
  </r>
  <r>
    <d v="2021-10-12T00:00:00"/>
    <x v="14"/>
    <x v="14"/>
    <n v="0"/>
    <n v="0"/>
    <n v="3"/>
    <n v="125.64"/>
    <x v="6"/>
    <x v="1"/>
    <x v="9"/>
    <x v="0"/>
  </r>
  <r>
    <d v="2021-10-13T00:00:00"/>
    <x v="21"/>
    <x v="20"/>
    <n v="3"/>
    <n v="1754.97"/>
    <n v="4"/>
    <n v="2599.96"/>
    <x v="4"/>
    <x v="2"/>
    <x v="9"/>
    <x v="0"/>
  </r>
  <r>
    <d v="2021-10-14T00:00:00"/>
    <x v="4"/>
    <x v="4"/>
    <n v="2"/>
    <n v="20"/>
    <n v="4"/>
    <n v="79.959999999999994"/>
    <x v="2"/>
    <x v="0"/>
    <x v="9"/>
    <x v="0"/>
  </r>
  <r>
    <d v="2021-10-15T00:00:00"/>
    <x v="23"/>
    <x v="22"/>
    <n v="3"/>
    <n v="105"/>
    <n v="4"/>
    <n v="280"/>
    <x v="8"/>
    <x v="3"/>
    <x v="9"/>
    <x v="0"/>
  </r>
  <r>
    <d v="2021-10-16T00:00:00"/>
    <x v="0"/>
    <x v="0"/>
    <n v="1"/>
    <n v="345.59"/>
    <n v="1"/>
    <n v="431.99"/>
    <x v="0"/>
    <x v="0"/>
    <x v="9"/>
    <x v="0"/>
  </r>
  <r>
    <d v="2021-10-17T00:00:00"/>
    <x v="20"/>
    <x v="10"/>
    <n v="0"/>
    <n v="0"/>
    <n v="2"/>
    <n v="79.98"/>
    <x v="2"/>
    <x v="2"/>
    <x v="9"/>
    <x v="0"/>
  </r>
  <r>
    <d v="2021-10-20T00:00:00"/>
    <x v="14"/>
    <x v="14"/>
    <n v="1"/>
    <n v="23.03"/>
    <n v="4"/>
    <n v="167.52"/>
    <x v="6"/>
    <x v="1"/>
    <x v="9"/>
    <x v="0"/>
  </r>
  <r>
    <d v="2021-10-21T00:00:00"/>
    <x v="28"/>
    <x v="27"/>
    <n v="3"/>
    <n v="290.25"/>
    <n v="4"/>
    <n v="516"/>
    <x v="12"/>
    <x v="4"/>
    <x v="9"/>
    <x v="0"/>
  </r>
  <r>
    <d v="2021-10-23T00:00:00"/>
    <x v="1"/>
    <x v="1"/>
    <n v="2"/>
    <n v="349.98"/>
    <n v="2"/>
    <n v="499.98"/>
    <x v="1"/>
    <x v="0"/>
    <x v="9"/>
    <x v="0"/>
  </r>
  <r>
    <d v="2021-10-24T00:00:00"/>
    <x v="6"/>
    <x v="6"/>
    <n v="2"/>
    <n v="30"/>
    <n v="3"/>
    <n v="89.97"/>
    <x v="3"/>
    <x v="0"/>
    <x v="9"/>
    <x v="0"/>
  </r>
  <r>
    <d v="2021-10-25T00:00:00"/>
    <x v="18"/>
    <x v="18"/>
    <n v="0"/>
    <n v="0"/>
    <n v="1"/>
    <n v="39.99"/>
    <x v="3"/>
    <x v="2"/>
    <x v="9"/>
    <x v="0"/>
  </r>
  <r>
    <d v="2021-10-27T00:00:00"/>
    <x v="31"/>
    <x v="30"/>
    <n v="3"/>
    <n v="116.97"/>
    <n v="1"/>
    <n v="59.99"/>
    <x v="14"/>
    <x v="5"/>
    <x v="9"/>
    <x v="0"/>
  </r>
  <r>
    <d v="2021-10-29T00:00:00"/>
    <x v="25"/>
    <x v="24"/>
    <n v="2"/>
    <n v="24"/>
    <n v="1"/>
    <n v="20"/>
    <x v="10"/>
    <x v="4"/>
    <x v="9"/>
    <x v="0"/>
  </r>
  <r>
    <d v="2021-10-30T00:00:00"/>
    <x v="7"/>
    <x v="7"/>
    <n v="0"/>
    <n v="0"/>
    <n v="4"/>
    <n v="1103.52"/>
    <x v="1"/>
    <x v="0"/>
    <x v="9"/>
    <x v="0"/>
  </r>
  <r>
    <d v="2021-10-31T00:00:00"/>
    <x v="26"/>
    <x v="25"/>
    <n v="3"/>
    <n v="634.95000000000005"/>
    <n v="3"/>
    <n v="747"/>
    <x v="11"/>
    <x v="4"/>
    <x v="9"/>
    <x v="0"/>
  </r>
  <r>
    <d v="2021-11-01T00:00:00"/>
    <x v="11"/>
    <x v="11"/>
    <n v="0"/>
    <n v="0"/>
    <n v="4"/>
    <n v="159.96"/>
    <x v="2"/>
    <x v="1"/>
    <x v="10"/>
    <x v="0"/>
  </r>
  <r>
    <d v="2021-11-02T00:00:00"/>
    <x v="20"/>
    <x v="10"/>
    <n v="0"/>
    <n v="0"/>
    <n v="1"/>
    <n v="39.99"/>
    <x v="2"/>
    <x v="2"/>
    <x v="10"/>
    <x v="0"/>
  </r>
  <r>
    <d v="2021-11-04T00:00:00"/>
    <x v="26"/>
    <x v="25"/>
    <n v="1"/>
    <n v="211.65"/>
    <n v="3"/>
    <n v="747"/>
    <x v="11"/>
    <x v="4"/>
    <x v="10"/>
    <x v="0"/>
  </r>
  <r>
    <d v="2021-11-05T00:00:00"/>
    <x v="7"/>
    <x v="7"/>
    <n v="3"/>
    <n v="703.5"/>
    <n v="1"/>
    <n v="275.88"/>
    <x v="1"/>
    <x v="0"/>
    <x v="10"/>
    <x v="0"/>
  </r>
  <r>
    <d v="2021-11-06T00:00:00"/>
    <x v="7"/>
    <x v="7"/>
    <n v="2"/>
    <n v="469"/>
    <n v="4"/>
    <n v="1103.52"/>
    <x v="1"/>
    <x v="0"/>
    <x v="10"/>
    <x v="0"/>
  </r>
  <r>
    <d v="2021-11-08T00:00:00"/>
    <x v="35"/>
    <x v="34"/>
    <n v="0"/>
    <n v="0"/>
    <n v="2"/>
    <n v="106.3"/>
    <x v="16"/>
    <x v="6"/>
    <x v="10"/>
    <x v="0"/>
  </r>
  <r>
    <d v="2021-11-09T00:00:00"/>
    <x v="20"/>
    <x v="10"/>
    <n v="3"/>
    <n v="60"/>
    <n v="1"/>
    <n v="39.99"/>
    <x v="2"/>
    <x v="2"/>
    <x v="10"/>
    <x v="0"/>
  </r>
  <r>
    <d v="2021-11-10T00:00:00"/>
    <x v="3"/>
    <x v="3"/>
    <n v="0"/>
    <n v="0"/>
    <n v="3"/>
    <n v="209.97"/>
    <x v="1"/>
    <x v="0"/>
    <x v="10"/>
    <x v="0"/>
  </r>
  <r>
    <d v="2021-11-11T00:00:00"/>
    <x v="32"/>
    <x v="31"/>
    <n v="1"/>
    <n v="74.989999999999995"/>
    <n v="3"/>
    <n v="299.97000000000003"/>
    <x v="2"/>
    <x v="5"/>
    <x v="10"/>
    <x v="0"/>
  </r>
  <r>
    <d v="2021-11-12T00:00:00"/>
    <x v="8"/>
    <x v="8"/>
    <n v="2"/>
    <n v="399.98"/>
    <n v="4"/>
    <n v="999.96"/>
    <x v="4"/>
    <x v="1"/>
    <x v="10"/>
    <x v="0"/>
  </r>
  <r>
    <d v="2021-11-13T00:00:00"/>
    <x v="0"/>
    <x v="0"/>
    <n v="2"/>
    <n v="691.18"/>
    <n v="3"/>
    <n v="1295.97"/>
    <x v="0"/>
    <x v="0"/>
    <x v="10"/>
    <x v="0"/>
  </r>
  <r>
    <d v="2021-11-17T00:00:00"/>
    <x v="16"/>
    <x v="16"/>
    <n v="0"/>
    <n v="0"/>
    <n v="2"/>
    <n v="519.98"/>
    <x v="4"/>
    <x v="2"/>
    <x v="10"/>
    <x v="0"/>
  </r>
  <r>
    <d v="2021-11-19T00:00:00"/>
    <x v="29"/>
    <x v="28"/>
    <n v="2"/>
    <n v="125.98"/>
    <n v="3"/>
    <n v="269.97000000000003"/>
    <x v="2"/>
    <x v="4"/>
    <x v="10"/>
    <x v="0"/>
  </r>
  <r>
    <d v="2021-11-20T00:00:00"/>
    <x v="14"/>
    <x v="14"/>
    <n v="2"/>
    <n v="46.06"/>
    <n v="1"/>
    <n v="41.88"/>
    <x v="6"/>
    <x v="1"/>
    <x v="10"/>
    <x v="0"/>
  </r>
  <r>
    <d v="2021-11-21T00:00:00"/>
    <x v="10"/>
    <x v="10"/>
    <n v="0"/>
    <n v="0"/>
    <n v="2"/>
    <n v="79.98"/>
    <x v="2"/>
    <x v="1"/>
    <x v="10"/>
    <x v="0"/>
  </r>
  <r>
    <d v="2021-11-22T00:00:00"/>
    <x v="35"/>
    <x v="34"/>
    <n v="3"/>
    <n v="103.64999999999999"/>
    <n v="4"/>
    <n v="212.6"/>
    <x v="16"/>
    <x v="6"/>
    <x v="10"/>
    <x v="0"/>
  </r>
  <r>
    <d v="2021-11-23T00:00:00"/>
    <x v="18"/>
    <x v="18"/>
    <n v="1"/>
    <n v="20"/>
    <n v="2"/>
    <n v="79.98"/>
    <x v="3"/>
    <x v="2"/>
    <x v="10"/>
    <x v="0"/>
  </r>
  <r>
    <d v="2021-11-24T00:00:00"/>
    <x v="14"/>
    <x v="14"/>
    <n v="2"/>
    <n v="46.06"/>
    <n v="4"/>
    <n v="167.52"/>
    <x v="6"/>
    <x v="1"/>
    <x v="10"/>
    <x v="0"/>
  </r>
  <r>
    <d v="2021-11-25T00:00:00"/>
    <x v="19"/>
    <x v="19"/>
    <n v="2"/>
    <n v="588.04"/>
    <n v="4"/>
    <n v="1306.76"/>
    <x v="7"/>
    <x v="2"/>
    <x v="10"/>
    <x v="0"/>
  </r>
  <r>
    <d v="2021-11-26T00:00:00"/>
    <x v="16"/>
    <x v="16"/>
    <n v="3"/>
    <n v="623.97"/>
    <n v="2"/>
    <n v="519.98"/>
    <x v="4"/>
    <x v="2"/>
    <x v="10"/>
    <x v="0"/>
  </r>
  <r>
    <d v="2021-11-27T00:00:00"/>
    <x v="4"/>
    <x v="4"/>
    <n v="1"/>
    <n v="10"/>
    <n v="2"/>
    <n v="39.979999999999997"/>
    <x v="2"/>
    <x v="0"/>
    <x v="10"/>
    <x v="0"/>
  </r>
  <r>
    <d v="2021-11-28T00:00:00"/>
    <x v="26"/>
    <x v="25"/>
    <n v="3"/>
    <n v="634.95000000000005"/>
    <n v="2"/>
    <n v="498"/>
    <x v="11"/>
    <x v="4"/>
    <x v="10"/>
    <x v="0"/>
  </r>
  <r>
    <d v="2021-11-30T00:00:00"/>
    <x v="24"/>
    <x v="23"/>
    <n v="0"/>
    <n v="0"/>
    <n v="2"/>
    <n v="28000"/>
    <x v="9"/>
    <x v="3"/>
    <x v="10"/>
    <x v="0"/>
  </r>
  <r>
    <d v="2021-12-01T00:00:00"/>
    <x v="1"/>
    <x v="1"/>
    <n v="1"/>
    <n v="174.99"/>
    <n v="4"/>
    <n v="999.96"/>
    <x v="1"/>
    <x v="0"/>
    <x v="11"/>
    <x v="0"/>
  </r>
  <r>
    <d v="2021-12-02T00:00:00"/>
    <x v="10"/>
    <x v="10"/>
    <n v="0"/>
    <n v="0"/>
    <n v="3"/>
    <n v="119.97"/>
    <x v="2"/>
    <x v="1"/>
    <x v="11"/>
    <x v="0"/>
  </r>
  <r>
    <d v="2021-12-04T00:00:00"/>
    <x v="27"/>
    <x v="26"/>
    <n v="0"/>
    <n v="0"/>
    <n v="1"/>
    <n v="129"/>
    <x v="10"/>
    <x v="4"/>
    <x v="11"/>
    <x v="0"/>
  </r>
  <r>
    <d v="2021-12-05T00:00:00"/>
    <x v="3"/>
    <x v="3"/>
    <n v="1"/>
    <n v="41.99"/>
    <n v="2"/>
    <n v="139.97999999999999"/>
    <x v="1"/>
    <x v="0"/>
    <x v="11"/>
    <x v="0"/>
  </r>
  <r>
    <d v="2021-12-06T00:00:00"/>
    <x v="29"/>
    <x v="28"/>
    <n v="0"/>
    <n v="0"/>
    <n v="4"/>
    <n v="359.96"/>
    <x v="2"/>
    <x v="4"/>
    <x v="11"/>
    <x v="0"/>
  </r>
  <r>
    <d v="2021-12-07T00:00:00"/>
    <x v="13"/>
    <x v="13"/>
    <n v="2"/>
    <n v="179.82"/>
    <n v="3"/>
    <n v="359.64"/>
    <x v="6"/>
    <x v="1"/>
    <x v="11"/>
    <x v="0"/>
  </r>
  <r>
    <d v="2021-12-08T00:00:00"/>
    <x v="4"/>
    <x v="4"/>
    <n v="1"/>
    <n v="10"/>
    <n v="3"/>
    <n v="59.97"/>
    <x v="2"/>
    <x v="0"/>
    <x v="11"/>
    <x v="0"/>
  </r>
  <r>
    <d v="2021-12-09T00:00:00"/>
    <x v="33"/>
    <x v="32"/>
    <n v="1"/>
    <n v="359.96"/>
    <n v="1"/>
    <n v="399.95"/>
    <x v="0"/>
    <x v="6"/>
    <x v="11"/>
    <x v="0"/>
  </r>
  <r>
    <d v="2021-12-10T00:00:00"/>
    <x v="5"/>
    <x v="5"/>
    <n v="2"/>
    <n v="28"/>
    <n v="2"/>
    <n v="55.98"/>
    <x v="2"/>
    <x v="0"/>
    <x v="11"/>
    <x v="0"/>
  </r>
  <r>
    <d v="2021-12-11T00:00:00"/>
    <x v="25"/>
    <x v="24"/>
    <n v="2"/>
    <n v="24"/>
    <n v="4"/>
    <n v="80"/>
    <x v="10"/>
    <x v="4"/>
    <x v="11"/>
    <x v="0"/>
  </r>
  <r>
    <d v="2021-12-12T00:00:00"/>
    <x v="27"/>
    <x v="26"/>
    <n v="2"/>
    <n v="193.5"/>
    <n v="3"/>
    <n v="387"/>
    <x v="10"/>
    <x v="4"/>
    <x v="11"/>
    <x v="0"/>
  </r>
  <r>
    <d v="2021-12-13T00:00:00"/>
    <x v="32"/>
    <x v="31"/>
    <n v="0"/>
    <n v="0"/>
    <n v="1"/>
    <n v="99.99"/>
    <x v="2"/>
    <x v="5"/>
    <x v="11"/>
    <x v="0"/>
  </r>
  <r>
    <d v="2021-12-14T00:00:00"/>
    <x v="28"/>
    <x v="27"/>
    <n v="2"/>
    <n v="193.5"/>
    <n v="4"/>
    <n v="516"/>
    <x v="12"/>
    <x v="4"/>
    <x v="11"/>
    <x v="0"/>
  </r>
  <r>
    <d v="2021-12-15T00:00:00"/>
    <x v="14"/>
    <x v="14"/>
    <n v="2"/>
    <n v="46.06"/>
    <n v="4"/>
    <n v="167.52"/>
    <x v="6"/>
    <x v="1"/>
    <x v="11"/>
    <x v="0"/>
  </r>
  <r>
    <d v="2021-12-17T00:00:00"/>
    <x v="0"/>
    <x v="0"/>
    <n v="2"/>
    <n v="691.18"/>
    <n v="4"/>
    <n v="1727.96"/>
    <x v="0"/>
    <x v="0"/>
    <x v="11"/>
    <x v="0"/>
  </r>
  <r>
    <d v="2021-12-18T00:00:00"/>
    <x v="24"/>
    <x v="23"/>
    <n v="0"/>
    <n v="0"/>
    <n v="2"/>
    <n v="28000"/>
    <x v="9"/>
    <x v="3"/>
    <x v="11"/>
    <x v="0"/>
  </r>
  <r>
    <d v="2021-12-19T00:00:00"/>
    <x v="3"/>
    <x v="3"/>
    <n v="0"/>
    <n v="0"/>
    <n v="3"/>
    <n v="209.97"/>
    <x v="1"/>
    <x v="0"/>
    <x v="11"/>
    <x v="0"/>
  </r>
  <r>
    <d v="2021-12-21T00:00:00"/>
    <x v="17"/>
    <x v="17"/>
    <n v="3"/>
    <n v="549.75"/>
    <n v="4"/>
    <n v="862.36"/>
    <x v="7"/>
    <x v="2"/>
    <x v="11"/>
    <x v="0"/>
  </r>
  <r>
    <d v="2021-12-24T00:00:00"/>
    <x v="24"/>
    <x v="23"/>
    <n v="0"/>
    <n v="0"/>
    <n v="1"/>
    <n v="14000"/>
    <x v="9"/>
    <x v="3"/>
    <x v="11"/>
    <x v="0"/>
  </r>
  <r>
    <d v="2021-12-25T00:00:00"/>
    <x v="33"/>
    <x v="32"/>
    <n v="0"/>
    <n v="0"/>
    <n v="4"/>
    <n v="1599.8"/>
    <x v="0"/>
    <x v="6"/>
    <x v="11"/>
    <x v="0"/>
  </r>
  <r>
    <d v="2021-12-28T00:00:00"/>
    <x v="8"/>
    <x v="8"/>
    <n v="3"/>
    <n v="599.97"/>
    <n v="5"/>
    <n v="1249.95"/>
    <x v="4"/>
    <x v="1"/>
    <x v="11"/>
    <x v="0"/>
  </r>
  <r>
    <d v="2021-12-29T00:00:00"/>
    <x v="15"/>
    <x v="15"/>
    <n v="1"/>
    <n v="89.99"/>
    <n v="3"/>
    <n v="359.97"/>
    <x v="5"/>
    <x v="1"/>
    <x v="11"/>
    <x v="0"/>
  </r>
  <r>
    <d v="2021-12-30T00:00:00"/>
    <x v="5"/>
    <x v="5"/>
    <n v="3"/>
    <n v="42"/>
    <n v="4"/>
    <n v="111.96"/>
    <x v="2"/>
    <x v="0"/>
    <x v="11"/>
    <x v="0"/>
  </r>
  <r>
    <d v="2021-12-31T00:00:00"/>
    <x v="12"/>
    <x v="12"/>
    <n v="3"/>
    <n v="98.13"/>
    <n v="3"/>
    <n v="150.96"/>
    <x v="6"/>
    <x v="1"/>
    <x v="11"/>
    <x v="0"/>
  </r>
  <r>
    <d v="2022-01-01T00:00:00"/>
    <x v="4"/>
    <x v="4"/>
    <n v="3"/>
    <n v="30"/>
    <n v="4"/>
    <n v="79.959999999999994"/>
    <x v="2"/>
    <x v="0"/>
    <x v="0"/>
    <x v="1"/>
  </r>
  <r>
    <d v="2022-01-02T00:00:00"/>
    <x v="2"/>
    <x v="2"/>
    <n v="1"/>
    <n v="64.989999999999995"/>
    <n v="3"/>
    <n v="299.97000000000003"/>
    <x v="1"/>
    <x v="0"/>
    <x v="0"/>
    <x v="1"/>
  </r>
  <r>
    <d v="2022-01-03T00:00:00"/>
    <x v="13"/>
    <x v="13"/>
    <n v="1"/>
    <n v="89.91"/>
    <n v="5"/>
    <n v="599.4"/>
    <x v="6"/>
    <x v="1"/>
    <x v="0"/>
    <x v="1"/>
  </r>
  <r>
    <d v="2022-01-04T00:00:00"/>
    <x v="31"/>
    <x v="30"/>
    <n v="0"/>
    <n v="0"/>
    <n v="3"/>
    <n v="179.97"/>
    <x v="14"/>
    <x v="5"/>
    <x v="0"/>
    <x v="1"/>
  </r>
  <r>
    <d v="2022-01-06T00:00:00"/>
    <x v="19"/>
    <x v="19"/>
    <n v="3"/>
    <n v="882.06"/>
    <n v="4"/>
    <n v="1306.76"/>
    <x v="7"/>
    <x v="2"/>
    <x v="0"/>
    <x v="1"/>
  </r>
  <r>
    <d v="2022-01-07T00:00:00"/>
    <x v="22"/>
    <x v="21"/>
    <n v="0"/>
    <n v="0"/>
    <n v="3"/>
    <n v="14985"/>
    <x v="0"/>
    <x v="3"/>
    <x v="0"/>
    <x v="1"/>
  </r>
  <r>
    <d v="2022-01-09T00:00:00"/>
    <x v="13"/>
    <x v="13"/>
    <n v="3"/>
    <n v="269.73"/>
    <n v="1"/>
    <n v="119.88"/>
    <x v="6"/>
    <x v="1"/>
    <x v="0"/>
    <x v="1"/>
  </r>
  <r>
    <d v="2022-01-10T00:00:00"/>
    <x v="17"/>
    <x v="17"/>
    <n v="2"/>
    <n v="366.5"/>
    <n v="5"/>
    <n v="1077.95"/>
    <x v="7"/>
    <x v="2"/>
    <x v="0"/>
    <x v="1"/>
  </r>
  <r>
    <d v="2022-01-11T00:00:00"/>
    <x v="18"/>
    <x v="18"/>
    <n v="0"/>
    <n v="0"/>
    <n v="3"/>
    <n v="119.97"/>
    <x v="3"/>
    <x v="2"/>
    <x v="0"/>
    <x v="1"/>
  </r>
  <r>
    <d v="2022-01-12T00:00:00"/>
    <x v="6"/>
    <x v="6"/>
    <n v="2"/>
    <n v="30"/>
    <n v="1"/>
    <n v="29.99"/>
    <x v="3"/>
    <x v="0"/>
    <x v="0"/>
    <x v="1"/>
  </r>
  <r>
    <d v="2022-01-13T00:00:00"/>
    <x v="32"/>
    <x v="31"/>
    <n v="2"/>
    <n v="149.97999999999999"/>
    <n v="1"/>
    <n v="99.99"/>
    <x v="2"/>
    <x v="5"/>
    <x v="0"/>
    <x v="1"/>
  </r>
  <r>
    <d v="2022-01-14T00:00:00"/>
    <x v="14"/>
    <x v="14"/>
    <n v="1"/>
    <n v="23.03"/>
    <n v="1"/>
    <n v="41.88"/>
    <x v="6"/>
    <x v="1"/>
    <x v="0"/>
    <x v="1"/>
  </r>
  <r>
    <d v="2022-01-15T00:00:00"/>
    <x v="18"/>
    <x v="18"/>
    <n v="1"/>
    <n v="20"/>
    <n v="1"/>
    <n v="39.99"/>
    <x v="3"/>
    <x v="2"/>
    <x v="0"/>
    <x v="1"/>
  </r>
  <r>
    <d v="2022-01-16T00:00:00"/>
    <x v="1"/>
    <x v="1"/>
    <n v="3"/>
    <n v="524.97"/>
    <n v="4"/>
    <n v="999.96"/>
    <x v="1"/>
    <x v="0"/>
    <x v="0"/>
    <x v="1"/>
  </r>
  <r>
    <d v="2022-01-17T00:00:00"/>
    <x v="16"/>
    <x v="16"/>
    <n v="2"/>
    <n v="415.98"/>
    <n v="4"/>
    <n v="1039.96"/>
    <x v="4"/>
    <x v="2"/>
    <x v="0"/>
    <x v="1"/>
  </r>
  <r>
    <d v="2022-01-19T00:00:00"/>
    <x v="20"/>
    <x v="10"/>
    <n v="48"/>
    <n v="960"/>
    <n v="3"/>
    <n v="119.97"/>
    <x v="2"/>
    <x v="2"/>
    <x v="0"/>
    <x v="1"/>
  </r>
  <r>
    <d v="2022-01-20T00:00:00"/>
    <x v="32"/>
    <x v="31"/>
    <n v="1"/>
    <n v="74.989999999999995"/>
    <n v="1"/>
    <n v="99.99"/>
    <x v="2"/>
    <x v="5"/>
    <x v="0"/>
    <x v="1"/>
  </r>
  <r>
    <d v="2022-01-22T00:00:00"/>
    <x v="27"/>
    <x v="26"/>
    <n v="3"/>
    <n v="290.25"/>
    <n v="5"/>
    <n v="645"/>
    <x v="10"/>
    <x v="4"/>
    <x v="0"/>
    <x v="1"/>
  </r>
  <r>
    <d v="2022-01-23T00:00:00"/>
    <x v="25"/>
    <x v="24"/>
    <n v="3"/>
    <n v="36"/>
    <n v="3"/>
    <n v="60"/>
    <x v="10"/>
    <x v="4"/>
    <x v="0"/>
    <x v="1"/>
  </r>
  <r>
    <d v="2022-01-24T00:00:00"/>
    <x v="20"/>
    <x v="10"/>
    <n v="0"/>
    <n v="0"/>
    <n v="1"/>
    <n v="39.99"/>
    <x v="2"/>
    <x v="2"/>
    <x v="0"/>
    <x v="1"/>
  </r>
  <r>
    <d v="2022-01-25T00:00:00"/>
    <x v="13"/>
    <x v="13"/>
    <n v="0"/>
    <n v="0"/>
    <n v="2"/>
    <n v="239.76"/>
    <x v="6"/>
    <x v="1"/>
    <x v="0"/>
    <x v="1"/>
  </r>
  <r>
    <d v="2022-01-26T00:00:00"/>
    <x v="30"/>
    <x v="29"/>
    <n v="0"/>
    <n v="0"/>
    <n v="1"/>
    <n v="89.99"/>
    <x v="13"/>
    <x v="4"/>
    <x v="0"/>
    <x v="1"/>
  </r>
  <r>
    <d v="2022-01-27T00:00:00"/>
    <x v="13"/>
    <x v="13"/>
    <n v="1"/>
    <n v="89.91"/>
    <n v="4"/>
    <n v="479.52"/>
    <x v="6"/>
    <x v="1"/>
    <x v="0"/>
    <x v="1"/>
  </r>
  <r>
    <d v="2022-01-28T00:00:00"/>
    <x v="23"/>
    <x v="22"/>
    <n v="0"/>
    <n v="0"/>
    <n v="1"/>
    <n v="70"/>
    <x v="8"/>
    <x v="3"/>
    <x v="0"/>
    <x v="1"/>
  </r>
  <r>
    <d v="2022-01-29T00:00:00"/>
    <x v="23"/>
    <x v="22"/>
    <n v="3"/>
    <n v="105"/>
    <n v="1"/>
    <n v="70"/>
    <x v="8"/>
    <x v="3"/>
    <x v="0"/>
    <x v="1"/>
  </r>
  <r>
    <d v="2022-01-30T00:00:00"/>
    <x v="31"/>
    <x v="30"/>
    <n v="0"/>
    <n v="0"/>
    <n v="1"/>
    <n v="59.99"/>
    <x v="14"/>
    <x v="5"/>
    <x v="0"/>
    <x v="1"/>
  </r>
  <r>
    <d v="2022-01-31T00:00:00"/>
    <x v="14"/>
    <x v="14"/>
    <n v="2"/>
    <n v="46.06"/>
    <n v="4"/>
    <n v="167.52"/>
    <x v="6"/>
    <x v="1"/>
    <x v="0"/>
    <x v="1"/>
  </r>
  <r>
    <d v="2022-02-01T00:00:00"/>
    <x v="24"/>
    <x v="23"/>
    <n v="3"/>
    <n v="37800"/>
    <n v="1"/>
    <n v="14000"/>
    <x v="9"/>
    <x v="3"/>
    <x v="1"/>
    <x v="1"/>
  </r>
  <r>
    <d v="2022-02-02T00:00:00"/>
    <x v="0"/>
    <x v="0"/>
    <n v="1"/>
    <n v="345.59"/>
    <n v="1"/>
    <n v="431.99"/>
    <x v="0"/>
    <x v="0"/>
    <x v="1"/>
    <x v="1"/>
  </r>
  <r>
    <d v="2022-02-03T00:00:00"/>
    <x v="3"/>
    <x v="3"/>
    <n v="0"/>
    <n v="0"/>
    <n v="5"/>
    <n v="349.95"/>
    <x v="1"/>
    <x v="0"/>
    <x v="1"/>
    <x v="1"/>
  </r>
  <r>
    <d v="2022-02-04T00:00:00"/>
    <x v="12"/>
    <x v="12"/>
    <n v="1"/>
    <n v="32.71"/>
    <n v="5"/>
    <n v="251.6"/>
    <x v="6"/>
    <x v="1"/>
    <x v="1"/>
    <x v="1"/>
  </r>
  <r>
    <d v="2022-02-05T00:00:00"/>
    <x v="7"/>
    <x v="7"/>
    <n v="0"/>
    <n v="0"/>
    <n v="2"/>
    <n v="551.76"/>
    <x v="1"/>
    <x v="0"/>
    <x v="1"/>
    <x v="1"/>
  </r>
  <r>
    <d v="2022-02-06T00:00:00"/>
    <x v="19"/>
    <x v="19"/>
    <n v="52"/>
    <n v="15289.039999999999"/>
    <n v="3"/>
    <n v="980.07"/>
    <x v="7"/>
    <x v="2"/>
    <x v="1"/>
    <x v="1"/>
  </r>
  <r>
    <d v="2022-02-07T00:00:00"/>
    <x v="8"/>
    <x v="8"/>
    <n v="1"/>
    <n v="199.99"/>
    <n v="4"/>
    <n v="999.96"/>
    <x v="4"/>
    <x v="1"/>
    <x v="1"/>
    <x v="1"/>
  </r>
  <r>
    <d v="2022-02-08T00:00:00"/>
    <x v="0"/>
    <x v="0"/>
    <n v="0"/>
    <n v="0"/>
    <n v="4"/>
    <n v="1727.96"/>
    <x v="0"/>
    <x v="0"/>
    <x v="1"/>
    <x v="1"/>
  </r>
  <r>
    <d v="2022-02-09T00:00:00"/>
    <x v="23"/>
    <x v="22"/>
    <n v="2"/>
    <n v="70"/>
    <n v="1"/>
    <n v="70"/>
    <x v="8"/>
    <x v="3"/>
    <x v="1"/>
    <x v="1"/>
  </r>
  <r>
    <d v="2022-02-10T00:00:00"/>
    <x v="25"/>
    <x v="24"/>
    <n v="2"/>
    <n v="24"/>
    <n v="5"/>
    <n v="100"/>
    <x v="10"/>
    <x v="4"/>
    <x v="1"/>
    <x v="1"/>
  </r>
  <r>
    <d v="2022-02-11T00:00:00"/>
    <x v="1"/>
    <x v="1"/>
    <n v="3"/>
    <n v="524.97"/>
    <n v="3"/>
    <n v="749.97"/>
    <x v="1"/>
    <x v="0"/>
    <x v="1"/>
    <x v="1"/>
  </r>
  <r>
    <d v="2022-02-12T00:00:00"/>
    <x v="26"/>
    <x v="25"/>
    <n v="1"/>
    <n v="211.65"/>
    <n v="2"/>
    <n v="498"/>
    <x v="11"/>
    <x v="4"/>
    <x v="1"/>
    <x v="1"/>
  </r>
  <r>
    <d v="2022-02-13T00:00:00"/>
    <x v="14"/>
    <x v="14"/>
    <n v="0"/>
    <n v="0"/>
    <n v="5"/>
    <n v="209.4"/>
    <x v="6"/>
    <x v="1"/>
    <x v="1"/>
    <x v="1"/>
  </r>
  <r>
    <d v="2022-02-14T00:00:00"/>
    <x v="22"/>
    <x v="21"/>
    <n v="45"/>
    <n v="202297.5"/>
    <n v="3"/>
    <n v="14985"/>
    <x v="0"/>
    <x v="3"/>
    <x v="1"/>
    <x v="1"/>
  </r>
  <r>
    <d v="2022-02-15T00:00:00"/>
    <x v="35"/>
    <x v="34"/>
    <n v="0"/>
    <n v="0"/>
    <n v="4"/>
    <n v="212.6"/>
    <x v="16"/>
    <x v="6"/>
    <x v="1"/>
    <x v="1"/>
  </r>
  <r>
    <d v="2022-02-16T00:00:00"/>
    <x v="5"/>
    <x v="5"/>
    <n v="0"/>
    <n v="0"/>
    <n v="2"/>
    <n v="55.98"/>
    <x v="2"/>
    <x v="0"/>
    <x v="1"/>
    <x v="1"/>
  </r>
  <r>
    <d v="2022-02-17T00:00:00"/>
    <x v="8"/>
    <x v="8"/>
    <n v="2"/>
    <n v="399.98"/>
    <n v="1"/>
    <n v="249.99"/>
    <x v="4"/>
    <x v="1"/>
    <x v="1"/>
    <x v="1"/>
  </r>
  <r>
    <d v="2022-02-18T00:00:00"/>
    <x v="24"/>
    <x v="23"/>
    <n v="1"/>
    <n v="12600"/>
    <n v="2"/>
    <n v="28000"/>
    <x v="9"/>
    <x v="3"/>
    <x v="1"/>
    <x v="1"/>
  </r>
  <r>
    <d v="2022-02-19T00:00:00"/>
    <x v="34"/>
    <x v="33"/>
    <n v="2"/>
    <n v="488.6"/>
    <n v="4"/>
    <n v="1396"/>
    <x v="15"/>
    <x v="6"/>
    <x v="1"/>
    <x v="1"/>
  </r>
  <r>
    <d v="2022-02-20T00:00:00"/>
    <x v="1"/>
    <x v="1"/>
    <n v="1"/>
    <n v="174.99"/>
    <n v="2"/>
    <n v="499.98"/>
    <x v="1"/>
    <x v="0"/>
    <x v="1"/>
    <x v="1"/>
  </r>
  <r>
    <d v="2022-02-21T00:00:00"/>
    <x v="19"/>
    <x v="19"/>
    <n v="3"/>
    <n v="882.06"/>
    <n v="3"/>
    <n v="980.07"/>
    <x v="7"/>
    <x v="2"/>
    <x v="1"/>
    <x v="1"/>
  </r>
  <r>
    <d v="2022-02-22T00:00:00"/>
    <x v="12"/>
    <x v="12"/>
    <n v="1"/>
    <n v="32.71"/>
    <n v="5"/>
    <n v="251.6"/>
    <x v="6"/>
    <x v="1"/>
    <x v="1"/>
    <x v="1"/>
  </r>
  <r>
    <d v="2022-02-23T00:00:00"/>
    <x v="12"/>
    <x v="12"/>
    <n v="2"/>
    <n v="65.42"/>
    <n v="1"/>
    <n v="50.32"/>
    <x v="6"/>
    <x v="1"/>
    <x v="1"/>
    <x v="1"/>
  </r>
  <r>
    <d v="2022-02-24T00:00:00"/>
    <x v="20"/>
    <x v="10"/>
    <n v="3"/>
    <n v="60"/>
    <n v="1"/>
    <n v="39.99"/>
    <x v="2"/>
    <x v="2"/>
    <x v="1"/>
    <x v="1"/>
  </r>
  <r>
    <d v="2022-02-25T00:00:00"/>
    <x v="27"/>
    <x v="26"/>
    <n v="2"/>
    <n v="193.5"/>
    <n v="1"/>
    <n v="129"/>
    <x v="10"/>
    <x v="4"/>
    <x v="1"/>
    <x v="1"/>
  </r>
  <r>
    <d v="2022-02-26T00:00:00"/>
    <x v="25"/>
    <x v="24"/>
    <n v="0"/>
    <n v="0"/>
    <n v="3"/>
    <n v="60"/>
    <x v="10"/>
    <x v="4"/>
    <x v="1"/>
    <x v="1"/>
  </r>
  <r>
    <d v="2022-02-27T00:00:00"/>
    <x v="8"/>
    <x v="8"/>
    <n v="0"/>
    <n v="0"/>
    <n v="2"/>
    <n v="499.98"/>
    <x v="4"/>
    <x v="1"/>
    <x v="1"/>
    <x v="1"/>
  </r>
  <r>
    <d v="2022-02-28T00:00:00"/>
    <x v="32"/>
    <x v="31"/>
    <n v="0"/>
    <n v="0"/>
    <n v="3"/>
    <n v="299.97000000000003"/>
    <x v="2"/>
    <x v="5"/>
    <x v="1"/>
    <x v="1"/>
  </r>
  <r>
    <d v="2022-03-01T00:00:00"/>
    <x v="33"/>
    <x v="32"/>
    <n v="3"/>
    <n v="1079.8799999999999"/>
    <n v="2"/>
    <n v="799.9"/>
    <x v="0"/>
    <x v="6"/>
    <x v="2"/>
    <x v="1"/>
  </r>
  <r>
    <d v="2022-03-02T00:00:00"/>
    <x v="26"/>
    <x v="25"/>
    <n v="3"/>
    <n v="634.95000000000005"/>
    <n v="3"/>
    <n v="747"/>
    <x v="11"/>
    <x v="4"/>
    <x v="2"/>
    <x v="1"/>
  </r>
  <r>
    <d v="2022-03-03T00:00:00"/>
    <x v="28"/>
    <x v="27"/>
    <n v="1"/>
    <n v="96.75"/>
    <n v="4"/>
    <n v="516"/>
    <x v="12"/>
    <x v="4"/>
    <x v="2"/>
    <x v="1"/>
  </r>
  <r>
    <d v="2022-03-04T00:00:00"/>
    <x v="23"/>
    <x v="22"/>
    <n v="1"/>
    <n v="35"/>
    <n v="2"/>
    <n v="140"/>
    <x v="8"/>
    <x v="3"/>
    <x v="2"/>
    <x v="1"/>
  </r>
  <r>
    <d v="2022-03-05T00:00:00"/>
    <x v="30"/>
    <x v="29"/>
    <n v="0"/>
    <n v="0"/>
    <n v="1"/>
    <n v="89.99"/>
    <x v="13"/>
    <x v="4"/>
    <x v="2"/>
    <x v="1"/>
  </r>
  <r>
    <d v="2022-03-06T00:00:00"/>
    <x v="14"/>
    <x v="14"/>
    <n v="1"/>
    <n v="23.03"/>
    <n v="3"/>
    <n v="125.64"/>
    <x v="6"/>
    <x v="1"/>
    <x v="2"/>
    <x v="1"/>
  </r>
  <r>
    <d v="2022-03-07T00:00:00"/>
    <x v="17"/>
    <x v="17"/>
    <n v="0"/>
    <n v="0"/>
    <n v="2"/>
    <n v="431.18"/>
    <x v="7"/>
    <x v="2"/>
    <x v="2"/>
    <x v="1"/>
  </r>
  <r>
    <d v="2022-03-08T00:00:00"/>
    <x v="21"/>
    <x v="20"/>
    <n v="32"/>
    <n v="18719.68"/>
    <n v="5"/>
    <n v="3249.95"/>
    <x v="4"/>
    <x v="2"/>
    <x v="2"/>
    <x v="1"/>
  </r>
  <r>
    <d v="2022-03-09T00:00:00"/>
    <x v="9"/>
    <x v="9"/>
    <n v="1"/>
    <n v="38.99"/>
    <n v="2"/>
    <n v="119.98"/>
    <x v="5"/>
    <x v="1"/>
    <x v="2"/>
    <x v="1"/>
  </r>
  <r>
    <d v="2022-03-10T00:00:00"/>
    <x v="30"/>
    <x v="29"/>
    <n v="33"/>
    <n v="2078.67"/>
    <n v="4"/>
    <n v="359.96"/>
    <x v="13"/>
    <x v="4"/>
    <x v="2"/>
    <x v="1"/>
  </r>
  <r>
    <d v="2022-03-11T00:00:00"/>
    <x v="31"/>
    <x v="30"/>
    <n v="0"/>
    <n v="0"/>
    <n v="4"/>
    <n v="239.96"/>
    <x v="14"/>
    <x v="5"/>
    <x v="2"/>
    <x v="1"/>
  </r>
  <r>
    <d v="2022-03-12T00:00:00"/>
    <x v="3"/>
    <x v="3"/>
    <n v="2"/>
    <n v="83.98"/>
    <n v="5"/>
    <n v="349.95"/>
    <x v="1"/>
    <x v="0"/>
    <x v="2"/>
    <x v="1"/>
  </r>
  <r>
    <d v="2022-03-13T00:00:00"/>
    <x v="27"/>
    <x v="26"/>
    <n v="0"/>
    <n v="0"/>
    <n v="1"/>
    <n v="129"/>
    <x v="10"/>
    <x v="4"/>
    <x v="2"/>
    <x v="1"/>
  </r>
  <r>
    <d v="2022-03-14T00:00:00"/>
    <x v="22"/>
    <x v="21"/>
    <n v="1"/>
    <n v="4495.5"/>
    <n v="3"/>
    <n v="14985"/>
    <x v="0"/>
    <x v="3"/>
    <x v="2"/>
    <x v="1"/>
  </r>
  <r>
    <d v="2022-03-15T00:00:00"/>
    <x v="19"/>
    <x v="19"/>
    <n v="0"/>
    <n v="0"/>
    <n v="3"/>
    <n v="980.07"/>
    <x v="7"/>
    <x v="2"/>
    <x v="2"/>
    <x v="1"/>
  </r>
  <r>
    <d v="2022-03-16T00:00:00"/>
    <x v="30"/>
    <x v="29"/>
    <n v="3"/>
    <n v="188.97"/>
    <n v="2"/>
    <n v="179.98"/>
    <x v="13"/>
    <x v="4"/>
    <x v="2"/>
    <x v="1"/>
  </r>
  <r>
    <d v="2022-03-17T00:00:00"/>
    <x v="11"/>
    <x v="11"/>
    <n v="2"/>
    <n v="43.98"/>
    <n v="4"/>
    <n v="159.96"/>
    <x v="2"/>
    <x v="1"/>
    <x v="2"/>
    <x v="1"/>
  </r>
  <r>
    <d v="2022-03-18T00:00:00"/>
    <x v="19"/>
    <x v="19"/>
    <n v="1"/>
    <n v="294.02"/>
    <n v="3"/>
    <n v="980.07"/>
    <x v="7"/>
    <x v="2"/>
    <x v="2"/>
    <x v="1"/>
  </r>
  <r>
    <d v="2022-03-19T00:00:00"/>
    <x v="34"/>
    <x v="33"/>
    <n v="2"/>
    <n v="488.6"/>
    <n v="2"/>
    <n v="698"/>
    <x v="15"/>
    <x v="6"/>
    <x v="2"/>
    <x v="1"/>
  </r>
  <r>
    <d v="2022-03-20T00:00:00"/>
    <x v="20"/>
    <x v="10"/>
    <n v="3"/>
    <n v="60"/>
    <n v="5"/>
    <n v="199.95"/>
    <x v="2"/>
    <x v="2"/>
    <x v="2"/>
    <x v="1"/>
  </r>
  <r>
    <d v="2022-03-21T00:00:00"/>
    <x v="31"/>
    <x v="30"/>
    <n v="1"/>
    <n v="38.99"/>
    <n v="2"/>
    <n v="119.98"/>
    <x v="14"/>
    <x v="5"/>
    <x v="2"/>
    <x v="1"/>
  </r>
  <r>
    <d v="2022-03-22T00:00:00"/>
    <x v="9"/>
    <x v="9"/>
    <n v="3"/>
    <n v="116.97"/>
    <n v="4"/>
    <n v="239.96"/>
    <x v="5"/>
    <x v="1"/>
    <x v="2"/>
    <x v="1"/>
  </r>
  <r>
    <d v="2022-03-23T00:00:00"/>
    <x v="6"/>
    <x v="6"/>
    <n v="0"/>
    <n v="0"/>
    <n v="2"/>
    <n v="59.98"/>
    <x v="3"/>
    <x v="0"/>
    <x v="2"/>
    <x v="1"/>
  </r>
  <r>
    <d v="2022-03-24T00:00:00"/>
    <x v="31"/>
    <x v="30"/>
    <n v="3"/>
    <n v="116.97"/>
    <n v="3"/>
    <n v="179.97"/>
    <x v="14"/>
    <x v="5"/>
    <x v="2"/>
    <x v="1"/>
  </r>
  <r>
    <d v="2022-03-25T00:00:00"/>
    <x v="33"/>
    <x v="32"/>
    <n v="3"/>
    <n v="1079.8799999999999"/>
    <n v="5"/>
    <n v="1999.75"/>
    <x v="0"/>
    <x v="6"/>
    <x v="2"/>
    <x v="1"/>
  </r>
  <r>
    <d v="2022-03-26T00:00:00"/>
    <x v="7"/>
    <x v="7"/>
    <n v="1"/>
    <n v="234.5"/>
    <n v="3"/>
    <n v="827.64"/>
    <x v="1"/>
    <x v="0"/>
    <x v="2"/>
    <x v="1"/>
  </r>
  <r>
    <d v="2022-03-27T00:00:00"/>
    <x v="0"/>
    <x v="0"/>
    <n v="2"/>
    <n v="691.18"/>
    <n v="1"/>
    <n v="431.99"/>
    <x v="0"/>
    <x v="0"/>
    <x v="2"/>
    <x v="1"/>
  </r>
  <r>
    <d v="2022-03-28T00:00:00"/>
    <x v="17"/>
    <x v="17"/>
    <n v="41"/>
    <n v="7513.25"/>
    <n v="5"/>
    <n v="1077.95"/>
    <x v="7"/>
    <x v="2"/>
    <x v="2"/>
    <x v="1"/>
  </r>
  <r>
    <d v="2022-03-29T00:00:00"/>
    <x v="25"/>
    <x v="24"/>
    <n v="0"/>
    <n v="0"/>
    <n v="4"/>
    <n v="80"/>
    <x v="10"/>
    <x v="4"/>
    <x v="2"/>
    <x v="1"/>
  </r>
  <r>
    <d v="2022-03-30T00:00:00"/>
    <x v="15"/>
    <x v="15"/>
    <n v="3"/>
    <n v="269.96999999999997"/>
    <n v="3"/>
    <n v="359.97"/>
    <x v="5"/>
    <x v="1"/>
    <x v="2"/>
    <x v="1"/>
  </r>
  <r>
    <d v="2022-03-31T00:00:00"/>
    <x v="6"/>
    <x v="6"/>
    <n v="3"/>
    <n v="45"/>
    <n v="2"/>
    <n v="59.98"/>
    <x v="3"/>
    <x v="0"/>
    <x v="2"/>
    <x v="1"/>
  </r>
  <r>
    <d v="2022-04-01T00:00:00"/>
    <x v="24"/>
    <x v="23"/>
    <n v="1"/>
    <n v="12600"/>
    <n v="1"/>
    <n v="14000"/>
    <x v="9"/>
    <x v="3"/>
    <x v="3"/>
    <x v="1"/>
  </r>
  <r>
    <d v="2022-04-02T00:00:00"/>
    <x v="8"/>
    <x v="8"/>
    <n v="48"/>
    <n v="9599.52"/>
    <n v="5"/>
    <n v="1249.95"/>
    <x v="4"/>
    <x v="1"/>
    <x v="3"/>
    <x v="1"/>
  </r>
  <r>
    <d v="2022-04-03T00:00:00"/>
    <x v="29"/>
    <x v="28"/>
    <n v="3"/>
    <n v="188.97"/>
    <n v="3"/>
    <n v="269.97000000000003"/>
    <x v="2"/>
    <x v="4"/>
    <x v="3"/>
    <x v="1"/>
  </r>
  <r>
    <d v="2022-04-04T00:00:00"/>
    <x v="25"/>
    <x v="24"/>
    <n v="2"/>
    <n v="24"/>
    <n v="2"/>
    <n v="40"/>
    <x v="10"/>
    <x v="4"/>
    <x v="3"/>
    <x v="1"/>
  </r>
  <r>
    <d v="2022-04-05T00:00:00"/>
    <x v="31"/>
    <x v="30"/>
    <n v="1"/>
    <n v="38.99"/>
    <n v="3"/>
    <n v="179.97"/>
    <x v="14"/>
    <x v="5"/>
    <x v="3"/>
    <x v="1"/>
  </r>
  <r>
    <d v="2022-04-06T00:00:00"/>
    <x v="29"/>
    <x v="28"/>
    <n v="1"/>
    <n v="62.99"/>
    <n v="4"/>
    <n v="359.96"/>
    <x v="2"/>
    <x v="4"/>
    <x v="3"/>
    <x v="1"/>
  </r>
  <r>
    <d v="2022-04-07T00:00:00"/>
    <x v="22"/>
    <x v="21"/>
    <n v="0"/>
    <n v="0"/>
    <n v="3"/>
    <n v="14985"/>
    <x v="0"/>
    <x v="3"/>
    <x v="3"/>
    <x v="1"/>
  </r>
  <r>
    <d v="2022-04-08T00:00:00"/>
    <x v="1"/>
    <x v="1"/>
    <n v="1"/>
    <n v="174.99"/>
    <n v="4"/>
    <n v="999.96"/>
    <x v="1"/>
    <x v="0"/>
    <x v="3"/>
    <x v="1"/>
  </r>
  <r>
    <d v="2022-04-09T00:00:00"/>
    <x v="8"/>
    <x v="8"/>
    <n v="0"/>
    <n v="0"/>
    <n v="5"/>
    <n v="1249.95"/>
    <x v="4"/>
    <x v="1"/>
    <x v="3"/>
    <x v="1"/>
  </r>
  <r>
    <d v="2022-04-10T00:00:00"/>
    <x v="1"/>
    <x v="1"/>
    <n v="1"/>
    <n v="174.99"/>
    <n v="2"/>
    <n v="499.98"/>
    <x v="1"/>
    <x v="0"/>
    <x v="3"/>
    <x v="1"/>
  </r>
  <r>
    <d v="2022-04-11T00:00:00"/>
    <x v="11"/>
    <x v="11"/>
    <n v="3"/>
    <n v="65.97"/>
    <n v="1"/>
    <n v="39.99"/>
    <x v="2"/>
    <x v="1"/>
    <x v="3"/>
    <x v="1"/>
  </r>
  <r>
    <d v="2022-04-12T00:00:00"/>
    <x v="1"/>
    <x v="1"/>
    <n v="2"/>
    <n v="349.98"/>
    <n v="1"/>
    <n v="249.99"/>
    <x v="1"/>
    <x v="0"/>
    <x v="3"/>
    <x v="1"/>
  </r>
  <r>
    <d v="2022-04-13T00:00:00"/>
    <x v="6"/>
    <x v="6"/>
    <n v="28"/>
    <n v="420"/>
    <n v="4"/>
    <n v="119.96"/>
    <x v="3"/>
    <x v="0"/>
    <x v="3"/>
    <x v="1"/>
  </r>
  <r>
    <d v="2022-04-14T00:00:00"/>
    <x v="20"/>
    <x v="10"/>
    <n v="2"/>
    <n v="40"/>
    <n v="3"/>
    <n v="119.97"/>
    <x v="2"/>
    <x v="2"/>
    <x v="3"/>
    <x v="1"/>
  </r>
  <r>
    <d v="2022-04-15T00:00:00"/>
    <x v="7"/>
    <x v="7"/>
    <n v="2"/>
    <n v="469"/>
    <n v="3"/>
    <n v="827.64"/>
    <x v="1"/>
    <x v="0"/>
    <x v="3"/>
    <x v="1"/>
  </r>
  <r>
    <d v="2022-04-16T00:00:00"/>
    <x v="33"/>
    <x v="32"/>
    <n v="3"/>
    <n v="1079.8799999999999"/>
    <n v="4"/>
    <n v="1599.8"/>
    <x v="0"/>
    <x v="6"/>
    <x v="3"/>
    <x v="1"/>
  </r>
  <r>
    <d v="2022-04-17T00:00:00"/>
    <x v="25"/>
    <x v="24"/>
    <n v="0"/>
    <n v="0"/>
    <n v="5"/>
    <n v="100"/>
    <x v="10"/>
    <x v="4"/>
    <x v="3"/>
    <x v="1"/>
  </r>
  <r>
    <d v="2022-04-18T00:00:00"/>
    <x v="35"/>
    <x v="34"/>
    <n v="0"/>
    <n v="0"/>
    <n v="2"/>
    <n v="106.3"/>
    <x v="16"/>
    <x v="6"/>
    <x v="3"/>
    <x v="1"/>
  </r>
  <r>
    <d v="2022-04-19T00:00:00"/>
    <x v="30"/>
    <x v="29"/>
    <n v="3"/>
    <n v="188.97"/>
    <n v="2"/>
    <n v="179.98"/>
    <x v="13"/>
    <x v="4"/>
    <x v="3"/>
    <x v="1"/>
  </r>
  <r>
    <d v="2022-04-20T00:00:00"/>
    <x v="14"/>
    <x v="14"/>
    <n v="3"/>
    <n v="69.09"/>
    <n v="4"/>
    <n v="167.52"/>
    <x v="6"/>
    <x v="1"/>
    <x v="3"/>
    <x v="1"/>
  </r>
  <r>
    <d v="2022-04-21T00:00:00"/>
    <x v="14"/>
    <x v="14"/>
    <n v="2"/>
    <n v="46.06"/>
    <n v="3"/>
    <n v="125.64"/>
    <x v="6"/>
    <x v="1"/>
    <x v="3"/>
    <x v="1"/>
  </r>
  <r>
    <d v="2022-04-22T00:00:00"/>
    <x v="8"/>
    <x v="8"/>
    <n v="2"/>
    <n v="399.98"/>
    <n v="5"/>
    <n v="1249.95"/>
    <x v="4"/>
    <x v="1"/>
    <x v="3"/>
    <x v="1"/>
  </r>
  <r>
    <d v="2022-04-23T00:00:00"/>
    <x v="12"/>
    <x v="12"/>
    <n v="1"/>
    <n v="32.71"/>
    <n v="1"/>
    <n v="50.32"/>
    <x v="6"/>
    <x v="1"/>
    <x v="3"/>
    <x v="1"/>
  </r>
  <r>
    <d v="2022-04-24T00:00:00"/>
    <x v="9"/>
    <x v="9"/>
    <n v="2"/>
    <n v="77.98"/>
    <n v="1"/>
    <n v="59.99"/>
    <x v="5"/>
    <x v="1"/>
    <x v="3"/>
    <x v="1"/>
  </r>
  <r>
    <d v="2022-04-25T00:00:00"/>
    <x v="21"/>
    <x v="20"/>
    <n v="2"/>
    <n v="1169.98"/>
    <n v="1"/>
    <n v="649.99"/>
    <x v="4"/>
    <x v="2"/>
    <x v="3"/>
    <x v="1"/>
  </r>
  <r>
    <d v="2022-04-26T00:00:00"/>
    <x v="17"/>
    <x v="17"/>
    <n v="41"/>
    <n v="7513.25"/>
    <n v="5"/>
    <n v="1077.95"/>
    <x v="7"/>
    <x v="2"/>
    <x v="3"/>
    <x v="1"/>
  </r>
  <r>
    <d v="2022-04-27T00:00:00"/>
    <x v="27"/>
    <x v="26"/>
    <n v="38"/>
    <n v="3676.5"/>
    <n v="1"/>
    <n v="129"/>
    <x v="10"/>
    <x v="4"/>
    <x v="3"/>
    <x v="1"/>
  </r>
  <r>
    <d v="2022-04-28T00:00:00"/>
    <x v="19"/>
    <x v="19"/>
    <n v="2"/>
    <n v="588.04"/>
    <n v="1"/>
    <n v="326.69"/>
    <x v="7"/>
    <x v="2"/>
    <x v="3"/>
    <x v="1"/>
  </r>
  <r>
    <d v="2022-04-29T00:00:00"/>
    <x v="18"/>
    <x v="18"/>
    <n v="0"/>
    <n v="0"/>
    <n v="5"/>
    <n v="199.95"/>
    <x v="3"/>
    <x v="2"/>
    <x v="3"/>
    <x v="1"/>
  </r>
  <r>
    <d v="2022-04-30T00:00:00"/>
    <x v="1"/>
    <x v="1"/>
    <n v="1"/>
    <n v="174.99"/>
    <n v="1"/>
    <n v="249.99"/>
    <x v="1"/>
    <x v="0"/>
    <x v="3"/>
    <x v="1"/>
  </r>
  <r>
    <d v="2022-05-01T00:00:00"/>
    <x v="21"/>
    <x v="20"/>
    <n v="3"/>
    <n v="1754.97"/>
    <n v="5"/>
    <n v="3249.95"/>
    <x v="4"/>
    <x v="2"/>
    <x v="4"/>
    <x v="1"/>
  </r>
  <r>
    <d v="2022-05-02T00:00:00"/>
    <x v="3"/>
    <x v="3"/>
    <n v="1"/>
    <n v="41.99"/>
    <n v="4"/>
    <n v="279.95999999999998"/>
    <x v="1"/>
    <x v="0"/>
    <x v="4"/>
    <x v="1"/>
  </r>
  <r>
    <d v="2022-05-03T00:00:00"/>
    <x v="27"/>
    <x v="26"/>
    <n v="0"/>
    <n v="0"/>
    <n v="5"/>
    <n v="645"/>
    <x v="10"/>
    <x v="4"/>
    <x v="4"/>
    <x v="1"/>
  </r>
  <r>
    <d v="2022-05-04T00:00:00"/>
    <x v="11"/>
    <x v="11"/>
    <n v="0"/>
    <n v="0"/>
    <n v="4"/>
    <n v="159.96"/>
    <x v="2"/>
    <x v="1"/>
    <x v="4"/>
    <x v="1"/>
  </r>
  <r>
    <d v="2022-05-05T00:00:00"/>
    <x v="0"/>
    <x v="0"/>
    <n v="0"/>
    <n v="0"/>
    <n v="1"/>
    <n v="431.99"/>
    <x v="0"/>
    <x v="0"/>
    <x v="4"/>
    <x v="1"/>
  </r>
  <r>
    <d v="2022-05-06T00:00:00"/>
    <x v="1"/>
    <x v="1"/>
    <n v="1"/>
    <n v="174.99"/>
    <n v="3"/>
    <n v="749.97"/>
    <x v="1"/>
    <x v="0"/>
    <x v="4"/>
    <x v="1"/>
  </r>
  <r>
    <d v="2022-05-07T00:00:00"/>
    <x v="15"/>
    <x v="15"/>
    <n v="0"/>
    <n v="0"/>
    <n v="1"/>
    <n v="119.99"/>
    <x v="5"/>
    <x v="1"/>
    <x v="4"/>
    <x v="1"/>
  </r>
  <r>
    <d v="2022-05-08T00:00:00"/>
    <x v="24"/>
    <x v="23"/>
    <n v="1"/>
    <n v="12600"/>
    <n v="2"/>
    <n v="28000"/>
    <x v="9"/>
    <x v="3"/>
    <x v="4"/>
    <x v="1"/>
  </r>
  <r>
    <d v="2022-05-09T00:00:00"/>
    <x v="20"/>
    <x v="10"/>
    <n v="3"/>
    <n v="60"/>
    <n v="5"/>
    <n v="199.95"/>
    <x v="2"/>
    <x v="2"/>
    <x v="4"/>
    <x v="1"/>
  </r>
  <r>
    <d v="2022-05-10T00:00:00"/>
    <x v="29"/>
    <x v="28"/>
    <n v="1"/>
    <n v="62.99"/>
    <n v="2"/>
    <n v="179.98"/>
    <x v="2"/>
    <x v="4"/>
    <x v="4"/>
    <x v="1"/>
  </r>
  <r>
    <d v="2022-05-11T00:00:00"/>
    <x v="29"/>
    <x v="28"/>
    <n v="0"/>
    <n v="0"/>
    <n v="1"/>
    <n v="89.99"/>
    <x v="2"/>
    <x v="4"/>
    <x v="4"/>
    <x v="1"/>
  </r>
  <r>
    <d v="2022-05-12T00:00:00"/>
    <x v="30"/>
    <x v="29"/>
    <n v="2"/>
    <n v="125.98"/>
    <n v="2"/>
    <n v="179.98"/>
    <x v="13"/>
    <x v="4"/>
    <x v="4"/>
    <x v="1"/>
  </r>
  <r>
    <d v="2022-05-13T00:00:00"/>
    <x v="6"/>
    <x v="6"/>
    <n v="3"/>
    <n v="45"/>
    <n v="1"/>
    <n v="29.99"/>
    <x v="3"/>
    <x v="0"/>
    <x v="4"/>
    <x v="1"/>
  </r>
  <r>
    <d v="2022-05-14T00:00:00"/>
    <x v="33"/>
    <x v="32"/>
    <n v="1"/>
    <n v="359.96"/>
    <n v="1"/>
    <n v="399.95"/>
    <x v="0"/>
    <x v="6"/>
    <x v="4"/>
    <x v="1"/>
  </r>
  <r>
    <d v="2022-05-15T00:00:00"/>
    <x v="19"/>
    <x v="19"/>
    <n v="1"/>
    <n v="294.02"/>
    <n v="4"/>
    <n v="1306.76"/>
    <x v="7"/>
    <x v="2"/>
    <x v="4"/>
    <x v="1"/>
  </r>
  <r>
    <d v="2022-05-16T00:00:00"/>
    <x v="9"/>
    <x v="9"/>
    <n v="43"/>
    <n v="1676.5700000000002"/>
    <n v="4"/>
    <n v="239.96"/>
    <x v="5"/>
    <x v="1"/>
    <x v="4"/>
    <x v="1"/>
  </r>
  <r>
    <d v="2022-05-17T00:00:00"/>
    <x v="34"/>
    <x v="33"/>
    <n v="26"/>
    <n v="6351.8"/>
    <n v="3"/>
    <n v="1047"/>
    <x v="15"/>
    <x v="6"/>
    <x v="4"/>
    <x v="1"/>
  </r>
  <r>
    <d v="2022-05-18T00:00:00"/>
    <x v="17"/>
    <x v="17"/>
    <n v="2"/>
    <n v="366.5"/>
    <n v="1"/>
    <n v="215.59"/>
    <x v="7"/>
    <x v="2"/>
    <x v="4"/>
    <x v="1"/>
  </r>
  <r>
    <d v="2022-05-19T00:00:00"/>
    <x v="11"/>
    <x v="11"/>
    <n v="0"/>
    <n v="0"/>
    <n v="5"/>
    <n v="199.95"/>
    <x v="2"/>
    <x v="1"/>
    <x v="4"/>
    <x v="1"/>
  </r>
  <r>
    <d v="2022-05-20T00:00:00"/>
    <x v="17"/>
    <x v="17"/>
    <n v="3"/>
    <n v="549.75"/>
    <n v="3"/>
    <n v="646.77"/>
    <x v="7"/>
    <x v="2"/>
    <x v="4"/>
    <x v="1"/>
  </r>
  <r>
    <d v="2022-05-21T00:00:00"/>
    <x v="2"/>
    <x v="2"/>
    <n v="3"/>
    <n v="194.96999999999997"/>
    <n v="5"/>
    <n v="499.95"/>
    <x v="1"/>
    <x v="0"/>
    <x v="4"/>
    <x v="1"/>
  </r>
  <r>
    <d v="2022-05-22T00:00:00"/>
    <x v="21"/>
    <x v="20"/>
    <n v="1"/>
    <n v="584.99"/>
    <n v="2"/>
    <n v="1299.98"/>
    <x v="4"/>
    <x v="2"/>
    <x v="4"/>
    <x v="1"/>
  </r>
  <r>
    <d v="2022-05-23T00:00:00"/>
    <x v="30"/>
    <x v="29"/>
    <n v="2"/>
    <n v="125.98"/>
    <n v="3"/>
    <n v="269.97000000000003"/>
    <x v="13"/>
    <x v="4"/>
    <x v="4"/>
    <x v="1"/>
  </r>
  <r>
    <d v="2022-05-24T00:00:00"/>
    <x v="9"/>
    <x v="9"/>
    <n v="0"/>
    <n v="0"/>
    <n v="5"/>
    <n v="299.95"/>
    <x v="5"/>
    <x v="1"/>
    <x v="4"/>
    <x v="1"/>
  </r>
  <r>
    <d v="2022-05-25T00:00:00"/>
    <x v="27"/>
    <x v="26"/>
    <n v="3"/>
    <n v="290.25"/>
    <n v="2"/>
    <n v="258"/>
    <x v="10"/>
    <x v="4"/>
    <x v="4"/>
    <x v="1"/>
  </r>
  <r>
    <d v="2022-05-26T00:00:00"/>
    <x v="8"/>
    <x v="8"/>
    <n v="2"/>
    <n v="399.98"/>
    <n v="1"/>
    <n v="249.99"/>
    <x v="4"/>
    <x v="1"/>
    <x v="4"/>
    <x v="1"/>
  </r>
  <r>
    <d v="2022-05-27T00:00:00"/>
    <x v="33"/>
    <x v="32"/>
    <n v="0"/>
    <n v="0"/>
    <n v="2"/>
    <n v="799.9"/>
    <x v="0"/>
    <x v="6"/>
    <x v="4"/>
    <x v="1"/>
  </r>
  <r>
    <d v="2022-05-28T00:00:00"/>
    <x v="32"/>
    <x v="31"/>
    <n v="1"/>
    <n v="74.989999999999995"/>
    <n v="2"/>
    <n v="199.98"/>
    <x v="2"/>
    <x v="5"/>
    <x v="4"/>
    <x v="1"/>
  </r>
  <r>
    <d v="2022-05-29T00:00:00"/>
    <x v="31"/>
    <x v="30"/>
    <n v="30"/>
    <n v="1169.7"/>
    <n v="3"/>
    <n v="179.97"/>
    <x v="14"/>
    <x v="5"/>
    <x v="4"/>
    <x v="1"/>
  </r>
  <r>
    <d v="2022-05-30T00:00:00"/>
    <x v="31"/>
    <x v="30"/>
    <n v="3"/>
    <n v="116.97"/>
    <n v="3"/>
    <n v="179.97"/>
    <x v="14"/>
    <x v="5"/>
    <x v="4"/>
    <x v="1"/>
  </r>
  <r>
    <d v="2022-05-31T00:00:00"/>
    <x v="6"/>
    <x v="6"/>
    <n v="2"/>
    <n v="30"/>
    <n v="2"/>
    <n v="59.98"/>
    <x v="3"/>
    <x v="0"/>
    <x v="4"/>
    <x v="1"/>
  </r>
  <r>
    <d v="2022-06-01T00:00:00"/>
    <x v="2"/>
    <x v="2"/>
    <n v="1"/>
    <n v="64.989999999999995"/>
    <n v="5"/>
    <n v="499.95"/>
    <x v="1"/>
    <x v="0"/>
    <x v="5"/>
    <x v="1"/>
  </r>
  <r>
    <d v="2022-06-02T00:00:00"/>
    <x v="28"/>
    <x v="27"/>
    <n v="37"/>
    <n v="3579.75"/>
    <n v="1"/>
    <n v="129"/>
    <x v="12"/>
    <x v="4"/>
    <x v="5"/>
    <x v="1"/>
  </r>
  <r>
    <d v="2022-06-03T00:00:00"/>
    <x v="30"/>
    <x v="29"/>
    <n v="1"/>
    <n v="62.99"/>
    <n v="5"/>
    <n v="449.95"/>
    <x v="13"/>
    <x v="4"/>
    <x v="5"/>
    <x v="1"/>
  </r>
  <r>
    <d v="2022-06-04T00:00:00"/>
    <x v="5"/>
    <x v="5"/>
    <n v="38"/>
    <n v="532"/>
    <n v="3"/>
    <n v="83.97"/>
    <x v="2"/>
    <x v="0"/>
    <x v="5"/>
    <x v="1"/>
  </r>
  <r>
    <d v="2022-06-05T00:00:00"/>
    <x v="23"/>
    <x v="22"/>
    <n v="0"/>
    <n v="0"/>
    <n v="5"/>
    <n v="350"/>
    <x v="8"/>
    <x v="3"/>
    <x v="5"/>
    <x v="1"/>
  </r>
  <r>
    <d v="2022-06-06T00:00:00"/>
    <x v="10"/>
    <x v="10"/>
    <n v="46"/>
    <n v="1011.54"/>
    <n v="4"/>
    <n v="159.96"/>
    <x v="2"/>
    <x v="1"/>
    <x v="5"/>
    <x v="1"/>
  </r>
  <r>
    <d v="2022-06-07T00:00:00"/>
    <x v="17"/>
    <x v="17"/>
    <n v="2"/>
    <n v="366.5"/>
    <n v="3"/>
    <n v="646.77"/>
    <x v="7"/>
    <x v="2"/>
    <x v="5"/>
    <x v="1"/>
  </r>
  <r>
    <d v="2022-06-08T00:00:00"/>
    <x v="17"/>
    <x v="17"/>
    <n v="1"/>
    <n v="183.25"/>
    <n v="2"/>
    <n v="431.18"/>
    <x v="7"/>
    <x v="2"/>
    <x v="5"/>
    <x v="1"/>
  </r>
  <r>
    <d v="2022-06-09T00:00:00"/>
    <x v="22"/>
    <x v="21"/>
    <n v="0"/>
    <n v="0"/>
    <n v="1"/>
    <n v="4995"/>
    <x v="0"/>
    <x v="3"/>
    <x v="5"/>
    <x v="1"/>
  </r>
  <r>
    <d v="2022-06-10T00:00:00"/>
    <x v="21"/>
    <x v="20"/>
    <n v="0"/>
    <n v="0"/>
    <n v="4"/>
    <n v="2599.96"/>
    <x v="4"/>
    <x v="2"/>
    <x v="5"/>
    <x v="1"/>
  </r>
  <r>
    <d v="2022-06-11T00:00:00"/>
    <x v="30"/>
    <x v="29"/>
    <n v="3"/>
    <n v="188.97"/>
    <n v="1"/>
    <n v="89.99"/>
    <x v="13"/>
    <x v="4"/>
    <x v="5"/>
    <x v="1"/>
  </r>
  <r>
    <d v="2022-06-12T00:00:00"/>
    <x v="25"/>
    <x v="24"/>
    <n v="3"/>
    <n v="36"/>
    <n v="2"/>
    <n v="40"/>
    <x v="10"/>
    <x v="4"/>
    <x v="5"/>
    <x v="1"/>
  </r>
  <r>
    <d v="2022-06-13T00:00:00"/>
    <x v="8"/>
    <x v="8"/>
    <n v="2"/>
    <n v="399.98"/>
    <n v="3"/>
    <n v="749.97"/>
    <x v="4"/>
    <x v="1"/>
    <x v="5"/>
    <x v="1"/>
  </r>
  <r>
    <d v="2022-06-14T00:00:00"/>
    <x v="0"/>
    <x v="0"/>
    <n v="2"/>
    <n v="691.18"/>
    <n v="2"/>
    <n v="863.98"/>
    <x v="0"/>
    <x v="0"/>
    <x v="5"/>
    <x v="1"/>
  </r>
  <r>
    <d v="2022-06-15T00:00:00"/>
    <x v="14"/>
    <x v="14"/>
    <n v="2"/>
    <n v="46.06"/>
    <n v="2"/>
    <n v="83.76"/>
    <x v="6"/>
    <x v="1"/>
    <x v="5"/>
    <x v="1"/>
  </r>
  <r>
    <d v="2022-06-16T00:00:00"/>
    <x v="1"/>
    <x v="1"/>
    <n v="1"/>
    <n v="174.99"/>
    <n v="1"/>
    <n v="249.99"/>
    <x v="1"/>
    <x v="0"/>
    <x v="5"/>
    <x v="1"/>
  </r>
  <r>
    <d v="2022-06-17T00:00:00"/>
    <x v="16"/>
    <x v="16"/>
    <n v="32"/>
    <n v="6655.68"/>
    <n v="4"/>
    <n v="1039.96"/>
    <x v="4"/>
    <x v="2"/>
    <x v="5"/>
    <x v="1"/>
  </r>
  <r>
    <d v="2022-06-18T00:00:00"/>
    <x v="12"/>
    <x v="12"/>
    <n v="0"/>
    <n v="0"/>
    <n v="4"/>
    <n v="201.28"/>
    <x v="6"/>
    <x v="1"/>
    <x v="5"/>
    <x v="1"/>
  </r>
  <r>
    <d v="2022-06-19T00:00:00"/>
    <x v="20"/>
    <x v="10"/>
    <n v="1"/>
    <n v="20"/>
    <n v="2"/>
    <n v="79.98"/>
    <x v="2"/>
    <x v="2"/>
    <x v="5"/>
    <x v="1"/>
  </r>
  <r>
    <d v="2022-06-20T00:00:00"/>
    <x v="22"/>
    <x v="21"/>
    <n v="0"/>
    <n v="0"/>
    <n v="2"/>
    <n v="9990"/>
    <x v="0"/>
    <x v="3"/>
    <x v="5"/>
    <x v="1"/>
  </r>
  <r>
    <d v="2022-06-21T00:00:00"/>
    <x v="7"/>
    <x v="7"/>
    <n v="43"/>
    <n v="10083.5"/>
    <n v="3"/>
    <n v="827.64"/>
    <x v="1"/>
    <x v="0"/>
    <x v="5"/>
    <x v="1"/>
  </r>
  <r>
    <d v="2022-06-22T00:00:00"/>
    <x v="29"/>
    <x v="28"/>
    <n v="0"/>
    <n v="0"/>
    <n v="4"/>
    <n v="359.96"/>
    <x v="2"/>
    <x v="4"/>
    <x v="5"/>
    <x v="1"/>
  </r>
  <r>
    <d v="2022-06-23T00:00:00"/>
    <x v="26"/>
    <x v="25"/>
    <n v="42"/>
    <n v="8889.3000000000011"/>
    <n v="1"/>
    <n v="249"/>
    <x v="11"/>
    <x v="4"/>
    <x v="5"/>
    <x v="1"/>
  </r>
  <r>
    <d v="2022-06-24T00:00:00"/>
    <x v="34"/>
    <x v="33"/>
    <n v="0"/>
    <n v="0"/>
    <n v="5"/>
    <n v="1745"/>
    <x v="15"/>
    <x v="6"/>
    <x v="5"/>
    <x v="1"/>
  </r>
  <r>
    <d v="2022-06-25T00:00:00"/>
    <x v="9"/>
    <x v="9"/>
    <n v="3"/>
    <n v="116.97"/>
    <n v="3"/>
    <n v="179.97"/>
    <x v="5"/>
    <x v="1"/>
    <x v="5"/>
    <x v="1"/>
  </r>
  <r>
    <d v="2022-06-26T00:00:00"/>
    <x v="2"/>
    <x v="2"/>
    <n v="3"/>
    <n v="194.96999999999997"/>
    <n v="4"/>
    <n v="399.96"/>
    <x v="1"/>
    <x v="0"/>
    <x v="5"/>
    <x v="1"/>
  </r>
  <r>
    <d v="2022-06-27T00:00:00"/>
    <x v="11"/>
    <x v="11"/>
    <n v="3"/>
    <n v="65.97"/>
    <n v="2"/>
    <n v="79.98"/>
    <x v="2"/>
    <x v="1"/>
    <x v="5"/>
    <x v="1"/>
  </r>
  <r>
    <d v="2022-06-28T00:00:00"/>
    <x v="35"/>
    <x v="34"/>
    <n v="2"/>
    <n v="69.099999999999994"/>
    <n v="3"/>
    <n v="159.44999999999999"/>
    <x v="16"/>
    <x v="6"/>
    <x v="5"/>
    <x v="1"/>
  </r>
  <r>
    <d v="2022-06-29T00:00:00"/>
    <x v="18"/>
    <x v="18"/>
    <n v="1"/>
    <n v="20"/>
    <n v="5"/>
    <n v="199.95"/>
    <x v="3"/>
    <x v="2"/>
    <x v="5"/>
    <x v="1"/>
  </r>
  <r>
    <d v="2022-06-30T00:00:00"/>
    <x v="23"/>
    <x v="22"/>
    <n v="43"/>
    <n v="1505"/>
    <n v="1"/>
    <n v="70"/>
    <x v="8"/>
    <x v="3"/>
    <x v="5"/>
    <x v="1"/>
  </r>
  <r>
    <d v="2022-07-01T00:00:00"/>
    <x v="27"/>
    <x v="26"/>
    <n v="2"/>
    <n v="193.5"/>
    <n v="4"/>
    <n v="516"/>
    <x v="10"/>
    <x v="4"/>
    <x v="6"/>
    <x v="1"/>
  </r>
  <r>
    <d v="2022-07-02T00:00:00"/>
    <x v="24"/>
    <x v="23"/>
    <n v="1"/>
    <n v="12600"/>
    <n v="2"/>
    <n v="28000"/>
    <x v="9"/>
    <x v="3"/>
    <x v="6"/>
    <x v="1"/>
  </r>
  <r>
    <d v="2022-07-03T00:00:00"/>
    <x v="27"/>
    <x v="26"/>
    <n v="2"/>
    <n v="193.5"/>
    <n v="5"/>
    <n v="645"/>
    <x v="10"/>
    <x v="4"/>
    <x v="6"/>
    <x v="1"/>
  </r>
  <r>
    <d v="2022-07-04T00:00:00"/>
    <x v="12"/>
    <x v="12"/>
    <n v="1"/>
    <n v="32.71"/>
    <n v="2"/>
    <n v="100.64"/>
    <x v="6"/>
    <x v="1"/>
    <x v="6"/>
    <x v="1"/>
  </r>
  <r>
    <d v="2022-07-05T00:00:00"/>
    <x v="24"/>
    <x v="23"/>
    <n v="1"/>
    <n v="12600"/>
    <n v="2"/>
    <n v="28000"/>
    <x v="9"/>
    <x v="3"/>
    <x v="6"/>
    <x v="1"/>
  </r>
  <r>
    <d v="2022-07-06T00:00:00"/>
    <x v="24"/>
    <x v="23"/>
    <n v="0"/>
    <n v="0"/>
    <n v="1"/>
    <n v="14000"/>
    <x v="9"/>
    <x v="3"/>
    <x v="6"/>
    <x v="1"/>
  </r>
  <r>
    <d v="2022-07-07T00:00:00"/>
    <x v="11"/>
    <x v="11"/>
    <n v="0"/>
    <n v="0"/>
    <n v="2"/>
    <n v="79.98"/>
    <x v="2"/>
    <x v="1"/>
    <x v="6"/>
    <x v="1"/>
  </r>
  <r>
    <d v="2022-07-08T00:00:00"/>
    <x v="17"/>
    <x v="17"/>
    <n v="0"/>
    <n v="0"/>
    <n v="3"/>
    <n v="646.77"/>
    <x v="7"/>
    <x v="2"/>
    <x v="6"/>
    <x v="1"/>
  </r>
  <r>
    <d v="2022-07-09T00:00:00"/>
    <x v="1"/>
    <x v="1"/>
    <n v="0"/>
    <n v="0"/>
    <n v="1"/>
    <n v="249.99"/>
    <x v="1"/>
    <x v="0"/>
    <x v="6"/>
    <x v="1"/>
  </r>
  <r>
    <d v="2022-07-10T00:00:00"/>
    <x v="26"/>
    <x v="25"/>
    <n v="0"/>
    <n v="0"/>
    <n v="5"/>
    <n v="1245"/>
    <x v="11"/>
    <x v="4"/>
    <x v="6"/>
    <x v="1"/>
  </r>
  <r>
    <d v="2022-07-11T00:00:00"/>
    <x v="9"/>
    <x v="9"/>
    <n v="2"/>
    <n v="77.98"/>
    <n v="3"/>
    <n v="179.97"/>
    <x v="5"/>
    <x v="1"/>
    <x v="6"/>
    <x v="1"/>
  </r>
  <r>
    <d v="2022-07-12T00:00:00"/>
    <x v="20"/>
    <x v="10"/>
    <n v="2"/>
    <n v="40"/>
    <n v="5"/>
    <n v="199.95"/>
    <x v="2"/>
    <x v="2"/>
    <x v="6"/>
    <x v="1"/>
  </r>
  <r>
    <d v="2022-07-13T00:00:00"/>
    <x v="24"/>
    <x v="23"/>
    <n v="1"/>
    <n v="12600"/>
    <n v="1"/>
    <n v="14000"/>
    <x v="9"/>
    <x v="3"/>
    <x v="6"/>
    <x v="1"/>
  </r>
  <r>
    <d v="2022-07-14T00:00:00"/>
    <x v="22"/>
    <x v="21"/>
    <n v="45"/>
    <n v="202297.5"/>
    <n v="3"/>
    <n v="14985"/>
    <x v="0"/>
    <x v="3"/>
    <x v="6"/>
    <x v="1"/>
  </r>
  <r>
    <d v="2022-07-15T00:00:00"/>
    <x v="6"/>
    <x v="6"/>
    <n v="3"/>
    <n v="45"/>
    <n v="1"/>
    <n v="29.99"/>
    <x v="3"/>
    <x v="0"/>
    <x v="6"/>
    <x v="1"/>
  </r>
  <r>
    <d v="2022-07-16T00:00:00"/>
    <x v="2"/>
    <x v="2"/>
    <n v="2"/>
    <n v="129.97999999999999"/>
    <n v="2"/>
    <n v="199.98"/>
    <x v="1"/>
    <x v="0"/>
    <x v="6"/>
    <x v="1"/>
  </r>
  <r>
    <d v="2022-07-17T00:00:00"/>
    <x v="22"/>
    <x v="21"/>
    <n v="2"/>
    <n v="8991"/>
    <n v="4"/>
    <n v="19980"/>
    <x v="0"/>
    <x v="3"/>
    <x v="6"/>
    <x v="1"/>
  </r>
  <r>
    <d v="2022-07-18T00:00:00"/>
    <x v="9"/>
    <x v="9"/>
    <n v="2"/>
    <n v="77.98"/>
    <n v="3"/>
    <n v="179.97"/>
    <x v="5"/>
    <x v="1"/>
    <x v="6"/>
    <x v="1"/>
  </r>
  <r>
    <d v="2022-07-19T00:00:00"/>
    <x v="14"/>
    <x v="14"/>
    <n v="52"/>
    <n v="1197.56"/>
    <n v="2"/>
    <n v="83.76"/>
    <x v="6"/>
    <x v="1"/>
    <x v="6"/>
    <x v="1"/>
  </r>
  <r>
    <d v="2022-07-20T00:00:00"/>
    <x v="23"/>
    <x v="22"/>
    <n v="3"/>
    <n v="105"/>
    <n v="5"/>
    <n v="350"/>
    <x v="8"/>
    <x v="3"/>
    <x v="6"/>
    <x v="1"/>
  </r>
  <r>
    <d v="2022-07-21T00:00:00"/>
    <x v="33"/>
    <x v="32"/>
    <n v="1"/>
    <n v="359.96"/>
    <n v="3"/>
    <n v="1199.8499999999999"/>
    <x v="0"/>
    <x v="6"/>
    <x v="6"/>
    <x v="1"/>
  </r>
  <r>
    <d v="2022-07-22T00:00:00"/>
    <x v="17"/>
    <x v="17"/>
    <n v="1"/>
    <n v="183.25"/>
    <n v="1"/>
    <n v="215.59"/>
    <x v="7"/>
    <x v="2"/>
    <x v="6"/>
    <x v="1"/>
  </r>
  <r>
    <d v="2022-07-23T00:00:00"/>
    <x v="26"/>
    <x v="25"/>
    <n v="3"/>
    <n v="634.95000000000005"/>
    <n v="4"/>
    <n v="996"/>
    <x v="11"/>
    <x v="4"/>
    <x v="6"/>
    <x v="1"/>
  </r>
  <r>
    <d v="2022-07-24T00:00:00"/>
    <x v="30"/>
    <x v="29"/>
    <n v="1"/>
    <n v="62.99"/>
    <n v="3"/>
    <n v="269.97000000000003"/>
    <x v="13"/>
    <x v="4"/>
    <x v="6"/>
    <x v="1"/>
  </r>
  <r>
    <d v="2022-07-25T00:00:00"/>
    <x v="6"/>
    <x v="6"/>
    <n v="1"/>
    <n v="15"/>
    <n v="4"/>
    <n v="119.96"/>
    <x v="3"/>
    <x v="0"/>
    <x v="6"/>
    <x v="1"/>
  </r>
  <r>
    <d v="2022-07-26T00:00:00"/>
    <x v="2"/>
    <x v="2"/>
    <n v="2"/>
    <n v="129.97999999999999"/>
    <n v="5"/>
    <n v="499.95"/>
    <x v="1"/>
    <x v="0"/>
    <x v="6"/>
    <x v="1"/>
  </r>
  <r>
    <d v="2022-07-27T00:00:00"/>
    <x v="34"/>
    <x v="33"/>
    <n v="1"/>
    <n v="244.3"/>
    <n v="1"/>
    <n v="349"/>
    <x v="15"/>
    <x v="6"/>
    <x v="6"/>
    <x v="1"/>
  </r>
  <r>
    <d v="2022-07-28T00:00:00"/>
    <x v="29"/>
    <x v="28"/>
    <n v="3"/>
    <n v="188.97"/>
    <n v="5"/>
    <n v="449.95"/>
    <x v="2"/>
    <x v="4"/>
    <x v="6"/>
    <x v="1"/>
  </r>
  <r>
    <d v="2022-07-29T00:00:00"/>
    <x v="15"/>
    <x v="15"/>
    <n v="3"/>
    <n v="269.96999999999997"/>
    <n v="2"/>
    <n v="239.98"/>
    <x v="5"/>
    <x v="1"/>
    <x v="6"/>
    <x v="1"/>
  </r>
  <r>
    <d v="2022-07-30T00:00:00"/>
    <x v="29"/>
    <x v="28"/>
    <n v="1"/>
    <n v="62.99"/>
    <n v="2"/>
    <n v="179.98"/>
    <x v="2"/>
    <x v="4"/>
    <x v="6"/>
    <x v="1"/>
  </r>
  <r>
    <d v="2022-07-31T00:00:00"/>
    <x v="26"/>
    <x v="25"/>
    <n v="0"/>
    <n v="0"/>
    <n v="5"/>
    <n v="1245"/>
    <x v="11"/>
    <x v="4"/>
    <x v="6"/>
    <x v="1"/>
  </r>
  <r>
    <d v="2022-08-01T00:00:00"/>
    <x v="22"/>
    <x v="21"/>
    <n v="2"/>
    <n v="8991"/>
    <n v="3"/>
    <n v="14985"/>
    <x v="0"/>
    <x v="3"/>
    <x v="7"/>
    <x v="1"/>
  </r>
  <r>
    <d v="2022-08-02T00:00:00"/>
    <x v="4"/>
    <x v="4"/>
    <n v="42"/>
    <n v="420"/>
    <n v="5"/>
    <n v="99.95"/>
    <x v="2"/>
    <x v="0"/>
    <x v="7"/>
    <x v="1"/>
  </r>
  <r>
    <d v="2022-08-03T00:00:00"/>
    <x v="5"/>
    <x v="5"/>
    <n v="2"/>
    <n v="28"/>
    <n v="1"/>
    <n v="27.99"/>
    <x v="2"/>
    <x v="0"/>
    <x v="7"/>
    <x v="1"/>
  </r>
  <r>
    <d v="2022-08-04T00:00:00"/>
    <x v="1"/>
    <x v="1"/>
    <n v="2"/>
    <n v="349.98"/>
    <n v="3"/>
    <n v="749.97"/>
    <x v="1"/>
    <x v="0"/>
    <x v="7"/>
    <x v="1"/>
  </r>
  <r>
    <d v="2022-08-05T00:00:00"/>
    <x v="34"/>
    <x v="33"/>
    <n v="3"/>
    <n v="732.90000000000009"/>
    <n v="2"/>
    <n v="698"/>
    <x v="15"/>
    <x v="6"/>
    <x v="7"/>
    <x v="1"/>
  </r>
  <r>
    <d v="2022-08-06T00:00:00"/>
    <x v="8"/>
    <x v="8"/>
    <n v="1"/>
    <n v="199.99"/>
    <n v="2"/>
    <n v="499.98"/>
    <x v="4"/>
    <x v="1"/>
    <x v="7"/>
    <x v="1"/>
  </r>
  <r>
    <d v="2022-08-07T00:00:00"/>
    <x v="6"/>
    <x v="6"/>
    <n v="3"/>
    <n v="45"/>
    <n v="3"/>
    <n v="89.97"/>
    <x v="3"/>
    <x v="0"/>
    <x v="7"/>
    <x v="1"/>
  </r>
  <r>
    <d v="2022-08-08T00:00:00"/>
    <x v="9"/>
    <x v="9"/>
    <n v="1"/>
    <n v="38.99"/>
    <n v="1"/>
    <n v="59.99"/>
    <x v="5"/>
    <x v="1"/>
    <x v="7"/>
    <x v="1"/>
  </r>
  <r>
    <d v="2022-08-09T00:00:00"/>
    <x v="2"/>
    <x v="2"/>
    <n v="2"/>
    <n v="129.97999999999999"/>
    <n v="2"/>
    <n v="199.98"/>
    <x v="1"/>
    <x v="0"/>
    <x v="7"/>
    <x v="1"/>
  </r>
  <r>
    <d v="2022-08-10T00:00:00"/>
    <x v="4"/>
    <x v="4"/>
    <n v="0"/>
    <n v="0"/>
    <n v="5"/>
    <n v="99.95"/>
    <x v="2"/>
    <x v="0"/>
    <x v="7"/>
    <x v="1"/>
  </r>
  <r>
    <d v="2022-08-11T00:00:00"/>
    <x v="6"/>
    <x v="6"/>
    <n v="0"/>
    <n v="0"/>
    <n v="2"/>
    <n v="59.98"/>
    <x v="3"/>
    <x v="0"/>
    <x v="7"/>
    <x v="1"/>
  </r>
  <r>
    <d v="2022-08-12T00:00:00"/>
    <x v="2"/>
    <x v="2"/>
    <n v="3"/>
    <n v="194.96999999999997"/>
    <n v="4"/>
    <n v="399.96"/>
    <x v="1"/>
    <x v="0"/>
    <x v="7"/>
    <x v="1"/>
  </r>
  <r>
    <d v="2022-08-13T00:00:00"/>
    <x v="23"/>
    <x v="22"/>
    <n v="2"/>
    <n v="70"/>
    <n v="5"/>
    <n v="350"/>
    <x v="8"/>
    <x v="3"/>
    <x v="7"/>
    <x v="1"/>
  </r>
  <r>
    <d v="2022-08-14T00:00:00"/>
    <x v="20"/>
    <x v="10"/>
    <n v="3"/>
    <n v="60"/>
    <n v="2"/>
    <n v="79.98"/>
    <x v="2"/>
    <x v="2"/>
    <x v="7"/>
    <x v="1"/>
  </r>
  <r>
    <d v="2022-08-15T00:00:00"/>
    <x v="13"/>
    <x v="13"/>
    <n v="0"/>
    <n v="0"/>
    <n v="3"/>
    <n v="359.64"/>
    <x v="6"/>
    <x v="1"/>
    <x v="7"/>
    <x v="1"/>
  </r>
  <r>
    <d v="2022-08-16T00:00:00"/>
    <x v="19"/>
    <x v="19"/>
    <n v="3"/>
    <n v="882.06"/>
    <n v="3"/>
    <n v="980.07"/>
    <x v="7"/>
    <x v="2"/>
    <x v="7"/>
    <x v="1"/>
  </r>
  <r>
    <d v="2022-08-17T00:00:00"/>
    <x v="16"/>
    <x v="16"/>
    <n v="1"/>
    <n v="207.99"/>
    <n v="3"/>
    <n v="779.97"/>
    <x v="4"/>
    <x v="2"/>
    <x v="7"/>
    <x v="1"/>
  </r>
  <r>
    <d v="2022-08-18T00:00:00"/>
    <x v="8"/>
    <x v="8"/>
    <n v="2"/>
    <n v="399.98"/>
    <n v="1"/>
    <n v="249.99"/>
    <x v="4"/>
    <x v="1"/>
    <x v="7"/>
    <x v="1"/>
  </r>
  <r>
    <d v="2022-08-19T00:00:00"/>
    <x v="1"/>
    <x v="1"/>
    <n v="0"/>
    <n v="0"/>
    <n v="5"/>
    <n v="1249.95"/>
    <x v="1"/>
    <x v="0"/>
    <x v="7"/>
    <x v="1"/>
  </r>
  <r>
    <d v="2022-08-20T00:00:00"/>
    <x v="4"/>
    <x v="4"/>
    <n v="1"/>
    <n v="10"/>
    <n v="4"/>
    <n v="79.959999999999994"/>
    <x v="2"/>
    <x v="0"/>
    <x v="7"/>
    <x v="1"/>
  </r>
  <r>
    <d v="2022-08-21T00:00:00"/>
    <x v="5"/>
    <x v="5"/>
    <n v="3"/>
    <n v="42"/>
    <n v="1"/>
    <n v="27.99"/>
    <x v="2"/>
    <x v="0"/>
    <x v="7"/>
    <x v="1"/>
  </r>
  <r>
    <d v="2022-08-22T00:00:00"/>
    <x v="25"/>
    <x v="24"/>
    <n v="3"/>
    <n v="36"/>
    <n v="2"/>
    <n v="40"/>
    <x v="10"/>
    <x v="4"/>
    <x v="7"/>
    <x v="1"/>
  </r>
  <r>
    <d v="2022-08-23T00:00:00"/>
    <x v="1"/>
    <x v="1"/>
    <n v="1"/>
    <n v="174.99"/>
    <n v="4"/>
    <n v="999.96"/>
    <x v="1"/>
    <x v="0"/>
    <x v="7"/>
    <x v="1"/>
  </r>
  <r>
    <d v="2022-08-24T00:00:00"/>
    <x v="23"/>
    <x v="22"/>
    <n v="1"/>
    <n v="35"/>
    <n v="1"/>
    <n v="70"/>
    <x v="8"/>
    <x v="3"/>
    <x v="7"/>
    <x v="1"/>
  </r>
  <r>
    <d v="2022-08-25T00:00:00"/>
    <x v="3"/>
    <x v="3"/>
    <n v="2"/>
    <n v="83.98"/>
    <n v="2"/>
    <n v="139.97999999999999"/>
    <x v="1"/>
    <x v="0"/>
    <x v="7"/>
    <x v="1"/>
  </r>
  <r>
    <d v="2022-08-26T00:00:00"/>
    <x v="24"/>
    <x v="23"/>
    <n v="0"/>
    <n v="0"/>
    <n v="2"/>
    <n v="28000"/>
    <x v="9"/>
    <x v="3"/>
    <x v="7"/>
    <x v="1"/>
  </r>
  <r>
    <d v="2022-08-27T00:00:00"/>
    <x v="31"/>
    <x v="30"/>
    <n v="0"/>
    <n v="0"/>
    <n v="2"/>
    <n v="119.98"/>
    <x v="14"/>
    <x v="5"/>
    <x v="7"/>
    <x v="1"/>
  </r>
  <r>
    <d v="2022-08-28T00:00:00"/>
    <x v="24"/>
    <x v="23"/>
    <n v="1"/>
    <n v="12600"/>
    <n v="1"/>
    <n v="14000"/>
    <x v="9"/>
    <x v="3"/>
    <x v="7"/>
    <x v="1"/>
  </r>
  <r>
    <d v="2022-08-29T00:00:00"/>
    <x v="32"/>
    <x v="31"/>
    <n v="0"/>
    <n v="0"/>
    <n v="1"/>
    <n v="99.99"/>
    <x v="2"/>
    <x v="5"/>
    <x v="7"/>
    <x v="1"/>
  </r>
  <r>
    <d v="2022-08-30T00:00:00"/>
    <x v="15"/>
    <x v="15"/>
    <n v="0"/>
    <n v="0"/>
    <n v="3"/>
    <n v="359.97"/>
    <x v="5"/>
    <x v="1"/>
    <x v="7"/>
    <x v="1"/>
  </r>
  <r>
    <d v="2022-08-31T00:00:00"/>
    <x v="8"/>
    <x v="8"/>
    <n v="2"/>
    <n v="399.98"/>
    <n v="1"/>
    <n v="249.99"/>
    <x v="4"/>
    <x v="1"/>
    <x v="7"/>
    <x v="1"/>
  </r>
  <r>
    <d v="2022-09-01T00:00:00"/>
    <x v="35"/>
    <x v="34"/>
    <n v="38"/>
    <n v="1312.8999999999999"/>
    <n v="5"/>
    <n v="265.75"/>
    <x v="16"/>
    <x v="6"/>
    <x v="8"/>
    <x v="1"/>
  </r>
  <r>
    <d v="2022-09-02T00:00:00"/>
    <x v="26"/>
    <x v="25"/>
    <n v="2"/>
    <n v="423.3"/>
    <n v="4"/>
    <n v="996"/>
    <x v="11"/>
    <x v="4"/>
    <x v="8"/>
    <x v="1"/>
  </r>
  <r>
    <d v="2022-09-03T00:00:00"/>
    <x v="30"/>
    <x v="29"/>
    <n v="3"/>
    <n v="188.97"/>
    <n v="4"/>
    <n v="359.96"/>
    <x v="13"/>
    <x v="4"/>
    <x v="8"/>
    <x v="1"/>
  </r>
  <r>
    <d v="2022-09-04T00:00:00"/>
    <x v="16"/>
    <x v="16"/>
    <n v="0"/>
    <n v="0"/>
    <n v="3"/>
    <n v="779.97"/>
    <x v="4"/>
    <x v="2"/>
    <x v="8"/>
    <x v="1"/>
  </r>
  <r>
    <d v="2022-09-05T00:00:00"/>
    <x v="31"/>
    <x v="30"/>
    <n v="1"/>
    <n v="38.99"/>
    <n v="5"/>
    <n v="299.95"/>
    <x v="14"/>
    <x v="5"/>
    <x v="8"/>
    <x v="1"/>
  </r>
  <r>
    <d v="2022-09-06T00:00:00"/>
    <x v="25"/>
    <x v="24"/>
    <n v="2"/>
    <n v="24"/>
    <n v="2"/>
    <n v="40"/>
    <x v="10"/>
    <x v="4"/>
    <x v="8"/>
    <x v="1"/>
  </r>
  <r>
    <d v="2022-09-07T00:00:00"/>
    <x v="20"/>
    <x v="10"/>
    <n v="1"/>
    <n v="20"/>
    <n v="1"/>
    <n v="39.99"/>
    <x v="2"/>
    <x v="2"/>
    <x v="8"/>
    <x v="1"/>
  </r>
  <r>
    <d v="2022-09-08T00:00:00"/>
    <x v="33"/>
    <x v="32"/>
    <n v="1"/>
    <n v="359.96"/>
    <n v="2"/>
    <n v="799.9"/>
    <x v="0"/>
    <x v="6"/>
    <x v="8"/>
    <x v="1"/>
  </r>
  <r>
    <d v="2022-09-09T00:00:00"/>
    <x v="2"/>
    <x v="2"/>
    <n v="1"/>
    <n v="64.989999999999995"/>
    <n v="4"/>
    <n v="399.96"/>
    <x v="1"/>
    <x v="0"/>
    <x v="8"/>
    <x v="1"/>
  </r>
  <r>
    <d v="2022-09-10T00:00:00"/>
    <x v="2"/>
    <x v="2"/>
    <n v="3"/>
    <n v="194.96999999999997"/>
    <n v="4"/>
    <n v="399.96"/>
    <x v="1"/>
    <x v="0"/>
    <x v="8"/>
    <x v="1"/>
  </r>
  <r>
    <d v="2022-09-11T00:00:00"/>
    <x v="12"/>
    <x v="12"/>
    <n v="1"/>
    <n v="32.71"/>
    <n v="5"/>
    <n v="251.6"/>
    <x v="6"/>
    <x v="1"/>
    <x v="8"/>
    <x v="1"/>
  </r>
  <r>
    <d v="2022-09-12T00:00:00"/>
    <x v="19"/>
    <x v="19"/>
    <n v="1"/>
    <n v="294.02"/>
    <n v="3"/>
    <n v="980.07"/>
    <x v="7"/>
    <x v="2"/>
    <x v="8"/>
    <x v="1"/>
  </r>
  <r>
    <d v="2022-09-13T00:00:00"/>
    <x v="26"/>
    <x v="25"/>
    <n v="1"/>
    <n v="211.65"/>
    <n v="4"/>
    <n v="996"/>
    <x v="11"/>
    <x v="4"/>
    <x v="8"/>
    <x v="1"/>
  </r>
  <r>
    <d v="2022-09-14T00:00:00"/>
    <x v="16"/>
    <x v="16"/>
    <n v="0"/>
    <n v="0"/>
    <n v="1"/>
    <n v="259.99"/>
    <x v="4"/>
    <x v="2"/>
    <x v="8"/>
    <x v="1"/>
  </r>
  <r>
    <d v="2022-09-15T00:00:00"/>
    <x v="4"/>
    <x v="4"/>
    <n v="1"/>
    <n v="10"/>
    <n v="4"/>
    <n v="79.959999999999994"/>
    <x v="2"/>
    <x v="0"/>
    <x v="8"/>
    <x v="1"/>
  </r>
  <r>
    <d v="2022-09-16T00:00:00"/>
    <x v="26"/>
    <x v="25"/>
    <n v="1"/>
    <n v="211.65"/>
    <n v="3"/>
    <n v="747"/>
    <x v="11"/>
    <x v="4"/>
    <x v="8"/>
    <x v="1"/>
  </r>
  <r>
    <d v="2022-09-17T00:00:00"/>
    <x v="32"/>
    <x v="31"/>
    <n v="36"/>
    <n v="2699.64"/>
    <n v="4"/>
    <n v="399.96"/>
    <x v="2"/>
    <x v="5"/>
    <x v="8"/>
    <x v="1"/>
  </r>
  <r>
    <d v="2022-09-18T00:00:00"/>
    <x v="6"/>
    <x v="6"/>
    <n v="0"/>
    <n v="0"/>
    <n v="4"/>
    <n v="119.96"/>
    <x v="3"/>
    <x v="0"/>
    <x v="8"/>
    <x v="1"/>
  </r>
  <r>
    <d v="2022-09-19T00:00:00"/>
    <x v="32"/>
    <x v="31"/>
    <n v="3"/>
    <n v="224.96999999999997"/>
    <n v="4"/>
    <n v="399.96"/>
    <x v="2"/>
    <x v="5"/>
    <x v="8"/>
    <x v="1"/>
  </r>
  <r>
    <d v="2022-09-20T00:00:00"/>
    <x v="18"/>
    <x v="18"/>
    <n v="0"/>
    <n v="0"/>
    <n v="3"/>
    <n v="119.97"/>
    <x v="3"/>
    <x v="2"/>
    <x v="8"/>
    <x v="1"/>
  </r>
  <r>
    <d v="2022-09-21T00:00:00"/>
    <x v="18"/>
    <x v="18"/>
    <n v="45"/>
    <n v="900"/>
    <n v="5"/>
    <n v="199.95"/>
    <x v="3"/>
    <x v="2"/>
    <x v="8"/>
    <x v="1"/>
  </r>
  <r>
    <d v="2022-09-22T00:00:00"/>
    <x v="1"/>
    <x v="1"/>
    <n v="2"/>
    <n v="349.98"/>
    <n v="5"/>
    <n v="1249.95"/>
    <x v="1"/>
    <x v="0"/>
    <x v="8"/>
    <x v="1"/>
  </r>
  <r>
    <d v="2022-09-23T00:00:00"/>
    <x v="16"/>
    <x v="16"/>
    <n v="2"/>
    <n v="415.98"/>
    <n v="5"/>
    <n v="1299.95"/>
    <x v="4"/>
    <x v="2"/>
    <x v="8"/>
    <x v="1"/>
  </r>
  <r>
    <d v="2022-09-24T00:00:00"/>
    <x v="34"/>
    <x v="33"/>
    <n v="3"/>
    <n v="732.90000000000009"/>
    <n v="1"/>
    <n v="349"/>
    <x v="15"/>
    <x v="6"/>
    <x v="8"/>
    <x v="1"/>
  </r>
  <r>
    <d v="2022-09-25T00:00:00"/>
    <x v="14"/>
    <x v="14"/>
    <n v="3"/>
    <n v="69.09"/>
    <n v="5"/>
    <n v="209.4"/>
    <x v="6"/>
    <x v="1"/>
    <x v="8"/>
    <x v="1"/>
  </r>
  <r>
    <d v="2022-09-26T00:00:00"/>
    <x v="10"/>
    <x v="10"/>
    <n v="0"/>
    <n v="0"/>
    <n v="2"/>
    <n v="79.98"/>
    <x v="2"/>
    <x v="1"/>
    <x v="8"/>
    <x v="1"/>
  </r>
  <r>
    <d v="2022-09-27T00:00:00"/>
    <x v="31"/>
    <x v="30"/>
    <n v="1"/>
    <n v="38.99"/>
    <n v="2"/>
    <n v="119.98"/>
    <x v="14"/>
    <x v="5"/>
    <x v="8"/>
    <x v="1"/>
  </r>
  <r>
    <d v="2022-09-28T00:00:00"/>
    <x v="19"/>
    <x v="19"/>
    <n v="1"/>
    <n v="294.02"/>
    <n v="3"/>
    <n v="980.07"/>
    <x v="7"/>
    <x v="2"/>
    <x v="8"/>
    <x v="1"/>
  </r>
  <r>
    <d v="2022-09-29T00:00:00"/>
    <x v="20"/>
    <x v="10"/>
    <n v="1"/>
    <n v="20"/>
    <n v="3"/>
    <n v="119.97"/>
    <x v="2"/>
    <x v="2"/>
    <x v="8"/>
    <x v="1"/>
  </r>
  <r>
    <d v="2022-09-30T00:00:00"/>
    <x v="0"/>
    <x v="0"/>
    <n v="3"/>
    <n v="1036.77"/>
    <n v="5"/>
    <n v="2159.9499999999998"/>
    <x v="0"/>
    <x v="0"/>
    <x v="8"/>
    <x v="1"/>
  </r>
  <r>
    <d v="2022-10-01T00:00:00"/>
    <x v="23"/>
    <x v="22"/>
    <n v="1"/>
    <n v="35"/>
    <n v="5"/>
    <n v="350"/>
    <x v="8"/>
    <x v="3"/>
    <x v="9"/>
    <x v="1"/>
  </r>
  <r>
    <d v="2022-10-02T00:00:00"/>
    <x v="34"/>
    <x v="33"/>
    <n v="2"/>
    <n v="488.6"/>
    <n v="5"/>
    <n v="1745"/>
    <x v="15"/>
    <x v="6"/>
    <x v="9"/>
    <x v="1"/>
  </r>
  <r>
    <d v="2022-10-03T00:00:00"/>
    <x v="30"/>
    <x v="29"/>
    <n v="1"/>
    <n v="62.99"/>
    <n v="2"/>
    <n v="179.98"/>
    <x v="13"/>
    <x v="4"/>
    <x v="9"/>
    <x v="1"/>
  </r>
  <r>
    <d v="2022-10-04T00:00:00"/>
    <x v="19"/>
    <x v="19"/>
    <n v="1"/>
    <n v="294.02"/>
    <n v="2"/>
    <n v="653.38"/>
    <x v="7"/>
    <x v="2"/>
    <x v="9"/>
    <x v="1"/>
  </r>
  <r>
    <d v="2022-10-05T00:00:00"/>
    <x v="4"/>
    <x v="4"/>
    <n v="0"/>
    <n v="0"/>
    <n v="4"/>
    <n v="79.959999999999994"/>
    <x v="2"/>
    <x v="0"/>
    <x v="9"/>
    <x v="1"/>
  </r>
  <r>
    <d v="2022-10-06T00:00:00"/>
    <x v="12"/>
    <x v="12"/>
    <n v="63"/>
    <n v="2060.73"/>
    <n v="3"/>
    <n v="150.96"/>
    <x v="6"/>
    <x v="1"/>
    <x v="9"/>
    <x v="1"/>
  </r>
  <r>
    <d v="2022-10-07T00:00:00"/>
    <x v="7"/>
    <x v="7"/>
    <n v="1"/>
    <n v="234.5"/>
    <n v="4"/>
    <n v="1103.52"/>
    <x v="1"/>
    <x v="0"/>
    <x v="9"/>
    <x v="1"/>
  </r>
  <r>
    <d v="2022-10-08T00:00:00"/>
    <x v="4"/>
    <x v="4"/>
    <n v="0"/>
    <n v="0"/>
    <n v="1"/>
    <n v="19.989999999999998"/>
    <x v="2"/>
    <x v="0"/>
    <x v="9"/>
    <x v="1"/>
  </r>
  <r>
    <d v="2022-10-09T00:00:00"/>
    <x v="33"/>
    <x v="32"/>
    <n v="48"/>
    <n v="17278.079999999998"/>
    <n v="1"/>
    <n v="399.95"/>
    <x v="0"/>
    <x v="6"/>
    <x v="9"/>
    <x v="1"/>
  </r>
  <r>
    <d v="2022-10-10T00:00:00"/>
    <x v="23"/>
    <x v="22"/>
    <n v="3"/>
    <n v="105"/>
    <n v="5"/>
    <n v="350"/>
    <x v="8"/>
    <x v="3"/>
    <x v="9"/>
    <x v="1"/>
  </r>
  <r>
    <d v="2022-10-11T00:00:00"/>
    <x v="25"/>
    <x v="24"/>
    <n v="47"/>
    <n v="564"/>
    <n v="5"/>
    <n v="100"/>
    <x v="10"/>
    <x v="4"/>
    <x v="9"/>
    <x v="1"/>
  </r>
  <r>
    <d v="2022-10-12T00:00:00"/>
    <x v="5"/>
    <x v="5"/>
    <n v="3"/>
    <n v="42"/>
    <n v="5"/>
    <n v="139.94999999999999"/>
    <x v="2"/>
    <x v="0"/>
    <x v="9"/>
    <x v="1"/>
  </r>
  <r>
    <d v="2022-10-13T00:00:00"/>
    <x v="25"/>
    <x v="24"/>
    <n v="2"/>
    <n v="24"/>
    <n v="2"/>
    <n v="40"/>
    <x v="10"/>
    <x v="4"/>
    <x v="9"/>
    <x v="1"/>
  </r>
  <r>
    <d v="2022-10-14T00:00:00"/>
    <x v="3"/>
    <x v="3"/>
    <n v="0"/>
    <n v="0"/>
    <n v="5"/>
    <n v="349.95"/>
    <x v="1"/>
    <x v="0"/>
    <x v="9"/>
    <x v="1"/>
  </r>
  <r>
    <d v="2022-10-15T00:00:00"/>
    <x v="34"/>
    <x v="33"/>
    <n v="3"/>
    <n v="732.90000000000009"/>
    <n v="2"/>
    <n v="698"/>
    <x v="15"/>
    <x v="6"/>
    <x v="9"/>
    <x v="1"/>
  </r>
  <r>
    <d v="2022-10-16T00:00:00"/>
    <x v="26"/>
    <x v="25"/>
    <n v="1"/>
    <n v="211.65"/>
    <n v="2"/>
    <n v="498"/>
    <x v="11"/>
    <x v="4"/>
    <x v="9"/>
    <x v="1"/>
  </r>
  <r>
    <d v="2022-10-17T00:00:00"/>
    <x v="16"/>
    <x v="16"/>
    <n v="2"/>
    <n v="415.98"/>
    <n v="2"/>
    <n v="519.98"/>
    <x v="4"/>
    <x v="2"/>
    <x v="9"/>
    <x v="1"/>
  </r>
  <r>
    <d v="2022-10-18T00:00:00"/>
    <x v="7"/>
    <x v="7"/>
    <n v="2"/>
    <n v="469"/>
    <n v="2"/>
    <n v="551.76"/>
    <x v="1"/>
    <x v="0"/>
    <x v="9"/>
    <x v="1"/>
  </r>
  <r>
    <d v="2022-10-19T00:00:00"/>
    <x v="29"/>
    <x v="28"/>
    <n v="0"/>
    <n v="0"/>
    <n v="3"/>
    <n v="269.97000000000003"/>
    <x v="2"/>
    <x v="4"/>
    <x v="9"/>
    <x v="1"/>
  </r>
  <r>
    <d v="2022-10-20T00:00:00"/>
    <x v="13"/>
    <x v="13"/>
    <n v="32"/>
    <n v="2877.12"/>
    <n v="1"/>
    <n v="119.88"/>
    <x v="6"/>
    <x v="1"/>
    <x v="9"/>
    <x v="1"/>
  </r>
  <r>
    <d v="2022-10-21T00:00:00"/>
    <x v="0"/>
    <x v="0"/>
    <n v="3"/>
    <n v="1036.77"/>
    <n v="5"/>
    <n v="2159.9499999999998"/>
    <x v="0"/>
    <x v="0"/>
    <x v="9"/>
    <x v="1"/>
  </r>
  <r>
    <d v="2022-10-22T00:00:00"/>
    <x v="9"/>
    <x v="9"/>
    <n v="3"/>
    <n v="116.97"/>
    <n v="5"/>
    <n v="299.95"/>
    <x v="5"/>
    <x v="1"/>
    <x v="9"/>
    <x v="1"/>
  </r>
  <r>
    <d v="2022-10-23T00:00:00"/>
    <x v="5"/>
    <x v="5"/>
    <n v="1"/>
    <n v="14"/>
    <n v="4"/>
    <n v="111.96"/>
    <x v="2"/>
    <x v="0"/>
    <x v="9"/>
    <x v="1"/>
  </r>
  <r>
    <d v="2022-10-24T00:00:00"/>
    <x v="5"/>
    <x v="5"/>
    <n v="2"/>
    <n v="28"/>
    <n v="5"/>
    <n v="139.94999999999999"/>
    <x v="2"/>
    <x v="0"/>
    <x v="9"/>
    <x v="1"/>
  </r>
  <r>
    <d v="2022-10-25T00:00:00"/>
    <x v="6"/>
    <x v="6"/>
    <n v="3"/>
    <n v="45"/>
    <n v="2"/>
    <n v="59.98"/>
    <x v="3"/>
    <x v="0"/>
    <x v="9"/>
    <x v="1"/>
  </r>
  <r>
    <d v="2022-10-26T00:00:00"/>
    <x v="11"/>
    <x v="11"/>
    <n v="43"/>
    <n v="945.56999999999994"/>
    <n v="5"/>
    <n v="199.95"/>
    <x v="2"/>
    <x v="1"/>
    <x v="9"/>
    <x v="1"/>
  </r>
  <r>
    <d v="2022-10-27T00:00:00"/>
    <x v="5"/>
    <x v="5"/>
    <n v="1"/>
    <n v="14"/>
    <n v="2"/>
    <n v="55.98"/>
    <x v="2"/>
    <x v="0"/>
    <x v="9"/>
    <x v="1"/>
  </r>
  <r>
    <d v="2022-10-28T00:00:00"/>
    <x v="18"/>
    <x v="18"/>
    <n v="2"/>
    <n v="40"/>
    <n v="2"/>
    <n v="79.98"/>
    <x v="3"/>
    <x v="2"/>
    <x v="9"/>
    <x v="1"/>
  </r>
  <r>
    <d v="2022-10-29T00:00:00"/>
    <x v="34"/>
    <x v="33"/>
    <n v="1"/>
    <n v="244.3"/>
    <n v="2"/>
    <n v="698"/>
    <x v="15"/>
    <x v="6"/>
    <x v="9"/>
    <x v="1"/>
  </r>
  <r>
    <d v="2022-10-30T00:00:00"/>
    <x v="0"/>
    <x v="0"/>
    <n v="2"/>
    <n v="691.18"/>
    <n v="5"/>
    <n v="2159.9499999999998"/>
    <x v="0"/>
    <x v="0"/>
    <x v="9"/>
    <x v="1"/>
  </r>
  <r>
    <d v="2022-10-31T00:00:00"/>
    <x v="15"/>
    <x v="15"/>
    <n v="27"/>
    <n v="2429.73"/>
    <n v="1"/>
    <n v="119.99"/>
    <x v="5"/>
    <x v="1"/>
    <x v="9"/>
    <x v="1"/>
  </r>
  <r>
    <d v="2022-11-01T00:00:00"/>
    <x v="33"/>
    <x v="32"/>
    <n v="3"/>
    <n v="1079.8799999999999"/>
    <n v="2"/>
    <n v="799.9"/>
    <x v="0"/>
    <x v="6"/>
    <x v="10"/>
    <x v="1"/>
  </r>
  <r>
    <d v="2022-11-02T00:00:00"/>
    <x v="35"/>
    <x v="34"/>
    <n v="3"/>
    <n v="103.64999999999999"/>
    <n v="1"/>
    <n v="53.15"/>
    <x v="16"/>
    <x v="6"/>
    <x v="10"/>
    <x v="1"/>
  </r>
  <r>
    <d v="2022-11-03T00:00:00"/>
    <x v="5"/>
    <x v="5"/>
    <n v="3"/>
    <n v="42"/>
    <n v="1"/>
    <n v="27.99"/>
    <x v="2"/>
    <x v="0"/>
    <x v="10"/>
    <x v="1"/>
  </r>
  <r>
    <d v="2022-11-04T00:00:00"/>
    <x v="27"/>
    <x v="26"/>
    <n v="0"/>
    <n v="0"/>
    <n v="2"/>
    <n v="258"/>
    <x v="10"/>
    <x v="4"/>
    <x v="10"/>
    <x v="1"/>
  </r>
  <r>
    <d v="2022-11-05T00:00:00"/>
    <x v="22"/>
    <x v="21"/>
    <n v="1"/>
    <n v="4495.5"/>
    <n v="5"/>
    <n v="24975"/>
    <x v="0"/>
    <x v="3"/>
    <x v="10"/>
    <x v="1"/>
  </r>
  <r>
    <d v="2022-11-06T00:00:00"/>
    <x v="15"/>
    <x v="15"/>
    <n v="1"/>
    <n v="89.99"/>
    <n v="4"/>
    <n v="479.96"/>
    <x v="5"/>
    <x v="1"/>
    <x v="10"/>
    <x v="1"/>
  </r>
  <r>
    <d v="2022-11-07T00:00:00"/>
    <x v="12"/>
    <x v="12"/>
    <n v="0"/>
    <n v="0"/>
    <n v="5"/>
    <n v="251.6"/>
    <x v="6"/>
    <x v="1"/>
    <x v="10"/>
    <x v="1"/>
  </r>
  <r>
    <d v="2022-11-08T00:00:00"/>
    <x v="14"/>
    <x v="14"/>
    <n v="3"/>
    <n v="69.09"/>
    <n v="1"/>
    <n v="41.88"/>
    <x v="6"/>
    <x v="1"/>
    <x v="10"/>
    <x v="1"/>
  </r>
  <r>
    <d v="2022-11-09T00:00:00"/>
    <x v="5"/>
    <x v="5"/>
    <n v="1"/>
    <n v="14"/>
    <n v="5"/>
    <n v="139.94999999999999"/>
    <x v="2"/>
    <x v="0"/>
    <x v="10"/>
    <x v="1"/>
  </r>
  <r>
    <d v="2022-11-10T00:00:00"/>
    <x v="9"/>
    <x v="9"/>
    <n v="1"/>
    <n v="38.99"/>
    <n v="2"/>
    <n v="119.98"/>
    <x v="5"/>
    <x v="1"/>
    <x v="10"/>
    <x v="1"/>
  </r>
  <r>
    <d v="2022-11-11T00:00:00"/>
    <x v="16"/>
    <x v="16"/>
    <n v="3"/>
    <n v="623.97"/>
    <n v="3"/>
    <n v="779.97"/>
    <x v="4"/>
    <x v="2"/>
    <x v="10"/>
    <x v="1"/>
  </r>
  <r>
    <d v="2022-11-12T00:00:00"/>
    <x v="19"/>
    <x v="19"/>
    <n v="0"/>
    <n v="0"/>
    <n v="1"/>
    <n v="326.69"/>
    <x v="7"/>
    <x v="2"/>
    <x v="10"/>
    <x v="1"/>
  </r>
  <r>
    <d v="2022-11-13T00:00:00"/>
    <x v="18"/>
    <x v="18"/>
    <n v="2"/>
    <n v="40"/>
    <n v="4"/>
    <n v="159.96"/>
    <x v="3"/>
    <x v="2"/>
    <x v="10"/>
    <x v="1"/>
  </r>
  <r>
    <d v="2022-11-14T00:00:00"/>
    <x v="0"/>
    <x v="0"/>
    <n v="1"/>
    <n v="345.59"/>
    <n v="3"/>
    <n v="1295.97"/>
    <x v="0"/>
    <x v="0"/>
    <x v="10"/>
    <x v="1"/>
  </r>
  <r>
    <d v="2022-11-15T00:00:00"/>
    <x v="29"/>
    <x v="28"/>
    <n v="0"/>
    <n v="0"/>
    <n v="2"/>
    <n v="179.98"/>
    <x v="2"/>
    <x v="4"/>
    <x v="10"/>
    <x v="1"/>
  </r>
  <r>
    <d v="2022-11-16T00:00:00"/>
    <x v="2"/>
    <x v="2"/>
    <n v="3"/>
    <n v="194.96999999999997"/>
    <n v="1"/>
    <n v="99.99"/>
    <x v="1"/>
    <x v="0"/>
    <x v="10"/>
    <x v="1"/>
  </r>
  <r>
    <d v="2022-11-17T00:00:00"/>
    <x v="9"/>
    <x v="9"/>
    <n v="1"/>
    <n v="38.99"/>
    <n v="5"/>
    <n v="299.95"/>
    <x v="5"/>
    <x v="1"/>
    <x v="10"/>
    <x v="1"/>
  </r>
  <r>
    <d v="2022-11-18T00:00:00"/>
    <x v="24"/>
    <x v="23"/>
    <n v="1"/>
    <n v="12600"/>
    <n v="1"/>
    <n v="14000"/>
    <x v="9"/>
    <x v="3"/>
    <x v="10"/>
    <x v="1"/>
  </r>
  <r>
    <d v="2022-11-19T00:00:00"/>
    <x v="21"/>
    <x v="20"/>
    <n v="0"/>
    <n v="0"/>
    <n v="4"/>
    <n v="2599.96"/>
    <x v="4"/>
    <x v="2"/>
    <x v="10"/>
    <x v="1"/>
  </r>
  <r>
    <d v="2022-11-20T00:00:00"/>
    <x v="10"/>
    <x v="10"/>
    <n v="3"/>
    <n v="65.97"/>
    <n v="5"/>
    <n v="199.95"/>
    <x v="2"/>
    <x v="1"/>
    <x v="10"/>
    <x v="1"/>
  </r>
  <r>
    <d v="2022-11-21T00:00:00"/>
    <x v="27"/>
    <x v="26"/>
    <n v="0"/>
    <n v="0"/>
    <n v="5"/>
    <n v="645"/>
    <x v="10"/>
    <x v="4"/>
    <x v="10"/>
    <x v="1"/>
  </r>
  <r>
    <d v="2022-11-22T00:00:00"/>
    <x v="19"/>
    <x v="19"/>
    <n v="1"/>
    <n v="294.02"/>
    <n v="4"/>
    <n v="1306.76"/>
    <x v="7"/>
    <x v="2"/>
    <x v="10"/>
    <x v="1"/>
  </r>
  <r>
    <d v="2022-11-23T00:00:00"/>
    <x v="13"/>
    <x v="13"/>
    <n v="3"/>
    <n v="269.73"/>
    <n v="1"/>
    <n v="119.88"/>
    <x v="6"/>
    <x v="1"/>
    <x v="10"/>
    <x v="1"/>
  </r>
  <r>
    <d v="2022-11-24T00:00:00"/>
    <x v="0"/>
    <x v="0"/>
    <n v="2"/>
    <n v="691.18"/>
    <n v="5"/>
    <n v="2159.9499999999998"/>
    <x v="0"/>
    <x v="0"/>
    <x v="10"/>
    <x v="1"/>
  </r>
  <r>
    <d v="2022-11-25T00:00:00"/>
    <x v="20"/>
    <x v="10"/>
    <n v="0"/>
    <n v="0"/>
    <n v="1"/>
    <n v="39.99"/>
    <x v="2"/>
    <x v="2"/>
    <x v="10"/>
    <x v="1"/>
  </r>
  <r>
    <d v="2022-11-26T00:00:00"/>
    <x v="9"/>
    <x v="9"/>
    <n v="0"/>
    <n v="0"/>
    <n v="5"/>
    <n v="299.95"/>
    <x v="5"/>
    <x v="1"/>
    <x v="10"/>
    <x v="1"/>
  </r>
  <r>
    <d v="2022-11-27T00:00:00"/>
    <x v="23"/>
    <x v="22"/>
    <n v="0"/>
    <n v="0"/>
    <n v="5"/>
    <n v="350"/>
    <x v="8"/>
    <x v="3"/>
    <x v="10"/>
    <x v="1"/>
  </r>
  <r>
    <d v="2022-11-28T00:00:00"/>
    <x v="28"/>
    <x v="27"/>
    <n v="3"/>
    <n v="290.25"/>
    <n v="2"/>
    <n v="258"/>
    <x v="12"/>
    <x v="4"/>
    <x v="10"/>
    <x v="1"/>
  </r>
  <r>
    <d v="2022-11-29T00:00:00"/>
    <x v="28"/>
    <x v="27"/>
    <n v="2"/>
    <n v="193.5"/>
    <n v="2"/>
    <n v="258"/>
    <x v="12"/>
    <x v="4"/>
    <x v="10"/>
    <x v="1"/>
  </r>
  <r>
    <d v="2022-11-30T00:00:00"/>
    <x v="17"/>
    <x v="17"/>
    <n v="0"/>
    <n v="0"/>
    <n v="1"/>
    <n v="215.59"/>
    <x v="7"/>
    <x v="2"/>
    <x v="10"/>
    <x v="1"/>
  </r>
  <r>
    <d v="2022-12-01T00:00:00"/>
    <x v="34"/>
    <x v="33"/>
    <n v="1"/>
    <n v="244.3"/>
    <n v="2"/>
    <n v="698"/>
    <x v="15"/>
    <x v="6"/>
    <x v="11"/>
    <x v="1"/>
  </r>
  <r>
    <d v="2022-12-02T00:00:00"/>
    <x v="35"/>
    <x v="34"/>
    <n v="0"/>
    <n v="0"/>
    <n v="1"/>
    <n v="53.15"/>
    <x v="16"/>
    <x v="6"/>
    <x v="11"/>
    <x v="1"/>
  </r>
  <r>
    <d v="2022-12-03T00:00:00"/>
    <x v="35"/>
    <x v="34"/>
    <n v="0"/>
    <n v="0"/>
    <n v="5"/>
    <n v="265.75"/>
    <x v="16"/>
    <x v="6"/>
    <x v="11"/>
    <x v="1"/>
  </r>
  <r>
    <d v="2022-12-04T00:00:00"/>
    <x v="14"/>
    <x v="14"/>
    <n v="2"/>
    <n v="46.06"/>
    <n v="2"/>
    <n v="83.76"/>
    <x v="6"/>
    <x v="1"/>
    <x v="11"/>
    <x v="1"/>
  </r>
  <r>
    <d v="2022-12-05T00:00:00"/>
    <x v="27"/>
    <x v="26"/>
    <n v="3"/>
    <n v="290.25"/>
    <n v="4"/>
    <n v="516"/>
    <x v="10"/>
    <x v="4"/>
    <x v="11"/>
    <x v="1"/>
  </r>
  <r>
    <d v="2022-12-06T00:00:00"/>
    <x v="20"/>
    <x v="10"/>
    <n v="2"/>
    <n v="40"/>
    <n v="2"/>
    <n v="79.98"/>
    <x v="2"/>
    <x v="2"/>
    <x v="11"/>
    <x v="1"/>
  </r>
  <r>
    <d v="2022-12-07T00:00:00"/>
    <x v="31"/>
    <x v="30"/>
    <n v="1"/>
    <n v="38.99"/>
    <n v="5"/>
    <n v="299.95"/>
    <x v="14"/>
    <x v="5"/>
    <x v="11"/>
    <x v="1"/>
  </r>
  <r>
    <d v="2022-12-08T00:00:00"/>
    <x v="11"/>
    <x v="11"/>
    <n v="2"/>
    <n v="43.98"/>
    <n v="4"/>
    <n v="159.96"/>
    <x v="2"/>
    <x v="1"/>
    <x v="11"/>
    <x v="1"/>
  </r>
  <r>
    <d v="2022-12-09T00:00:00"/>
    <x v="11"/>
    <x v="11"/>
    <n v="23"/>
    <n v="505.77"/>
    <n v="2"/>
    <n v="79.98"/>
    <x v="2"/>
    <x v="1"/>
    <x v="11"/>
    <x v="1"/>
  </r>
  <r>
    <d v="2022-12-10T00:00:00"/>
    <x v="35"/>
    <x v="34"/>
    <n v="0"/>
    <n v="0"/>
    <n v="2"/>
    <n v="106.3"/>
    <x v="16"/>
    <x v="6"/>
    <x v="11"/>
    <x v="1"/>
  </r>
  <r>
    <d v="2022-12-11T00:00:00"/>
    <x v="4"/>
    <x v="4"/>
    <n v="0"/>
    <n v="0"/>
    <n v="4"/>
    <n v="79.959999999999994"/>
    <x v="2"/>
    <x v="0"/>
    <x v="11"/>
    <x v="1"/>
  </r>
  <r>
    <d v="2022-12-12T00:00:00"/>
    <x v="35"/>
    <x v="34"/>
    <n v="0"/>
    <n v="0"/>
    <n v="5"/>
    <n v="265.75"/>
    <x v="16"/>
    <x v="6"/>
    <x v="11"/>
    <x v="1"/>
  </r>
  <r>
    <d v="2022-12-13T00:00:00"/>
    <x v="29"/>
    <x v="28"/>
    <n v="25"/>
    <n v="1574.75"/>
    <n v="3"/>
    <n v="269.97000000000003"/>
    <x v="2"/>
    <x v="4"/>
    <x v="11"/>
    <x v="1"/>
  </r>
  <r>
    <d v="2022-12-14T00:00:00"/>
    <x v="14"/>
    <x v="14"/>
    <n v="3"/>
    <n v="69.09"/>
    <n v="2"/>
    <n v="83.76"/>
    <x v="6"/>
    <x v="1"/>
    <x v="11"/>
    <x v="1"/>
  </r>
  <r>
    <d v="2022-12-15T00:00:00"/>
    <x v="0"/>
    <x v="0"/>
    <n v="1"/>
    <n v="345.59"/>
    <n v="4"/>
    <n v="1727.96"/>
    <x v="0"/>
    <x v="0"/>
    <x v="11"/>
    <x v="1"/>
  </r>
  <r>
    <d v="2022-12-16T00:00:00"/>
    <x v="3"/>
    <x v="3"/>
    <n v="1"/>
    <n v="41.99"/>
    <n v="5"/>
    <n v="349.95"/>
    <x v="1"/>
    <x v="0"/>
    <x v="11"/>
    <x v="1"/>
  </r>
  <r>
    <d v="2022-12-17T00:00:00"/>
    <x v="20"/>
    <x v="10"/>
    <n v="1"/>
    <n v="20"/>
    <n v="5"/>
    <n v="199.95"/>
    <x v="2"/>
    <x v="2"/>
    <x v="11"/>
    <x v="1"/>
  </r>
  <r>
    <d v="2022-12-18T00:00:00"/>
    <x v="34"/>
    <x v="33"/>
    <n v="0"/>
    <n v="0"/>
    <n v="2"/>
    <n v="698"/>
    <x v="15"/>
    <x v="6"/>
    <x v="11"/>
    <x v="1"/>
  </r>
  <r>
    <d v="2022-12-19T00:00:00"/>
    <x v="14"/>
    <x v="14"/>
    <n v="0"/>
    <n v="0"/>
    <n v="5"/>
    <n v="209.4"/>
    <x v="6"/>
    <x v="1"/>
    <x v="11"/>
    <x v="1"/>
  </r>
  <r>
    <d v="2022-12-20T00:00:00"/>
    <x v="4"/>
    <x v="4"/>
    <n v="3"/>
    <n v="30"/>
    <n v="3"/>
    <n v="59.97"/>
    <x v="2"/>
    <x v="0"/>
    <x v="11"/>
    <x v="1"/>
  </r>
  <r>
    <d v="2022-12-21T00:00:00"/>
    <x v="8"/>
    <x v="8"/>
    <n v="0"/>
    <n v="0"/>
    <n v="4"/>
    <n v="999.96"/>
    <x v="4"/>
    <x v="1"/>
    <x v="11"/>
    <x v="1"/>
  </r>
  <r>
    <d v="2022-12-22T00:00:00"/>
    <x v="4"/>
    <x v="4"/>
    <n v="0"/>
    <n v="0"/>
    <n v="3"/>
    <n v="59.97"/>
    <x v="2"/>
    <x v="0"/>
    <x v="11"/>
    <x v="1"/>
  </r>
  <r>
    <d v="2022-12-23T00:00:00"/>
    <x v="24"/>
    <x v="23"/>
    <n v="2"/>
    <n v="25200"/>
    <n v="1"/>
    <n v="14000"/>
    <x v="9"/>
    <x v="3"/>
    <x v="11"/>
    <x v="1"/>
  </r>
  <r>
    <d v="2022-12-24T00:00:00"/>
    <x v="24"/>
    <x v="23"/>
    <n v="1"/>
    <n v="12600"/>
    <n v="1"/>
    <n v="14000"/>
    <x v="9"/>
    <x v="3"/>
    <x v="11"/>
    <x v="1"/>
  </r>
  <r>
    <d v="2022-12-25T00:00:00"/>
    <x v="7"/>
    <x v="7"/>
    <n v="1"/>
    <n v="234.5"/>
    <n v="4"/>
    <n v="1103.52"/>
    <x v="1"/>
    <x v="0"/>
    <x v="11"/>
    <x v="1"/>
  </r>
  <r>
    <d v="2022-12-26T00:00:00"/>
    <x v="17"/>
    <x v="17"/>
    <n v="0"/>
    <n v="0"/>
    <n v="1"/>
    <n v="215.59"/>
    <x v="7"/>
    <x v="2"/>
    <x v="11"/>
    <x v="1"/>
  </r>
  <r>
    <d v="2022-12-27T00:00:00"/>
    <x v="11"/>
    <x v="11"/>
    <n v="3"/>
    <n v="65.97"/>
    <n v="5"/>
    <n v="199.95"/>
    <x v="2"/>
    <x v="1"/>
    <x v="11"/>
    <x v="1"/>
  </r>
  <r>
    <d v="2022-12-28T00:00:00"/>
    <x v="7"/>
    <x v="7"/>
    <n v="3"/>
    <n v="703.5"/>
    <n v="4"/>
    <n v="1103.52"/>
    <x v="1"/>
    <x v="0"/>
    <x v="11"/>
    <x v="1"/>
  </r>
  <r>
    <d v="2022-12-29T00:00:00"/>
    <x v="32"/>
    <x v="31"/>
    <n v="3"/>
    <n v="224.96999999999997"/>
    <n v="3"/>
    <n v="299.97000000000003"/>
    <x v="2"/>
    <x v="5"/>
    <x v="11"/>
    <x v="1"/>
  </r>
  <r>
    <d v="2022-12-30T00:00:00"/>
    <x v="0"/>
    <x v="0"/>
    <n v="3"/>
    <n v="1036.77"/>
    <n v="2"/>
    <n v="863.98"/>
    <x v="0"/>
    <x v="0"/>
    <x v="11"/>
    <x v="1"/>
  </r>
  <r>
    <d v="2022-12-31T00:00:00"/>
    <x v="20"/>
    <x v="10"/>
    <n v="3"/>
    <n v="60"/>
    <n v="3"/>
    <n v="119.97"/>
    <x v="2"/>
    <x v="2"/>
    <x v="11"/>
    <x v="1"/>
  </r>
  <r>
    <d v="2023-01-01T00:00:00"/>
    <x v="34"/>
    <x v="33"/>
    <n v="2"/>
    <n v="488.6"/>
    <n v="4"/>
    <n v="1396"/>
    <x v="15"/>
    <x v="6"/>
    <x v="0"/>
    <x v="2"/>
  </r>
  <r>
    <d v="2023-01-02T00:00:00"/>
    <x v="15"/>
    <x v="15"/>
    <n v="2"/>
    <n v="179.98"/>
    <n v="3"/>
    <n v="359.97"/>
    <x v="5"/>
    <x v="1"/>
    <x v="0"/>
    <x v="2"/>
  </r>
  <r>
    <d v="2023-01-03T00:00:00"/>
    <x v="29"/>
    <x v="28"/>
    <n v="3"/>
    <n v="188.97"/>
    <n v="2"/>
    <n v="179.98"/>
    <x v="2"/>
    <x v="4"/>
    <x v="0"/>
    <x v="2"/>
  </r>
  <r>
    <d v="2023-01-04T00:00:00"/>
    <x v="15"/>
    <x v="15"/>
    <n v="0"/>
    <n v="0"/>
    <n v="2"/>
    <n v="239.98"/>
    <x v="5"/>
    <x v="1"/>
    <x v="0"/>
    <x v="2"/>
  </r>
  <r>
    <d v="2023-01-05T00:00:00"/>
    <x v="6"/>
    <x v="6"/>
    <n v="1"/>
    <n v="15"/>
    <n v="4"/>
    <n v="119.96"/>
    <x v="3"/>
    <x v="0"/>
    <x v="0"/>
    <x v="2"/>
  </r>
  <r>
    <d v="2023-01-06T00:00:00"/>
    <x v="17"/>
    <x v="17"/>
    <n v="1"/>
    <n v="183.25"/>
    <n v="2"/>
    <n v="431.18"/>
    <x v="7"/>
    <x v="2"/>
    <x v="0"/>
    <x v="2"/>
  </r>
  <r>
    <d v="2023-01-07T00:00:00"/>
    <x v="4"/>
    <x v="4"/>
    <n v="0"/>
    <n v="0"/>
    <n v="3"/>
    <n v="59.97"/>
    <x v="2"/>
    <x v="0"/>
    <x v="0"/>
    <x v="2"/>
  </r>
  <r>
    <d v="2023-01-08T00:00:00"/>
    <x v="29"/>
    <x v="28"/>
    <n v="2"/>
    <n v="125.98"/>
    <n v="5"/>
    <n v="449.95"/>
    <x v="2"/>
    <x v="4"/>
    <x v="0"/>
    <x v="2"/>
  </r>
  <r>
    <d v="2023-01-09T00:00:00"/>
    <x v="14"/>
    <x v="14"/>
    <n v="2"/>
    <n v="46.06"/>
    <n v="3"/>
    <n v="125.64"/>
    <x v="6"/>
    <x v="1"/>
    <x v="0"/>
    <x v="2"/>
  </r>
  <r>
    <d v="2023-01-10T00:00:00"/>
    <x v="10"/>
    <x v="10"/>
    <n v="2"/>
    <n v="43.98"/>
    <n v="1"/>
    <n v="39.99"/>
    <x v="2"/>
    <x v="1"/>
    <x v="0"/>
    <x v="2"/>
  </r>
  <r>
    <d v="2023-01-11T00:00:00"/>
    <x v="3"/>
    <x v="3"/>
    <n v="0"/>
    <n v="0"/>
    <n v="1"/>
    <n v="69.989999999999995"/>
    <x v="1"/>
    <x v="0"/>
    <x v="0"/>
    <x v="2"/>
  </r>
  <r>
    <d v="2023-01-12T00:00:00"/>
    <x v="22"/>
    <x v="21"/>
    <n v="0"/>
    <n v="0"/>
    <n v="4"/>
    <n v="19980"/>
    <x v="0"/>
    <x v="3"/>
    <x v="0"/>
    <x v="2"/>
  </r>
  <r>
    <d v="2023-01-13T00:00:00"/>
    <x v="35"/>
    <x v="34"/>
    <n v="2"/>
    <n v="69.099999999999994"/>
    <n v="3"/>
    <n v="159.44999999999999"/>
    <x v="16"/>
    <x v="6"/>
    <x v="0"/>
    <x v="2"/>
  </r>
  <r>
    <d v="2023-01-14T00:00:00"/>
    <x v="35"/>
    <x v="34"/>
    <n v="0"/>
    <n v="0"/>
    <n v="4"/>
    <n v="212.6"/>
    <x v="16"/>
    <x v="6"/>
    <x v="0"/>
    <x v="2"/>
  </r>
  <r>
    <d v="2023-01-15T00:00:00"/>
    <x v="17"/>
    <x v="17"/>
    <n v="2"/>
    <n v="366.5"/>
    <n v="1"/>
    <n v="215.59"/>
    <x v="7"/>
    <x v="2"/>
    <x v="0"/>
    <x v="2"/>
  </r>
  <r>
    <d v="2023-01-16T00:00:00"/>
    <x v="12"/>
    <x v="12"/>
    <n v="2"/>
    <n v="65.42"/>
    <n v="5"/>
    <n v="251.6"/>
    <x v="6"/>
    <x v="1"/>
    <x v="0"/>
    <x v="2"/>
  </r>
  <r>
    <d v="2023-01-17T00:00:00"/>
    <x v="17"/>
    <x v="17"/>
    <n v="1"/>
    <n v="183.25"/>
    <n v="2"/>
    <n v="431.18"/>
    <x v="7"/>
    <x v="2"/>
    <x v="0"/>
    <x v="2"/>
  </r>
  <r>
    <d v="2023-01-18T00:00:00"/>
    <x v="19"/>
    <x v="19"/>
    <n v="3"/>
    <n v="882.06"/>
    <n v="1"/>
    <n v="326.69"/>
    <x v="7"/>
    <x v="2"/>
    <x v="0"/>
    <x v="2"/>
  </r>
  <r>
    <d v="2023-01-19T00:00:00"/>
    <x v="34"/>
    <x v="33"/>
    <n v="3"/>
    <n v="732.90000000000009"/>
    <n v="1"/>
    <n v="349"/>
    <x v="15"/>
    <x v="6"/>
    <x v="0"/>
    <x v="2"/>
  </r>
  <r>
    <d v="2023-01-20T00:00:00"/>
    <x v="12"/>
    <x v="12"/>
    <n v="0"/>
    <n v="0"/>
    <n v="4"/>
    <n v="201.28"/>
    <x v="6"/>
    <x v="1"/>
    <x v="0"/>
    <x v="2"/>
  </r>
  <r>
    <d v="2023-01-21T00:00:00"/>
    <x v="11"/>
    <x v="11"/>
    <n v="0"/>
    <n v="0"/>
    <n v="5"/>
    <n v="199.95"/>
    <x v="2"/>
    <x v="1"/>
    <x v="0"/>
    <x v="2"/>
  </r>
  <r>
    <d v="2023-01-22T00:00:00"/>
    <x v="20"/>
    <x v="10"/>
    <n v="2"/>
    <n v="40"/>
    <n v="5"/>
    <n v="199.95"/>
    <x v="2"/>
    <x v="2"/>
    <x v="0"/>
    <x v="2"/>
  </r>
  <r>
    <d v="2023-01-23T00:00:00"/>
    <x v="7"/>
    <x v="7"/>
    <n v="3"/>
    <n v="703.5"/>
    <n v="5"/>
    <n v="1379.4"/>
    <x v="1"/>
    <x v="0"/>
    <x v="0"/>
    <x v="2"/>
  </r>
  <r>
    <d v="2023-01-24T00:00:00"/>
    <x v="8"/>
    <x v="8"/>
    <n v="0"/>
    <n v="0"/>
    <n v="3"/>
    <n v="749.97"/>
    <x v="4"/>
    <x v="1"/>
    <x v="0"/>
    <x v="2"/>
  </r>
  <r>
    <d v="2023-01-25T00:00:00"/>
    <x v="25"/>
    <x v="24"/>
    <n v="3"/>
    <n v="36"/>
    <n v="1"/>
    <n v="20"/>
    <x v="10"/>
    <x v="4"/>
    <x v="0"/>
    <x v="2"/>
  </r>
  <r>
    <d v="2023-01-26T00:00:00"/>
    <x v="32"/>
    <x v="31"/>
    <n v="2"/>
    <n v="149.97999999999999"/>
    <n v="2"/>
    <n v="199.98"/>
    <x v="2"/>
    <x v="5"/>
    <x v="0"/>
    <x v="2"/>
  </r>
  <r>
    <d v="2023-01-27T00:00:00"/>
    <x v="29"/>
    <x v="28"/>
    <n v="2"/>
    <n v="125.98"/>
    <n v="3"/>
    <n v="269.97000000000003"/>
    <x v="2"/>
    <x v="4"/>
    <x v="0"/>
    <x v="2"/>
  </r>
  <r>
    <d v="2023-01-28T00:00:00"/>
    <x v="25"/>
    <x v="24"/>
    <n v="1"/>
    <n v="12"/>
    <n v="3"/>
    <n v="60"/>
    <x v="10"/>
    <x v="4"/>
    <x v="0"/>
    <x v="2"/>
  </r>
  <r>
    <d v="2023-01-29T00:00:00"/>
    <x v="27"/>
    <x v="26"/>
    <n v="0"/>
    <n v="0"/>
    <n v="2"/>
    <n v="258"/>
    <x v="10"/>
    <x v="4"/>
    <x v="0"/>
    <x v="2"/>
  </r>
  <r>
    <d v="2023-01-30T00:00:00"/>
    <x v="7"/>
    <x v="7"/>
    <n v="2"/>
    <n v="469"/>
    <n v="3"/>
    <n v="827.64"/>
    <x v="1"/>
    <x v="0"/>
    <x v="0"/>
    <x v="2"/>
  </r>
  <r>
    <d v="2023-01-31T00:00:00"/>
    <x v="35"/>
    <x v="34"/>
    <n v="3"/>
    <n v="103.64999999999999"/>
    <n v="2"/>
    <n v="106.3"/>
    <x v="16"/>
    <x v="6"/>
    <x v="0"/>
    <x v="2"/>
  </r>
  <r>
    <d v="2023-02-01T00:00:00"/>
    <x v="21"/>
    <x v="20"/>
    <n v="2"/>
    <n v="1169.98"/>
    <n v="4"/>
    <n v="2599.96"/>
    <x v="4"/>
    <x v="2"/>
    <x v="1"/>
    <x v="2"/>
  </r>
  <r>
    <d v="2023-02-02T00:00:00"/>
    <x v="27"/>
    <x v="26"/>
    <n v="2"/>
    <n v="193.5"/>
    <n v="3"/>
    <n v="387"/>
    <x v="10"/>
    <x v="4"/>
    <x v="1"/>
    <x v="2"/>
  </r>
  <r>
    <d v="2023-02-03T00:00:00"/>
    <x v="7"/>
    <x v="7"/>
    <n v="2"/>
    <n v="469"/>
    <n v="1"/>
    <n v="275.88"/>
    <x v="1"/>
    <x v="0"/>
    <x v="1"/>
    <x v="2"/>
  </r>
  <r>
    <d v="2023-02-04T00:00:00"/>
    <x v="11"/>
    <x v="11"/>
    <n v="2"/>
    <n v="43.98"/>
    <n v="5"/>
    <n v="199.95"/>
    <x v="2"/>
    <x v="1"/>
    <x v="1"/>
    <x v="2"/>
  </r>
  <r>
    <d v="2023-02-05T00:00:00"/>
    <x v="11"/>
    <x v="11"/>
    <n v="2"/>
    <n v="43.98"/>
    <n v="4"/>
    <n v="159.96"/>
    <x v="2"/>
    <x v="1"/>
    <x v="1"/>
    <x v="2"/>
  </r>
  <r>
    <d v="2023-02-06T00:00:00"/>
    <x v="9"/>
    <x v="9"/>
    <n v="2"/>
    <n v="77.98"/>
    <n v="5"/>
    <n v="299.95"/>
    <x v="5"/>
    <x v="1"/>
    <x v="1"/>
    <x v="2"/>
  </r>
  <r>
    <d v="2023-02-07T00:00:00"/>
    <x v="26"/>
    <x v="25"/>
    <n v="1"/>
    <n v="211.65"/>
    <n v="5"/>
    <n v="1245"/>
    <x v="11"/>
    <x v="4"/>
    <x v="1"/>
    <x v="2"/>
  </r>
  <r>
    <d v="2023-02-08T00:00:00"/>
    <x v="27"/>
    <x v="26"/>
    <n v="0"/>
    <n v="0"/>
    <n v="3"/>
    <n v="387"/>
    <x v="10"/>
    <x v="4"/>
    <x v="1"/>
    <x v="2"/>
  </r>
  <r>
    <d v="2023-02-09T00:00:00"/>
    <x v="33"/>
    <x v="32"/>
    <n v="1"/>
    <n v="359.96"/>
    <n v="3"/>
    <n v="1199.8499999999999"/>
    <x v="0"/>
    <x v="6"/>
    <x v="1"/>
    <x v="2"/>
  </r>
  <r>
    <d v="2023-02-10T00:00:00"/>
    <x v="5"/>
    <x v="5"/>
    <n v="2"/>
    <n v="28"/>
    <n v="4"/>
    <n v="111.96"/>
    <x v="2"/>
    <x v="0"/>
    <x v="1"/>
    <x v="2"/>
  </r>
  <r>
    <d v="2023-02-11T00:00:00"/>
    <x v="24"/>
    <x v="23"/>
    <n v="2"/>
    <n v="25200"/>
    <n v="2"/>
    <n v="28000"/>
    <x v="9"/>
    <x v="3"/>
    <x v="1"/>
    <x v="2"/>
  </r>
  <r>
    <d v="2023-02-12T00:00:00"/>
    <x v="34"/>
    <x v="33"/>
    <n v="3"/>
    <n v="732.90000000000009"/>
    <n v="3"/>
    <n v="1047"/>
    <x v="15"/>
    <x v="6"/>
    <x v="1"/>
    <x v="2"/>
  </r>
  <r>
    <d v="2023-02-13T00:00:00"/>
    <x v="10"/>
    <x v="10"/>
    <n v="2"/>
    <n v="43.98"/>
    <n v="4"/>
    <n v="159.96"/>
    <x v="2"/>
    <x v="1"/>
    <x v="1"/>
    <x v="2"/>
  </r>
  <r>
    <d v="2023-02-14T00:00:00"/>
    <x v="27"/>
    <x v="26"/>
    <n v="0"/>
    <n v="0"/>
    <n v="3"/>
    <n v="387"/>
    <x v="10"/>
    <x v="4"/>
    <x v="1"/>
    <x v="2"/>
  </r>
  <r>
    <d v="2023-02-15T00:00:00"/>
    <x v="20"/>
    <x v="10"/>
    <n v="1"/>
    <n v="20"/>
    <n v="4"/>
    <n v="159.96"/>
    <x v="2"/>
    <x v="2"/>
    <x v="1"/>
    <x v="2"/>
  </r>
  <r>
    <d v="2023-02-16T00:00:00"/>
    <x v="1"/>
    <x v="1"/>
    <n v="0"/>
    <n v="0"/>
    <n v="3"/>
    <n v="749.97"/>
    <x v="1"/>
    <x v="0"/>
    <x v="1"/>
    <x v="2"/>
  </r>
  <r>
    <d v="2023-02-17T00:00:00"/>
    <x v="18"/>
    <x v="18"/>
    <n v="2"/>
    <n v="40"/>
    <n v="3"/>
    <n v="119.97"/>
    <x v="3"/>
    <x v="2"/>
    <x v="1"/>
    <x v="2"/>
  </r>
  <r>
    <d v="2023-02-18T00:00:00"/>
    <x v="1"/>
    <x v="1"/>
    <n v="2"/>
    <n v="349.98"/>
    <n v="3"/>
    <n v="749.97"/>
    <x v="1"/>
    <x v="0"/>
    <x v="1"/>
    <x v="2"/>
  </r>
  <r>
    <d v="2023-02-19T00:00:00"/>
    <x v="10"/>
    <x v="10"/>
    <n v="1"/>
    <n v="21.99"/>
    <n v="1"/>
    <n v="39.99"/>
    <x v="2"/>
    <x v="1"/>
    <x v="1"/>
    <x v="2"/>
  </r>
  <r>
    <d v="2023-02-20T00:00:00"/>
    <x v="22"/>
    <x v="21"/>
    <n v="1"/>
    <n v="4495.5"/>
    <n v="2"/>
    <n v="9990"/>
    <x v="0"/>
    <x v="3"/>
    <x v="1"/>
    <x v="2"/>
  </r>
  <r>
    <d v="2023-02-21T00:00:00"/>
    <x v="22"/>
    <x v="21"/>
    <n v="1"/>
    <n v="4495.5"/>
    <n v="1"/>
    <n v="4995"/>
    <x v="0"/>
    <x v="3"/>
    <x v="1"/>
    <x v="2"/>
  </r>
  <r>
    <d v="2023-02-22T00:00:00"/>
    <x v="14"/>
    <x v="14"/>
    <n v="3"/>
    <n v="69.09"/>
    <n v="4"/>
    <n v="167.52"/>
    <x v="6"/>
    <x v="1"/>
    <x v="1"/>
    <x v="2"/>
  </r>
  <r>
    <d v="2023-02-23T00:00:00"/>
    <x v="34"/>
    <x v="33"/>
    <n v="0"/>
    <n v="0"/>
    <n v="4"/>
    <n v="1396"/>
    <x v="15"/>
    <x v="6"/>
    <x v="1"/>
    <x v="2"/>
  </r>
  <r>
    <d v="2023-02-24T00:00:00"/>
    <x v="5"/>
    <x v="5"/>
    <n v="1"/>
    <n v="14"/>
    <n v="2"/>
    <n v="55.98"/>
    <x v="2"/>
    <x v="0"/>
    <x v="1"/>
    <x v="2"/>
  </r>
  <r>
    <d v="2023-02-25T00:00:00"/>
    <x v="35"/>
    <x v="34"/>
    <n v="1"/>
    <n v="34.549999999999997"/>
    <n v="5"/>
    <n v="265.75"/>
    <x v="16"/>
    <x v="6"/>
    <x v="1"/>
    <x v="2"/>
  </r>
  <r>
    <d v="2023-02-26T00:00:00"/>
    <x v="3"/>
    <x v="3"/>
    <n v="0"/>
    <n v="0"/>
    <n v="1"/>
    <n v="69.989999999999995"/>
    <x v="1"/>
    <x v="0"/>
    <x v="1"/>
    <x v="2"/>
  </r>
  <r>
    <d v="2023-02-27T00:00:00"/>
    <x v="17"/>
    <x v="17"/>
    <n v="3"/>
    <n v="549.75"/>
    <n v="3"/>
    <n v="646.77"/>
    <x v="7"/>
    <x v="2"/>
    <x v="1"/>
    <x v="2"/>
  </r>
  <r>
    <d v="2023-02-28T00:00:00"/>
    <x v="11"/>
    <x v="11"/>
    <n v="2"/>
    <n v="43.98"/>
    <n v="2"/>
    <n v="79.98"/>
    <x v="2"/>
    <x v="1"/>
    <x v="1"/>
    <x v="2"/>
  </r>
  <r>
    <d v="2023-03-01T00:00:00"/>
    <x v="4"/>
    <x v="4"/>
    <n v="0"/>
    <n v="0"/>
    <n v="3"/>
    <n v="59.97"/>
    <x v="2"/>
    <x v="0"/>
    <x v="2"/>
    <x v="2"/>
  </r>
  <r>
    <d v="2023-03-02T00:00:00"/>
    <x v="1"/>
    <x v="1"/>
    <n v="1"/>
    <n v="174.99"/>
    <n v="1"/>
    <n v="249.99"/>
    <x v="1"/>
    <x v="0"/>
    <x v="2"/>
    <x v="2"/>
  </r>
  <r>
    <d v="2023-03-03T00:00:00"/>
    <x v="5"/>
    <x v="5"/>
    <n v="0"/>
    <n v="0"/>
    <n v="1"/>
    <n v="27.99"/>
    <x v="2"/>
    <x v="0"/>
    <x v="2"/>
    <x v="2"/>
  </r>
  <r>
    <d v="2023-03-04T00:00:00"/>
    <x v="3"/>
    <x v="3"/>
    <n v="33"/>
    <n v="1385.67"/>
    <n v="3"/>
    <n v="209.97"/>
    <x v="1"/>
    <x v="0"/>
    <x v="2"/>
    <x v="2"/>
  </r>
  <r>
    <d v="2023-03-05T00:00:00"/>
    <x v="33"/>
    <x v="32"/>
    <n v="1"/>
    <n v="359.96"/>
    <n v="4"/>
    <n v="1599.8"/>
    <x v="0"/>
    <x v="6"/>
    <x v="2"/>
    <x v="2"/>
  </r>
  <r>
    <d v="2023-03-06T00:00:00"/>
    <x v="16"/>
    <x v="16"/>
    <n v="0"/>
    <n v="0"/>
    <n v="5"/>
    <n v="1299.95"/>
    <x v="4"/>
    <x v="2"/>
    <x v="2"/>
    <x v="2"/>
  </r>
  <r>
    <d v="2023-03-07T00:00:00"/>
    <x v="32"/>
    <x v="31"/>
    <n v="2"/>
    <n v="149.97999999999999"/>
    <n v="4"/>
    <n v="399.96"/>
    <x v="2"/>
    <x v="5"/>
    <x v="2"/>
    <x v="2"/>
  </r>
  <r>
    <d v="2023-03-08T00:00:00"/>
    <x v="13"/>
    <x v="13"/>
    <n v="3"/>
    <n v="269.73"/>
    <n v="5"/>
    <n v="599.4"/>
    <x v="6"/>
    <x v="1"/>
    <x v="2"/>
    <x v="2"/>
  </r>
  <r>
    <d v="2023-03-09T00:00:00"/>
    <x v="4"/>
    <x v="4"/>
    <n v="3"/>
    <n v="30"/>
    <n v="5"/>
    <n v="99.95"/>
    <x v="2"/>
    <x v="0"/>
    <x v="2"/>
    <x v="2"/>
  </r>
  <r>
    <d v="2023-03-10T00:00:00"/>
    <x v="11"/>
    <x v="11"/>
    <n v="3"/>
    <n v="65.97"/>
    <n v="1"/>
    <n v="39.99"/>
    <x v="2"/>
    <x v="1"/>
    <x v="2"/>
    <x v="2"/>
  </r>
  <r>
    <d v="2023-03-11T00:00:00"/>
    <x v="18"/>
    <x v="18"/>
    <n v="1"/>
    <n v="20"/>
    <n v="2"/>
    <n v="79.98"/>
    <x v="3"/>
    <x v="2"/>
    <x v="2"/>
    <x v="2"/>
  </r>
  <r>
    <d v="2023-03-12T00:00:00"/>
    <x v="14"/>
    <x v="14"/>
    <n v="2"/>
    <n v="46.06"/>
    <n v="5"/>
    <n v="209.4"/>
    <x v="6"/>
    <x v="1"/>
    <x v="2"/>
    <x v="2"/>
  </r>
  <r>
    <d v="2023-03-13T00:00:00"/>
    <x v="22"/>
    <x v="21"/>
    <n v="1"/>
    <n v="4495.5"/>
    <n v="1"/>
    <n v="4995"/>
    <x v="0"/>
    <x v="3"/>
    <x v="2"/>
    <x v="2"/>
  </r>
  <r>
    <d v="2023-03-14T00:00:00"/>
    <x v="11"/>
    <x v="11"/>
    <n v="1"/>
    <n v="21.99"/>
    <n v="1"/>
    <n v="39.99"/>
    <x v="2"/>
    <x v="1"/>
    <x v="2"/>
    <x v="2"/>
  </r>
  <r>
    <d v="2023-03-15T00:00:00"/>
    <x v="4"/>
    <x v="4"/>
    <n v="3"/>
    <n v="30"/>
    <n v="5"/>
    <n v="99.95"/>
    <x v="2"/>
    <x v="0"/>
    <x v="2"/>
    <x v="2"/>
  </r>
  <r>
    <d v="2023-03-16T00:00:00"/>
    <x v="21"/>
    <x v="20"/>
    <n v="0"/>
    <n v="0"/>
    <n v="3"/>
    <n v="1949.97"/>
    <x v="4"/>
    <x v="2"/>
    <x v="2"/>
    <x v="2"/>
  </r>
  <r>
    <d v="2023-03-17T00:00:00"/>
    <x v="10"/>
    <x v="10"/>
    <n v="3"/>
    <n v="65.97"/>
    <n v="1"/>
    <n v="39.99"/>
    <x v="2"/>
    <x v="1"/>
    <x v="2"/>
    <x v="2"/>
  </r>
  <r>
    <d v="2023-03-18T00:00:00"/>
    <x v="29"/>
    <x v="28"/>
    <n v="2"/>
    <n v="125.98"/>
    <n v="3"/>
    <n v="269.97000000000003"/>
    <x v="2"/>
    <x v="4"/>
    <x v="2"/>
    <x v="2"/>
  </r>
  <r>
    <d v="2023-03-19T00:00:00"/>
    <x v="12"/>
    <x v="12"/>
    <n v="3"/>
    <n v="98.13"/>
    <n v="1"/>
    <n v="50.32"/>
    <x v="6"/>
    <x v="1"/>
    <x v="2"/>
    <x v="2"/>
  </r>
  <r>
    <d v="2023-03-20T00:00:00"/>
    <x v="18"/>
    <x v="18"/>
    <n v="0"/>
    <n v="0"/>
    <n v="3"/>
    <n v="119.97"/>
    <x v="3"/>
    <x v="2"/>
    <x v="2"/>
    <x v="2"/>
  </r>
  <r>
    <d v="2023-03-21T00:00:00"/>
    <x v="30"/>
    <x v="29"/>
    <n v="2"/>
    <n v="125.98"/>
    <n v="2"/>
    <n v="179.98"/>
    <x v="13"/>
    <x v="4"/>
    <x v="2"/>
    <x v="2"/>
  </r>
  <r>
    <d v="2023-03-22T00:00:00"/>
    <x v="18"/>
    <x v="18"/>
    <n v="3"/>
    <n v="60"/>
    <n v="5"/>
    <n v="199.95"/>
    <x v="3"/>
    <x v="2"/>
    <x v="2"/>
    <x v="2"/>
  </r>
  <r>
    <d v="2023-03-23T00:00:00"/>
    <x v="0"/>
    <x v="0"/>
    <n v="26"/>
    <n v="8985.34"/>
    <n v="3"/>
    <n v="1295.97"/>
    <x v="0"/>
    <x v="0"/>
    <x v="2"/>
    <x v="2"/>
  </r>
  <r>
    <d v="2023-03-24T00:00:00"/>
    <x v="22"/>
    <x v="21"/>
    <n v="2"/>
    <n v="8991"/>
    <n v="5"/>
    <n v="24975"/>
    <x v="0"/>
    <x v="3"/>
    <x v="2"/>
    <x v="2"/>
  </r>
  <r>
    <d v="2023-03-25T00:00:00"/>
    <x v="28"/>
    <x v="27"/>
    <n v="1"/>
    <n v="96.75"/>
    <n v="5"/>
    <n v="645"/>
    <x v="12"/>
    <x v="4"/>
    <x v="2"/>
    <x v="2"/>
  </r>
  <r>
    <d v="2023-03-26T00:00:00"/>
    <x v="19"/>
    <x v="19"/>
    <n v="1"/>
    <n v="294.02"/>
    <n v="1"/>
    <n v="326.69"/>
    <x v="7"/>
    <x v="2"/>
    <x v="2"/>
    <x v="2"/>
  </r>
  <r>
    <d v="2023-03-27T00:00:00"/>
    <x v="31"/>
    <x v="30"/>
    <n v="0"/>
    <n v="0"/>
    <n v="3"/>
    <n v="179.97"/>
    <x v="14"/>
    <x v="5"/>
    <x v="2"/>
    <x v="2"/>
  </r>
  <r>
    <d v="2023-03-28T00:00:00"/>
    <x v="14"/>
    <x v="14"/>
    <n v="0"/>
    <n v="0"/>
    <n v="5"/>
    <n v="209.4"/>
    <x v="6"/>
    <x v="1"/>
    <x v="2"/>
    <x v="2"/>
  </r>
  <r>
    <d v="2023-03-29T00:00:00"/>
    <x v="12"/>
    <x v="12"/>
    <n v="1"/>
    <n v="32.71"/>
    <n v="1"/>
    <n v="50.32"/>
    <x v="6"/>
    <x v="1"/>
    <x v="2"/>
    <x v="2"/>
  </r>
  <r>
    <d v="2023-03-30T00:00:00"/>
    <x v="11"/>
    <x v="11"/>
    <n v="3"/>
    <n v="65.97"/>
    <n v="1"/>
    <n v="39.99"/>
    <x v="2"/>
    <x v="1"/>
    <x v="2"/>
    <x v="2"/>
  </r>
  <r>
    <d v="2023-03-31T00:00:00"/>
    <x v="28"/>
    <x v="27"/>
    <n v="2"/>
    <n v="193.5"/>
    <n v="4"/>
    <n v="516"/>
    <x v="12"/>
    <x v="4"/>
    <x v="2"/>
    <x v="2"/>
  </r>
  <r>
    <d v="2023-04-01T00:00:00"/>
    <x v="4"/>
    <x v="4"/>
    <n v="3"/>
    <n v="30"/>
    <n v="3"/>
    <n v="59.97"/>
    <x v="2"/>
    <x v="0"/>
    <x v="3"/>
    <x v="2"/>
  </r>
  <r>
    <d v="2023-04-02T00:00:00"/>
    <x v="11"/>
    <x v="11"/>
    <n v="2"/>
    <n v="43.98"/>
    <n v="3"/>
    <n v="119.97"/>
    <x v="2"/>
    <x v="1"/>
    <x v="3"/>
    <x v="2"/>
  </r>
  <r>
    <d v="2023-04-03T00:00:00"/>
    <x v="9"/>
    <x v="9"/>
    <n v="1"/>
    <n v="38.99"/>
    <n v="1"/>
    <n v="59.99"/>
    <x v="5"/>
    <x v="1"/>
    <x v="3"/>
    <x v="2"/>
  </r>
  <r>
    <d v="2023-04-04T00:00:00"/>
    <x v="11"/>
    <x v="11"/>
    <n v="0"/>
    <n v="0"/>
    <n v="1"/>
    <n v="39.99"/>
    <x v="2"/>
    <x v="1"/>
    <x v="3"/>
    <x v="2"/>
  </r>
  <r>
    <d v="2023-04-05T00:00:00"/>
    <x v="22"/>
    <x v="21"/>
    <n v="1"/>
    <n v="4495.5"/>
    <n v="1"/>
    <n v="4995"/>
    <x v="0"/>
    <x v="3"/>
    <x v="3"/>
    <x v="2"/>
  </r>
  <r>
    <d v="2023-04-06T00:00:00"/>
    <x v="22"/>
    <x v="21"/>
    <n v="1"/>
    <n v="4495.5"/>
    <n v="5"/>
    <n v="24975"/>
    <x v="0"/>
    <x v="3"/>
    <x v="3"/>
    <x v="2"/>
  </r>
  <r>
    <d v="2023-04-07T00:00:00"/>
    <x v="35"/>
    <x v="34"/>
    <n v="2"/>
    <n v="69.099999999999994"/>
    <n v="5"/>
    <n v="265.75"/>
    <x v="16"/>
    <x v="6"/>
    <x v="3"/>
    <x v="2"/>
  </r>
  <r>
    <d v="2023-04-08T00:00:00"/>
    <x v="27"/>
    <x v="26"/>
    <n v="2"/>
    <n v="193.5"/>
    <n v="1"/>
    <n v="129"/>
    <x v="10"/>
    <x v="4"/>
    <x v="3"/>
    <x v="2"/>
  </r>
  <r>
    <d v="2023-04-09T00:00:00"/>
    <x v="0"/>
    <x v="0"/>
    <n v="1"/>
    <n v="345.59"/>
    <n v="3"/>
    <n v="1295.97"/>
    <x v="0"/>
    <x v="0"/>
    <x v="3"/>
    <x v="2"/>
  </r>
  <r>
    <d v="2023-04-10T00:00:00"/>
    <x v="18"/>
    <x v="18"/>
    <n v="0"/>
    <n v="0"/>
    <n v="1"/>
    <n v="39.99"/>
    <x v="3"/>
    <x v="2"/>
    <x v="3"/>
    <x v="2"/>
  </r>
  <r>
    <d v="2023-04-11T00:00:00"/>
    <x v="33"/>
    <x v="32"/>
    <n v="2"/>
    <n v="719.92"/>
    <n v="3"/>
    <n v="1199.8499999999999"/>
    <x v="0"/>
    <x v="6"/>
    <x v="3"/>
    <x v="2"/>
  </r>
  <r>
    <d v="2023-04-12T00:00:00"/>
    <x v="21"/>
    <x v="20"/>
    <n v="0"/>
    <n v="0"/>
    <n v="3"/>
    <n v="1949.97"/>
    <x v="4"/>
    <x v="2"/>
    <x v="3"/>
    <x v="2"/>
  </r>
  <r>
    <d v="2023-04-13T00:00:00"/>
    <x v="34"/>
    <x v="33"/>
    <n v="3"/>
    <n v="732.90000000000009"/>
    <n v="1"/>
    <n v="349"/>
    <x v="15"/>
    <x v="6"/>
    <x v="3"/>
    <x v="2"/>
  </r>
  <r>
    <d v="2023-04-14T00:00:00"/>
    <x v="14"/>
    <x v="14"/>
    <n v="1"/>
    <n v="23.03"/>
    <n v="5"/>
    <n v="209.4"/>
    <x v="6"/>
    <x v="1"/>
    <x v="3"/>
    <x v="2"/>
  </r>
  <r>
    <d v="2023-04-15T00:00:00"/>
    <x v="35"/>
    <x v="34"/>
    <n v="3"/>
    <n v="103.64999999999999"/>
    <n v="4"/>
    <n v="212.6"/>
    <x v="16"/>
    <x v="6"/>
    <x v="3"/>
    <x v="2"/>
  </r>
  <r>
    <d v="2023-04-16T00:00:00"/>
    <x v="35"/>
    <x v="34"/>
    <n v="2"/>
    <n v="69.099999999999994"/>
    <n v="5"/>
    <n v="265.75"/>
    <x v="16"/>
    <x v="6"/>
    <x v="3"/>
    <x v="2"/>
  </r>
  <r>
    <d v="2023-04-17T00:00:00"/>
    <x v="16"/>
    <x v="16"/>
    <n v="0"/>
    <n v="0"/>
    <n v="1"/>
    <n v="259.99"/>
    <x v="4"/>
    <x v="2"/>
    <x v="3"/>
    <x v="2"/>
  </r>
  <r>
    <d v="2023-04-18T00:00:00"/>
    <x v="2"/>
    <x v="2"/>
    <n v="42"/>
    <n v="2729.58"/>
    <n v="5"/>
    <n v="499.95"/>
    <x v="1"/>
    <x v="0"/>
    <x v="3"/>
    <x v="2"/>
  </r>
  <r>
    <d v="2023-04-19T00:00:00"/>
    <x v="18"/>
    <x v="18"/>
    <n v="2"/>
    <n v="40"/>
    <n v="3"/>
    <n v="119.97"/>
    <x v="3"/>
    <x v="2"/>
    <x v="3"/>
    <x v="2"/>
  </r>
  <r>
    <d v="2023-04-20T00:00:00"/>
    <x v="26"/>
    <x v="25"/>
    <n v="0"/>
    <n v="0"/>
    <n v="1"/>
    <n v="249"/>
    <x v="11"/>
    <x v="4"/>
    <x v="3"/>
    <x v="2"/>
  </r>
  <r>
    <d v="2023-04-21T00:00:00"/>
    <x v="10"/>
    <x v="10"/>
    <n v="2"/>
    <n v="43.98"/>
    <n v="3"/>
    <n v="119.97"/>
    <x v="2"/>
    <x v="1"/>
    <x v="3"/>
    <x v="2"/>
  </r>
  <r>
    <d v="2023-04-22T00:00:00"/>
    <x v="21"/>
    <x v="20"/>
    <n v="0"/>
    <n v="0"/>
    <n v="5"/>
    <n v="3249.95"/>
    <x v="4"/>
    <x v="2"/>
    <x v="3"/>
    <x v="2"/>
  </r>
  <r>
    <d v="2023-04-23T00:00:00"/>
    <x v="9"/>
    <x v="9"/>
    <n v="2"/>
    <n v="77.98"/>
    <n v="1"/>
    <n v="59.99"/>
    <x v="5"/>
    <x v="1"/>
    <x v="3"/>
    <x v="2"/>
  </r>
  <r>
    <d v="2023-04-24T00:00:00"/>
    <x v="12"/>
    <x v="12"/>
    <n v="3"/>
    <n v="98.13"/>
    <n v="3"/>
    <n v="150.96"/>
    <x v="6"/>
    <x v="1"/>
    <x v="3"/>
    <x v="2"/>
  </r>
  <r>
    <d v="2023-04-25T00:00:00"/>
    <x v="31"/>
    <x v="30"/>
    <n v="3"/>
    <n v="116.97"/>
    <n v="2"/>
    <n v="119.98"/>
    <x v="14"/>
    <x v="5"/>
    <x v="3"/>
    <x v="2"/>
  </r>
  <r>
    <d v="2023-04-26T00:00:00"/>
    <x v="0"/>
    <x v="0"/>
    <n v="2"/>
    <n v="691.18"/>
    <n v="1"/>
    <n v="431.99"/>
    <x v="0"/>
    <x v="0"/>
    <x v="3"/>
    <x v="2"/>
  </r>
  <r>
    <d v="2023-04-27T00:00:00"/>
    <x v="17"/>
    <x v="17"/>
    <n v="3"/>
    <n v="549.75"/>
    <n v="5"/>
    <n v="1077.95"/>
    <x v="7"/>
    <x v="2"/>
    <x v="3"/>
    <x v="2"/>
  </r>
  <r>
    <d v="2023-04-28T00:00:00"/>
    <x v="20"/>
    <x v="10"/>
    <n v="1"/>
    <n v="20"/>
    <n v="1"/>
    <n v="39.99"/>
    <x v="2"/>
    <x v="2"/>
    <x v="3"/>
    <x v="2"/>
  </r>
  <r>
    <d v="2023-04-29T00:00:00"/>
    <x v="2"/>
    <x v="2"/>
    <n v="0"/>
    <n v="0"/>
    <n v="4"/>
    <n v="399.96"/>
    <x v="1"/>
    <x v="0"/>
    <x v="3"/>
    <x v="2"/>
  </r>
  <r>
    <d v="2023-04-30T00:00:00"/>
    <x v="13"/>
    <x v="13"/>
    <n v="1"/>
    <n v="89.91"/>
    <n v="5"/>
    <n v="599.4"/>
    <x v="6"/>
    <x v="1"/>
    <x v="3"/>
    <x v="2"/>
  </r>
  <r>
    <d v="2023-05-01T00:00:00"/>
    <x v="35"/>
    <x v="34"/>
    <n v="1"/>
    <n v="34.549999999999997"/>
    <n v="3"/>
    <n v="159.44999999999999"/>
    <x v="16"/>
    <x v="6"/>
    <x v="4"/>
    <x v="2"/>
  </r>
  <r>
    <d v="2023-05-02T00:00:00"/>
    <x v="24"/>
    <x v="23"/>
    <n v="1"/>
    <n v="12600"/>
    <n v="1"/>
    <n v="14000"/>
    <x v="9"/>
    <x v="3"/>
    <x v="4"/>
    <x v="2"/>
  </r>
  <r>
    <d v="2023-05-03T00:00:00"/>
    <x v="12"/>
    <x v="12"/>
    <n v="1"/>
    <n v="32.71"/>
    <n v="2"/>
    <n v="100.64"/>
    <x v="6"/>
    <x v="1"/>
    <x v="4"/>
    <x v="2"/>
  </r>
  <r>
    <d v="2023-05-04T00:00:00"/>
    <x v="2"/>
    <x v="2"/>
    <n v="2"/>
    <n v="129.97999999999999"/>
    <n v="4"/>
    <n v="399.96"/>
    <x v="1"/>
    <x v="0"/>
    <x v="4"/>
    <x v="2"/>
  </r>
  <r>
    <d v="2023-05-05T00:00:00"/>
    <x v="23"/>
    <x v="22"/>
    <n v="0"/>
    <n v="0"/>
    <n v="4"/>
    <n v="280"/>
    <x v="8"/>
    <x v="3"/>
    <x v="4"/>
    <x v="2"/>
  </r>
  <r>
    <d v="2023-05-06T00:00:00"/>
    <x v="22"/>
    <x v="21"/>
    <n v="2"/>
    <n v="8991"/>
    <n v="4"/>
    <n v="19980"/>
    <x v="0"/>
    <x v="3"/>
    <x v="4"/>
    <x v="2"/>
  </r>
  <r>
    <d v="2023-05-07T00:00:00"/>
    <x v="32"/>
    <x v="31"/>
    <n v="36"/>
    <n v="2699.64"/>
    <n v="1"/>
    <n v="99.99"/>
    <x v="2"/>
    <x v="5"/>
    <x v="4"/>
    <x v="2"/>
  </r>
  <r>
    <d v="2023-05-08T00:00:00"/>
    <x v="35"/>
    <x v="34"/>
    <n v="1"/>
    <n v="34.549999999999997"/>
    <n v="1"/>
    <n v="53.15"/>
    <x v="16"/>
    <x v="6"/>
    <x v="4"/>
    <x v="2"/>
  </r>
  <r>
    <d v="2023-05-09T00:00:00"/>
    <x v="25"/>
    <x v="24"/>
    <n v="2"/>
    <n v="24"/>
    <n v="4"/>
    <n v="80"/>
    <x v="10"/>
    <x v="4"/>
    <x v="4"/>
    <x v="2"/>
  </r>
  <r>
    <d v="2023-05-10T00:00:00"/>
    <x v="4"/>
    <x v="4"/>
    <n v="0"/>
    <n v="0"/>
    <n v="5"/>
    <n v="99.95"/>
    <x v="2"/>
    <x v="0"/>
    <x v="4"/>
    <x v="2"/>
  </r>
  <r>
    <d v="2023-05-11T00:00:00"/>
    <x v="11"/>
    <x v="11"/>
    <n v="1"/>
    <n v="21.99"/>
    <n v="3"/>
    <n v="119.97"/>
    <x v="2"/>
    <x v="1"/>
    <x v="4"/>
    <x v="2"/>
  </r>
  <r>
    <d v="2023-05-12T00:00:00"/>
    <x v="26"/>
    <x v="25"/>
    <n v="0"/>
    <n v="0"/>
    <n v="5"/>
    <n v="1245"/>
    <x v="11"/>
    <x v="4"/>
    <x v="4"/>
    <x v="2"/>
  </r>
  <r>
    <d v="2023-05-13T00:00:00"/>
    <x v="24"/>
    <x v="23"/>
    <n v="1"/>
    <n v="12600"/>
    <n v="1"/>
    <n v="14000"/>
    <x v="9"/>
    <x v="3"/>
    <x v="4"/>
    <x v="2"/>
  </r>
  <r>
    <d v="2023-05-14T00:00:00"/>
    <x v="1"/>
    <x v="1"/>
    <n v="2"/>
    <n v="349.98"/>
    <n v="1"/>
    <n v="249.99"/>
    <x v="1"/>
    <x v="0"/>
    <x v="4"/>
    <x v="2"/>
  </r>
  <r>
    <d v="2023-05-15T00:00:00"/>
    <x v="19"/>
    <x v="19"/>
    <n v="1"/>
    <n v="294.02"/>
    <n v="3"/>
    <n v="980.07"/>
    <x v="7"/>
    <x v="2"/>
    <x v="4"/>
    <x v="2"/>
  </r>
  <r>
    <d v="2023-05-16T00:00:00"/>
    <x v="10"/>
    <x v="10"/>
    <n v="3"/>
    <n v="65.97"/>
    <n v="4"/>
    <n v="159.96"/>
    <x v="2"/>
    <x v="1"/>
    <x v="4"/>
    <x v="2"/>
  </r>
  <r>
    <d v="2023-05-17T00:00:00"/>
    <x v="1"/>
    <x v="1"/>
    <n v="3"/>
    <n v="524.97"/>
    <n v="2"/>
    <n v="499.98"/>
    <x v="1"/>
    <x v="0"/>
    <x v="4"/>
    <x v="2"/>
  </r>
  <r>
    <d v="2023-05-18T00:00:00"/>
    <x v="13"/>
    <x v="13"/>
    <n v="0"/>
    <n v="0"/>
    <n v="4"/>
    <n v="479.52"/>
    <x v="6"/>
    <x v="1"/>
    <x v="4"/>
    <x v="2"/>
  </r>
  <r>
    <d v="2023-05-19T00:00:00"/>
    <x v="35"/>
    <x v="34"/>
    <n v="2"/>
    <n v="69.099999999999994"/>
    <n v="3"/>
    <n v="159.44999999999999"/>
    <x v="16"/>
    <x v="6"/>
    <x v="4"/>
    <x v="2"/>
  </r>
  <r>
    <d v="2023-05-20T00:00:00"/>
    <x v="13"/>
    <x v="13"/>
    <n v="3"/>
    <n v="269.73"/>
    <n v="1"/>
    <n v="119.88"/>
    <x v="6"/>
    <x v="1"/>
    <x v="4"/>
    <x v="2"/>
  </r>
  <r>
    <d v="2023-05-21T00:00:00"/>
    <x v="32"/>
    <x v="31"/>
    <n v="1"/>
    <n v="74.989999999999995"/>
    <n v="2"/>
    <n v="199.98"/>
    <x v="2"/>
    <x v="5"/>
    <x v="4"/>
    <x v="2"/>
  </r>
  <r>
    <d v="2023-05-22T00:00:00"/>
    <x v="3"/>
    <x v="3"/>
    <n v="0"/>
    <n v="0"/>
    <n v="2"/>
    <n v="139.97999999999999"/>
    <x v="1"/>
    <x v="0"/>
    <x v="4"/>
    <x v="2"/>
  </r>
  <r>
    <d v="2023-05-23T00:00:00"/>
    <x v="22"/>
    <x v="21"/>
    <n v="2"/>
    <n v="8991"/>
    <n v="3"/>
    <n v="14985"/>
    <x v="0"/>
    <x v="3"/>
    <x v="4"/>
    <x v="2"/>
  </r>
  <r>
    <d v="2023-05-24T00:00:00"/>
    <x v="24"/>
    <x v="23"/>
    <n v="0"/>
    <n v="0"/>
    <n v="1"/>
    <n v="14000"/>
    <x v="9"/>
    <x v="3"/>
    <x v="4"/>
    <x v="2"/>
  </r>
  <r>
    <d v="2023-05-25T00:00:00"/>
    <x v="2"/>
    <x v="2"/>
    <n v="2"/>
    <n v="129.97999999999999"/>
    <n v="2"/>
    <n v="199.98"/>
    <x v="1"/>
    <x v="0"/>
    <x v="4"/>
    <x v="2"/>
  </r>
  <r>
    <d v="2023-05-26T00:00:00"/>
    <x v="12"/>
    <x v="12"/>
    <n v="0"/>
    <n v="0"/>
    <n v="5"/>
    <n v="251.6"/>
    <x v="6"/>
    <x v="1"/>
    <x v="4"/>
    <x v="2"/>
  </r>
  <r>
    <d v="2023-05-27T00:00:00"/>
    <x v="2"/>
    <x v="2"/>
    <n v="0"/>
    <n v="0"/>
    <n v="3"/>
    <n v="299.97000000000003"/>
    <x v="1"/>
    <x v="0"/>
    <x v="4"/>
    <x v="2"/>
  </r>
  <r>
    <d v="2023-05-28T00:00:00"/>
    <x v="18"/>
    <x v="18"/>
    <n v="2"/>
    <n v="40"/>
    <n v="2"/>
    <n v="79.98"/>
    <x v="3"/>
    <x v="2"/>
    <x v="4"/>
    <x v="2"/>
  </r>
  <r>
    <d v="2023-05-29T00:00:00"/>
    <x v="1"/>
    <x v="1"/>
    <n v="0"/>
    <n v="0"/>
    <n v="5"/>
    <n v="1249.95"/>
    <x v="1"/>
    <x v="0"/>
    <x v="4"/>
    <x v="2"/>
  </r>
  <r>
    <d v="2023-05-30T00:00:00"/>
    <x v="33"/>
    <x v="32"/>
    <n v="1"/>
    <n v="359.96"/>
    <n v="3"/>
    <n v="1199.8499999999999"/>
    <x v="0"/>
    <x v="6"/>
    <x v="4"/>
    <x v="2"/>
  </r>
  <r>
    <d v="2023-05-31T00:00:00"/>
    <x v="33"/>
    <x v="32"/>
    <n v="3"/>
    <n v="1079.8799999999999"/>
    <n v="2"/>
    <n v="799.9"/>
    <x v="0"/>
    <x v="6"/>
    <x v="4"/>
    <x v="2"/>
  </r>
  <r>
    <d v="2023-06-01T00:00:00"/>
    <x v="7"/>
    <x v="7"/>
    <n v="1"/>
    <n v="234.5"/>
    <n v="5"/>
    <n v="1379.4"/>
    <x v="1"/>
    <x v="0"/>
    <x v="5"/>
    <x v="2"/>
  </r>
  <r>
    <d v="2023-06-02T00:00:00"/>
    <x v="17"/>
    <x v="17"/>
    <n v="3"/>
    <n v="549.75"/>
    <n v="4"/>
    <n v="862.36"/>
    <x v="7"/>
    <x v="2"/>
    <x v="5"/>
    <x v="2"/>
  </r>
  <r>
    <d v="2023-06-03T00:00:00"/>
    <x v="17"/>
    <x v="17"/>
    <n v="2"/>
    <n v="366.5"/>
    <n v="4"/>
    <n v="862.36"/>
    <x v="7"/>
    <x v="2"/>
    <x v="5"/>
    <x v="2"/>
  </r>
  <r>
    <d v="2023-06-04T00:00:00"/>
    <x v="4"/>
    <x v="4"/>
    <n v="1"/>
    <n v="10"/>
    <n v="3"/>
    <n v="59.97"/>
    <x v="2"/>
    <x v="0"/>
    <x v="5"/>
    <x v="2"/>
  </r>
  <r>
    <d v="2023-06-05T00:00:00"/>
    <x v="12"/>
    <x v="12"/>
    <n v="0"/>
    <n v="0"/>
    <n v="4"/>
    <n v="201.28"/>
    <x v="6"/>
    <x v="1"/>
    <x v="5"/>
    <x v="2"/>
  </r>
  <r>
    <d v="2023-06-06T00:00:00"/>
    <x v="0"/>
    <x v="0"/>
    <n v="1"/>
    <n v="345.59"/>
    <n v="1"/>
    <n v="431.99"/>
    <x v="0"/>
    <x v="0"/>
    <x v="5"/>
    <x v="2"/>
  </r>
  <r>
    <d v="2023-06-07T00:00:00"/>
    <x v="5"/>
    <x v="5"/>
    <n v="1"/>
    <n v="14"/>
    <n v="4"/>
    <n v="111.96"/>
    <x v="2"/>
    <x v="0"/>
    <x v="5"/>
    <x v="2"/>
  </r>
  <r>
    <d v="2023-06-08T00:00:00"/>
    <x v="14"/>
    <x v="14"/>
    <n v="1"/>
    <n v="23.03"/>
    <n v="4"/>
    <n v="167.52"/>
    <x v="6"/>
    <x v="1"/>
    <x v="5"/>
    <x v="2"/>
  </r>
  <r>
    <d v="2023-06-09T00:00:00"/>
    <x v="34"/>
    <x v="33"/>
    <n v="1"/>
    <n v="244.3"/>
    <n v="1"/>
    <n v="349"/>
    <x v="15"/>
    <x v="6"/>
    <x v="5"/>
    <x v="2"/>
  </r>
  <r>
    <d v="2023-06-10T00:00:00"/>
    <x v="18"/>
    <x v="18"/>
    <n v="2"/>
    <n v="40"/>
    <n v="5"/>
    <n v="199.95"/>
    <x v="3"/>
    <x v="2"/>
    <x v="5"/>
    <x v="2"/>
  </r>
  <r>
    <d v="2023-06-11T00:00:00"/>
    <x v="10"/>
    <x v="10"/>
    <n v="0"/>
    <n v="0"/>
    <n v="5"/>
    <n v="199.95"/>
    <x v="2"/>
    <x v="1"/>
    <x v="5"/>
    <x v="2"/>
  </r>
  <r>
    <d v="2023-06-12T00:00:00"/>
    <x v="5"/>
    <x v="5"/>
    <n v="1"/>
    <n v="14"/>
    <n v="2"/>
    <n v="55.98"/>
    <x v="2"/>
    <x v="0"/>
    <x v="5"/>
    <x v="2"/>
  </r>
  <r>
    <d v="2023-06-13T00:00:00"/>
    <x v="29"/>
    <x v="28"/>
    <n v="3"/>
    <n v="188.97"/>
    <n v="3"/>
    <n v="269.97000000000003"/>
    <x v="2"/>
    <x v="4"/>
    <x v="5"/>
    <x v="2"/>
  </r>
  <r>
    <d v="2023-06-14T00:00:00"/>
    <x v="11"/>
    <x v="11"/>
    <n v="1"/>
    <n v="21.99"/>
    <n v="2"/>
    <n v="79.98"/>
    <x v="2"/>
    <x v="1"/>
    <x v="5"/>
    <x v="2"/>
  </r>
  <r>
    <d v="2023-06-15T00:00:00"/>
    <x v="24"/>
    <x v="23"/>
    <n v="1"/>
    <n v="12600"/>
    <n v="1"/>
    <n v="14000"/>
    <x v="9"/>
    <x v="3"/>
    <x v="5"/>
    <x v="2"/>
  </r>
  <r>
    <d v="2023-06-16T00:00:00"/>
    <x v="7"/>
    <x v="7"/>
    <n v="2"/>
    <n v="469"/>
    <n v="3"/>
    <n v="827.64"/>
    <x v="1"/>
    <x v="0"/>
    <x v="5"/>
    <x v="2"/>
  </r>
  <r>
    <d v="2023-06-17T00:00:00"/>
    <x v="22"/>
    <x v="21"/>
    <n v="2"/>
    <n v="8991"/>
    <n v="3"/>
    <n v="14985"/>
    <x v="0"/>
    <x v="3"/>
    <x v="5"/>
    <x v="2"/>
  </r>
  <r>
    <d v="2023-06-18T00:00:00"/>
    <x v="15"/>
    <x v="15"/>
    <n v="1"/>
    <n v="89.99"/>
    <n v="1"/>
    <n v="119.99"/>
    <x v="5"/>
    <x v="1"/>
    <x v="5"/>
    <x v="2"/>
  </r>
  <r>
    <d v="2023-06-19T00:00:00"/>
    <x v="1"/>
    <x v="1"/>
    <n v="1"/>
    <n v="174.99"/>
    <n v="4"/>
    <n v="999.96"/>
    <x v="1"/>
    <x v="0"/>
    <x v="5"/>
    <x v="2"/>
  </r>
  <r>
    <d v="2023-06-20T00:00:00"/>
    <x v="29"/>
    <x v="28"/>
    <n v="1"/>
    <n v="62.99"/>
    <n v="3"/>
    <n v="269.97000000000003"/>
    <x v="2"/>
    <x v="4"/>
    <x v="5"/>
    <x v="2"/>
  </r>
  <r>
    <d v="2023-06-21T00:00:00"/>
    <x v="0"/>
    <x v="0"/>
    <n v="2"/>
    <n v="691.18"/>
    <n v="1"/>
    <n v="431.99"/>
    <x v="0"/>
    <x v="0"/>
    <x v="5"/>
    <x v="2"/>
  </r>
  <r>
    <d v="2023-06-22T00:00:00"/>
    <x v="7"/>
    <x v="7"/>
    <n v="0"/>
    <n v="0"/>
    <n v="2"/>
    <n v="551.76"/>
    <x v="1"/>
    <x v="0"/>
    <x v="5"/>
    <x v="2"/>
  </r>
  <r>
    <d v="2023-06-23T00:00:00"/>
    <x v="4"/>
    <x v="4"/>
    <n v="3"/>
    <n v="30"/>
    <n v="3"/>
    <n v="59.97"/>
    <x v="2"/>
    <x v="0"/>
    <x v="5"/>
    <x v="2"/>
  </r>
  <r>
    <d v="2023-06-24T00:00:00"/>
    <x v="3"/>
    <x v="3"/>
    <n v="1"/>
    <n v="41.99"/>
    <n v="4"/>
    <n v="279.95999999999998"/>
    <x v="1"/>
    <x v="0"/>
    <x v="5"/>
    <x v="2"/>
  </r>
  <r>
    <d v="2023-06-25T00:00:00"/>
    <x v="29"/>
    <x v="28"/>
    <n v="1"/>
    <n v="62.99"/>
    <n v="3"/>
    <n v="269.97000000000003"/>
    <x v="2"/>
    <x v="4"/>
    <x v="5"/>
    <x v="2"/>
  </r>
  <r>
    <d v="2023-06-26T00:00:00"/>
    <x v="2"/>
    <x v="2"/>
    <n v="2"/>
    <n v="129.97999999999999"/>
    <n v="3"/>
    <n v="299.97000000000003"/>
    <x v="1"/>
    <x v="0"/>
    <x v="5"/>
    <x v="2"/>
  </r>
  <r>
    <d v="2023-06-27T00:00:00"/>
    <x v="19"/>
    <x v="19"/>
    <n v="1"/>
    <n v="294.02"/>
    <n v="3"/>
    <n v="980.07"/>
    <x v="7"/>
    <x v="2"/>
    <x v="5"/>
    <x v="2"/>
  </r>
  <r>
    <d v="2023-06-28T00:00:00"/>
    <x v="6"/>
    <x v="6"/>
    <n v="0"/>
    <n v="0"/>
    <n v="1"/>
    <n v="29.99"/>
    <x v="3"/>
    <x v="0"/>
    <x v="5"/>
    <x v="2"/>
  </r>
  <r>
    <d v="2023-06-29T00:00:00"/>
    <x v="7"/>
    <x v="7"/>
    <n v="3"/>
    <n v="703.5"/>
    <n v="2"/>
    <n v="551.76"/>
    <x v="1"/>
    <x v="0"/>
    <x v="5"/>
    <x v="2"/>
  </r>
  <r>
    <d v="2023-06-30T00:00:00"/>
    <x v="15"/>
    <x v="15"/>
    <n v="0"/>
    <n v="0"/>
    <n v="1"/>
    <n v="119.99"/>
    <x v="5"/>
    <x v="1"/>
    <x v="5"/>
    <x v="2"/>
  </r>
  <r>
    <d v="2023-07-01T00:00:00"/>
    <x v="18"/>
    <x v="18"/>
    <n v="3"/>
    <n v="60"/>
    <n v="4"/>
    <n v="159.96"/>
    <x v="3"/>
    <x v="2"/>
    <x v="6"/>
    <x v="2"/>
  </r>
  <r>
    <d v="2023-07-02T00:00:00"/>
    <x v="9"/>
    <x v="9"/>
    <n v="0"/>
    <n v="0"/>
    <n v="4"/>
    <n v="239.96"/>
    <x v="5"/>
    <x v="1"/>
    <x v="6"/>
    <x v="2"/>
  </r>
  <r>
    <d v="2023-07-03T00:00:00"/>
    <x v="24"/>
    <x v="23"/>
    <n v="2"/>
    <n v="25200"/>
    <n v="1"/>
    <n v="14000"/>
    <x v="9"/>
    <x v="3"/>
    <x v="6"/>
    <x v="2"/>
  </r>
  <r>
    <d v="2023-07-04T00:00:00"/>
    <x v="23"/>
    <x v="22"/>
    <n v="1"/>
    <n v="35"/>
    <n v="1"/>
    <n v="70"/>
    <x v="8"/>
    <x v="3"/>
    <x v="6"/>
    <x v="2"/>
  </r>
  <r>
    <d v="2023-07-05T00:00:00"/>
    <x v="6"/>
    <x v="6"/>
    <n v="2"/>
    <n v="30"/>
    <n v="1"/>
    <n v="29.99"/>
    <x v="3"/>
    <x v="0"/>
    <x v="6"/>
    <x v="2"/>
  </r>
  <r>
    <d v="2023-07-06T00:00:00"/>
    <x v="24"/>
    <x v="23"/>
    <n v="1"/>
    <n v="12600"/>
    <n v="1"/>
    <n v="14000"/>
    <x v="9"/>
    <x v="3"/>
    <x v="6"/>
    <x v="2"/>
  </r>
  <r>
    <d v="2023-07-07T00:00:00"/>
    <x v="9"/>
    <x v="9"/>
    <n v="1"/>
    <n v="38.99"/>
    <n v="5"/>
    <n v="299.95"/>
    <x v="5"/>
    <x v="1"/>
    <x v="6"/>
    <x v="2"/>
  </r>
  <r>
    <d v="2023-07-08T00:00:00"/>
    <x v="16"/>
    <x v="16"/>
    <n v="2"/>
    <n v="415.98"/>
    <n v="2"/>
    <n v="519.98"/>
    <x v="4"/>
    <x v="2"/>
    <x v="6"/>
    <x v="2"/>
  </r>
  <r>
    <d v="2023-07-09T00:00:00"/>
    <x v="35"/>
    <x v="34"/>
    <n v="0"/>
    <n v="0"/>
    <n v="4"/>
    <n v="212.6"/>
    <x v="16"/>
    <x v="6"/>
    <x v="6"/>
    <x v="2"/>
  </r>
  <r>
    <d v="2023-07-10T00:00:00"/>
    <x v="3"/>
    <x v="3"/>
    <n v="1"/>
    <n v="41.99"/>
    <n v="1"/>
    <n v="69.989999999999995"/>
    <x v="1"/>
    <x v="0"/>
    <x v="6"/>
    <x v="2"/>
  </r>
  <r>
    <d v="2023-07-11T00:00:00"/>
    <x v="22"/>
    <x v="21"/>
    <n v="2"/>
    <n v="8991"/>
    <n v="1"/>
    <n v="4995"/>
    <x v="0"/>
    <x v="3"/>
    <x v="6"/>
    <x v="2"/>
  </r>
  <r>
    <d v="2023-07-12T00:00:00"/>
    <x v="21"/>
    <x v="20"/>
    <n v="3"/>
    <n v="1754.97"/>
    <n v="2"/>
    <n v="1299.98"/>
    <x v="4"/>
    <x v="2"/>
    <x v="6"/>
    <x v="2"/>
  </r>
  <r>
    <d v="2023-07-13T00:00:00"/>
    <x v="3"/>
    <x v="3"/>
    <n v="0"/>
    <n v="0"/>
    <n v="1"/>
    <n v="69.989999999999995"/>
    <x v="1"/>
    <x v="0"/>
    <x v="6"/>
    <x v="2"/>
  </r>
  <r>
    <d v="2023-07-14T00:00:00"/>
    <x v="31"/>
    <x v="30"/>
    <n v="3"/>
    <n v="116.97"/>
    <n v="5"/>
    <n v="299.95"/>
    <x v="14"/>
    <x v="5"/>
    <x v="6"/>
    <x v="2"/>
  </r>
  <r>
    <d v="2023-07-15T00:00:00"/>
    <x v="12"/>
    <x v="12"/>
    <n v="0"/>
    <n v="0"/>
    <n v="4"/>
    <n v="201.28"/>
    <x v="6"/>
    <x v="1"/>
    <x v="6"/>
    <x v="2"/>
  </r>
  <r>
    <d v="2023-07-16T00:00:00"/>
    <x v="30"/>
    <x v="29"/>
    <n v="0"/>
    <n v="0"/>
    <n v="1"/>
    <n v="89.99"/>
    <x v="13"/>
    <x v="4"/>
    <x v="6"/>
    <x v="2"/>
  </r>
  <r>
    <d v="2023-07-17T00:00:00"/>
    <x v="29"/>
    <x v="28"/>
    <n v="2"/>
    <n v="125.98"/>
    <n v="3"/>
    <n v="269.97000000000003"/>
    <x v="2"/>
    <x v="4"/>
    <x v="6"/>
    <x v="2"/>
  </r>
  <r>
    <d v="2023-07-18T00:00:00"/>
    <x v="7"/>
    <x v="7"/>
    <n v="1"/>
    <n v="234.5"/>
    <n v="3"/>
    <n v="827.64"/>
    <x v="1"/>
    <x v="0"/>
    <x v="6"/>
    <x v="2"/>
  </r>
  <r>
    <d v="2023-07-19T00:00:00"/>
    <x v="1"/>
    <x v="1"/>
    <n v="30"/>
    <n v="5249.7000000000007"/>
    <n v="4"/>
    <n v="999.96"/>
    <x v="1"/>
    <x v="0"/>
    <x v="6"/>
    <x v="2"/>
  </r>
  <r>
    <d v="2023-07-20T00:00:00"/>
    <x v="21"/>
    <x v="20"/>
    <n v="1"/>
    <n v="584.99"/>
    <n v="2"/>
    <n v="1299.98"/>
    <x v="4"/>
    <x v="2"/>
    <x v="6"/>
    <x v="2"/>
  </r>
  <r>
    <d v="2023-07-21T00:00:00"/>
    <x v="14"/>
    <x v="14"/>
    <n v="0"/>
    <n v="0"/>
    <n v="2"/>
    <n v="83.76"/>
    <x v="6"/>
    <x v="1"/>
    <x v="6"/>
    <x v="2"/>
  </r>
  <r>
    <d v="2023-07-22T00:00:00"/>
    <x v="33"/>
    <x v="32"/>
    <n v="1"/>
    <n v="359.96"/>
    <n v="2"/>
    <n v="799.9"/>
    <x v="0"/>
    <x v="6"/>
    <x v="6"/>
    <x v="2"/>
  </r>
  <r>
    <d v="2023-07-23T00:00:00"/>
    <x v="10"/>
    <x v="10"/>
    <n v="2"/>
    <n v="43.98"/>
    <n v="2"/>
    <n v="79.98"/>
    <x v="2"/>
    <x v="1"/>
    <x v="6"/>
    <x v="2"/>
  </r>
  <r>
    <d v="2023-07-24T00:00:00"/>
    <x v="28"/>
    <x v="27"/>
    <n v="0"/>
    <n v="0"/>
    <n v="4"/>
    <n v="516"/>
    <x v="12"/>
    <x v="4"/>
    <x v="6"/>
    <x v="2"/>
  </r>
  <r>
    <d v="2023-07-25T00:00:00"/>
    <x v="0"/>
    <x v="0"/>
    <n v="2"/>
    <n v="691.18"/>
    <n v="2"/>
    <n v="863.98"/>
    <x v="0"/>
    <x v="0"/>
    <x v="6"/>
    <x v="2"/>
  </r>
  <r>
    <d v="2023-07-26T00:00:00"/>
    <x v="8"/>
    <x v="8"/>
    <n v="2"/>
    <n v="399.98"/>
    <n v="4"/>
    <n v="999.96"/>
    <x v="4"/>
    <x v="1"/>
    <x v="6"/>
    <x v="2"/>
  </r>
  <r>
    <d v="2023-07-27T00:00:00"/>
    <x v="33"/>
    <x v="32"/>
    <n v="3"/>
    <n v="1079.8799999999999"/>
    <n v="1"/>
    <n v="399.95"/>
    <x v="0"/>
    <x v="6"/>
    <x v="6"/>
    <x v="2"/>
  </r>
  <r>
    <d v="2023-07-28T00:00:00"/>
    <x v="17"/>
    <x v="17"/>
    <n v="0"/>
    <n v="0"/>
    <n v="1"/>
    <n v="215.59"/>
    <x v="7"/>
    <x v="2"/>
    <x v="6"/>
    <x v="2"/>
  </r>
  <r>
    <d v="2023-07-29T00:00:00"/>
    <x v="33"/>
    <x v="32"/>
    <n v="1"/>
    <n v="359.96"/>
    <n v="2"/>
    <n v="799.9"/>
    <x v="0"/>
    <x v="6"/>
    <x v="6"/>
    <x v="2"/>
  </r>
  <r>
    <d v="2023-07-30T00:00:00"/>
    <x v="27"/>
    <x v="26"/>
    <n v="2"/>
    <n v="193.5"/>
    <n v="5"/>
    <n v="645"/>
    <x v="10"/>
    <x v="4"/>
    <x v="6"/>
    <x v="2"/>
  </r>
  <r>
    <d v="2023-07-31T00:00:00"/>
    <x v="22"/>
    <x v="21"/>
    <n v="0"/>
    <n v="0"/>
    <n v="5"/>
    <n v="24975"/>
    <x v="0"/>
    <x v="3"/>
    <x v="6"/>
    <x v="2"/>
  </r>
  <r>
    <d v="2023-08-01T00:00:00"/>
    <x v="29"/>
    <x v="28"/>
    <n v="26"/>
    <n v="1637.74"/>
    <n v="3"/>
    <n v="269.97000000000003"/>
    <x v="2"/>
    <x v="4"/>
    <x v="7"/>
    <x v="2"/>
  </r>
  <r>
    <d v="2023-08-02T00:00:00"/>
    <x v="26"/>
    <x v="25"/>
    <n v="2"/>
    <n v="423.3"/>
    <n v="5"/>
    <n v="1245"/>
    <x v="11"/>
    <x v="4"/>
    <x v="7"/>
    <x v="2"/>
  </r>
  <r>
    <d v="2023-08-03T00:00:00"/>
    <x v="2"/>
    <x v="2"/>
    <n v="2"/>
    <n v="129.97999999999999"/>
    <n v="3"/>
    <n v="299.97000000000003"/>
    <x v="1"/>
    <x v="0"/>
    <x v="7"/>
    <x v="2"/>
  </r>
  <r>
    <d v="2023-08-04T00:00:00"/>
    <x v="6"/>
    <x v="6"/>
    <n v="1"/>
    <n v="15"/>
    <n v="3"/>
    <n v="89.97"/>
    <x v="3"/>
    <x v="0"/>
    <x v="7"/>
    <x v="2"/>
  </r>
  <r>
    <d v="2023-08-05T00:00:00"/>
    <x v="18"/>
    <x v="18"/>
    <n v="3"/>
    <n v="60"/>
    <n v="3"/>
    <n v="119.97"/>
    <x v="3"/>
    <x v="2"/>
    <x v="7"/>
    <x v="2"/>
  </r>
  <r>
    <d v="2023-08-06T00:00:00"/>
    <x v="27"/>
    <x v="26"/>
    <n v="3"/>
    <n v="290.25"/>
    <n v="1"/>
    <n v="129"/>
    <x v="10"/>
    <x v="4"/>
    <x v="7"/>
    <x v="2"/>
  </r>
  <r>
    <d v="2023-08-07T00:00:00"/>
    <x v="33"/>
    <x v="32"/>
    <n v="0"/>
    <n v="0"/>
    <n v="4"/>
    <n v="1599.8"/>
    <x v="0"/>
    <x v="6"/>
    <x v="7"/>
    <x v="2"/>
  </r>
  <r>
    <d v="2023-08-08T00:00:00"/>
    <x v="2"/>
    <x v="2"/>
    <n v="1"/>
    <n v="64.989999999999995"/>
    <n v="5"/>
    <n v="499.95"/>
    <x v="1"/>
    <x v="0"/>
    <x v="7"/>
    <x v="2"/>
  </r>
  <r>
    <d v="2023-08-09T00:00:00"/>
    <x v="9"/>
    <x v="9"/>
    <n v="3"/>
    <n v="116.97"/>
    <n v="2"/>
    <n v="119.98"/>
    <x v="5"/>
    <x v="1"/>
    <x v="7"/>
    <x v="2"/>
  </r>
  <r>
    <d v="2023-08-10T00:00:00"/>
    <x v="24"/>
    <x v="23"/>
    <n v="5"/>
    <n v="63000"/>
    <n v="1"/>
    <n v="14000"/>
    <x v="9"/>
    <x v="3"/>
    <x v="7"/>
    <x v="2"/>
  </r>
  <r>
    <d v="2023-08-11T00:00:00"/>
    <x v="35"/>
    <x v="34"/>
    <n v="3"/>
    <n v="103.64999999999999"/>
    <n v="2"/>
    <n v="106.3"/>
    <x v="16"/>
    <x v="6"/>
    <x v="7"/>
    <x v="2"/>
  </r>
  <r>
    <d v="2023-08-12T00:00:00"/>
    <x v="11"/>
    <x v="11"/>
    <n v="0"/>
    <n v="0"/>
    <n v="1"/>
    <n v="39.99"/>
    <x v="2"/>
    <x v="1"/>
    <x v="7"/>
    <x v="2"/>
  </r>
  <r>
    <d v="2023-08-13T00:00:00"/>
    <x v="12"/>
    <x v="12"/>
    <n v="0"/>
    <n v="0"/>
    <n v="3"/>
    <n v="150.96"/>
    <x v="6"/>
    <x v="1"/>
    <x v="7"/>
    <x v="2"/>
  </r>
  <r>
    <d v="2023-08-14T00:00:00"/>
    <x v="30"/>
    <x v="29"/>
    <n v="31"/>
    <n v="1952.69"/>
    <n v="4"/>
    <n v="359.96"/>
    <x v="13"/>
    <x v="4"/>
    <x v="7"/>
    <x v="2"/>
  </r>
  <r>
    <d v="2023-08-15T00:00:00"/>
    <x v="9"/>
    <x v="9"/>
    <n v="0"/>
    <n v="0"/>
    <n v="3"/>
    <n v="179.97"/>
    <x v="5"/>
    <x v="1"/>
    <x v="7"/>
    <x v="2"/>
  </r>
  <r>
    <d v="2023-08-16T00:00:00"/>
    <x v="6"/>
    <x v="6"/>
    <n v="3"/>
    <n v="45"/>
    <n v="1"/>
    <n v="29.99"/>
    <x v="3"/>
    <x v="0"/>
    <x v="7"/>
    <x v="2"/>
  </r>
  <r>
    <d v="2023-08-17T00:00:00"/>
    <x v="34"/>
    <x v="33"/>
    <n v="0"/>
    <n v="0"/>
    <n v="5"/>
    <n v="1745"/>
    <x v="15"/>
    <x v="6"/>
    <x v="7"/>
    <x v="2"/>
  </r>
  <r>
    <d v="2023-08-18T00:00:00"/>
    <x v="14"/>
    <x v="14"/>
    <n v="3"/>
    <n v="69.09"/>
    <n v="5"/>
    <n v="209.4"/>
    <x v="6"/>
    <x v="1"/>
    <x v="7"/>
    <x v="2"/>
  </r>
  <r>
    <d v="2023-08-19T00:00:00"/>
    <x v="14"/>
    <x v="14"/>
    <n v="3"/>
    <n v="69.09"/>
    <n v="1"/>
    <n v="41.88"/>
    <x v="6"/>
    <x v="1"/>
    <x v="7"/>
    <x v="2"/>
  </r>
  <r>
    <d v="2023-08-20T00:00:00"/>
    <x v="33"/>
    <x v="32"/>
    <n v="2"/>
    <n v="719.92"/>
    <n v="1"/>
    <n v="399.95"/>
    <x v="0"/>
    <x v="6"/>
    <x v="7"/>
    <x v="2"/>
  </r>
  <r>
    <d v="2023-08-21T00:00:00"/>
    <x v="5"/>
    <x v="5"/>
    <n v="1"/>
    <n v="14"/>
    <n v="5"/>
    <n v="139.94999999999999"/>
    <x v="2"/>
    <x v="0"/>
    <x v="7"/>
    <x v="2"/>
  </r>
  <r>
    <d v="2023-08-22T00:00:00"/>
    <x v="11"/>
    <x v="11"/>
    <n v="1"/>
    <n v="21.99"/>
    <n v="3"/>
    <n v="119.97"/>
    <x v="2"/>
    <x v="1"/>
    <x v="7"/>
    <x v="2"/>
  </r>
  <r>
    <d v="2023-08-23T00:00:00"/>
    <x v="1"/>
    <x v="1"/>
    <n v="1"/>
    <n v="174.99"/>
    <n v="2"/>
    <n v="499.98"/>
    <x v="1"/>
    <x v="0"/>
    <x v="7"/>
    <x v="2"/>
  </r>
  <r>
    <d v="2023-08-24T00:00:00"/>
    <x v="11"/>
    <x v="11"/>
    <n v="3"/>
    <n v="65.97"/>
    <n v="3"/>
    <n v="119.97"/>
    <x v="2"/>
    <x v="1"/>
    <x v="7"/>
    <x v="2"/>
  </r>
  <r>
    <d v="2023-08-25T00:00:00"/>
    <x v="30"/>
    <x v="29"/>
    <n v="2"/>
    <n v="125.98"/>
    <n v="1"/>
    <n v="89.99"/>
    <x v="13"/>
    <x v="4"/>
    <x v="7"/>
    <x v="2"/>
  </r>
  <r>
    <d v="2023-08-26T00:00:00"/>
    <x v="10"/>
    <x v="10"/>
    <n v="0"/>
    <n v="0"/>
    <n v="1"/>
    <n v="39.99"/>
    <x v="2"/>
    <x v="1"/>
    <x v="7"/>
    <x v="2"/>
  </r>
  <r>
    <d v="2023-08-27T00:00:00"/>
    <x v="2"/>
    <x v="2"/>
    <n v="1"/>
    <n v="64.989999999999995"/>
    <n v="3"/>
    <n v="299.97000000000003"/>
    <x v="1"/>
    <x v="0"/>
    <x v="7"/>
    <x v="2"/>
  </r>
  <r>
    <d v="2023-08-28T00:00:00"/>
    <x v="8"/>
    <x v="8"/>
    <n v="2"/>
    <n v="399.98"/>
    <n v="4"/>
    <n v="999.96"/>
    <x v="4"/>
    <x v="1"/>
    <x v="7"/>
    <x v="2"/>
  </r>
  <r>
    <d v="2023-08-29T00:00:00"/>
    <x v="2"/>
    <x v="2"/>
    <n v="2"/>
    <n v="129.97999999999999"/>
    <n v="5"/>
    <n v="499.95"/>
    <x v="1"/>
    <x v="0"/>
    <x v="7"/>
    <x v="2"/>
  </r>
  <r>
    <d v="2023-08-30T00:00:00"/>
    <x v="15"/>
    <x v="15"/>
    <n v="0"/>
    <n v="0"/>
    <n v="4"/>
    <n v="479.96"/>
    <x v="5"/>
    <x v="1"/>
    <x v="7"/>
    <x v="2"/>
  </r>
  <r>
    <d v="2023-08-31T00:00:00"/>
    <x v="25"/>
    <x v="24"/>
    <n v="2"/>
    <n v="24"/>
    <n v="2"/>
    <n v="40"/>
    <x v="10"/>
    <x v="4"/>
    <x v="7"/>
    <x v="2"/>
  </r>
  <r>
    <d v="2023-09-01T00:00:00"/>
    <x v="15"/>
    <x v="15"/>
    <n v="3"/>
    <n v="269.96999999999997"/>
    <n v="3"/>
    <n v="359.97"/>
    <x v="5"/>
    <x v="1"/>
    <x v="8"/>
    <x v="2"/>
  </r>
  <r>
    <d v="2023-09-02T00:00:00"/>
    <x v="7"/>
    <x v="7"/>
    <n v="1"/>
    <n v="234.5"/>
    <n v="5"/>
    <n v="1379.4"/>
    <x v="1"/>
    <x v="0"/>
    <x v="8"/>
    <x v="2"/>
  </r>
  <r>
    <d v="2023-09-03T00:00:00"/>
    <x v="32"/>
    <x v="31"/>
    <n v="0"/>
    <n v="0"/>
    <n v="4"/>
    <n v="399.96"/>
    <x v="2"/>
    <x v="5"/>
    <x v="8"/>
    <x v="2"/>
  </r>
  <r>
    <d v="2023-09-04T00:00:00"/>
    <x v="13"/>
    <x v="13"/>
    <n v="2"/>
    <n v="179.82"/>
    <n v="4"/>
    <n v="479.52"/>
    <x v="6"/>
    <x v="1"/>
    <x v="8"/>
    <x v="2"/>
  </r>
  <r>
    <d v="2023-09-05T00:00:00"/>
    <x v="12"/>
    <x v="12"/>
    <n v="2"/>
    <n v="65.42"/>
    <n v="3"/>
    <n v="150.96"/>
    <x v="6"/>
    <x v="1"/>
    <x v="8"/>
    <x v="2"/>
  </r>
  <r>
    <d v="2023-09-06T00:00:00"/>
    <x v="21"/>
    <x v="20"/>
    <n v="0"/>
    <n v="0"/>
    <n v="4"/>
    <n v="2599.96"/>
    <x v="4"/>
    <x v="2"/>
    <x v="8"/>
    <x v="2"/>
  </r>
  <r>
    <d v="2023-09-07T00:00:00"/>
    <x v="30"/>
    <x v="29"/>
    <n v="2"/>
    <n v="125.98"/>
    <n v="5"/>
    <n v="449.95"/>
    <x v="13"/>
    <x v="4"/>
    <x v="8"/>
    <x v="2"/>
  </r>
  <r>
    <d v="2023-09-08T00:00:00"/>
    <x v="28"/>
    <x v="27"/>
    <n v="2"/>
    <n v="193.5"/>
    <n v="2"/>
    <n v="258"/>
    <x v="12"/>
    <x v="4"/>
    <x v="8"/>
    <x v="2"/>
  </r>
  <r>
    <d v="2023-09-09T00:00:00"/>
    <x v="0"/>
    <x v="0"/>
    <n v="3"/>
    <n v="1036.77"/>
    <n v="2"/>
    <n v="863.98"/>
    <x v="0"/>
    <x v="0"/>
    <x v="8"/>
    <x v="2"/>
  </r>
  <r>
    <d v="2023-09-10T00:00:00"/>
    <x v="6"/>
    <x v="6"/>
    <n v="0"/>
    <n v="0"/>
    <n v="2"/>
    <n v="59.98"/>
    <x v="3"/>
    <x v="0"/>
    <x v="8"/>
    <x v="2"/>
  </r>
  <r>
    <d v="2023-09-11T00:00:00"/>
    <x v="6"/>
    <x v="6"/>
    <n v="0"/>
    <n v="0"/>
    <n v="2"/>
    <n v="59.98"/>
    <x v="3"/>
    <x v="0"/>
    <x v="8"/>
    <x v="2"/>
  </r>
  <r>
    <d v="2023-09-12T00:00:00"/>
    <x v="28"/>
    <x v="27"/>
    <n v="1"/>
    <n v="96.75"/>
    <n v="5"/>
    <n v="645"/>
    <x v="12"/>
    <x v="4"/>
    <x v="8"/>
    <x v="2"/>
  </r>
  <r>
    <d v="2023-09-13T00:00:00"/>
    <x v="28"/>
    <x v="27"/>
    <n v="1"/>
    <n v="96.75"/>
    <n v="3"/>
    <n v="387"/>
    <x v="12"/>
    <x v="4"/>
    <x v="8"/>
    <x v="2"/>
  </r>
  <r>
    <d v="2023-09-14T00:00:00"/>
    <x v="13"/>
    <x v="13"/>
    <n v="2"/>
    <n v="179.82"/>
    <n v="2"/>
    <n v="239.76"/>
    <x v="6"/>
    <x v="1"/>
    <x v="8"/>
    <x v="2"/>
  </r>
  <r>
    <d v="2023-09-15T00:00:00"/>
    <x v="33"/>
    <x v="32"/>
    <n v="3"/>
    <n v="1079.8799999999999"/>
    <n v="3"/>
    <n v="1199.8499999999999"/>
    <x v="0"/>
    <x v="6"/>
    <x v="8"/>
    <x v="2"/>
  </r>
  <r>
    <d v="2023-09-16T00:00:00"/>
    <x v="19"/>
    <x v="19"/>
    <n v="3"/>
    <n v="882.06"/>
    <n v="4"/>
    <n v="1306.76"/>
    <x v="7"/>
    <x v="2"/>
    <x v="8"/>
    <x v="2"/>
  </r>
  <r>
    <d v="2023-09-17T00:00:00"/>
    <x v="0"/>
    <x v="0"/>
    <n v="2"/>
    <n v="691.18"/>
    <n v="4"/>
    <n v="1727.96"/>
    <x v="0"/>
    <x v="0"/>
    <x v="8"/>
    <x v="2"/>
  </r>
  <r>
    <d v="2023-09-18T00:00:00"/>
    <x v="29"/>
    <x v="28"/>
    <n v="3"/>
    <n v="188.97"/>
    <n v="4"/>
    <n v="359.96"/>
    <x v="2"/>
    <x v="4"/>
    <x v="8"/>
    <x v="2"/>
  </r>
  <r>
    <d v="2023-09-19T00:00:00"/>
    <x v="6"/>
    <x v="6"/>
    <n v="1"/>
    <n v="15"/>
    <n v="3"/>
    <n v="89.97"/>
    <x v="3"/>
    <x v="0"/>
    <x v="8"/>
    <x v="2"/>
  </r>
  <r>
    <d v="2023-09-20T00:00:00"/>
    <x v="33"/>
    <x v="32"/>
    <n v="3"/>
    <n v="1079.8799999999999"/>
    <n v="2"/>
    <n v="799.9"/>
    <x v="0"/>
    <x v="6"/>
    <x v="8"/>
    <x v="2"/>
  </r>
  <r>
    <d v="2023-09-21T00:00:00"/>
    <x v="6"/>
    <x v="6"/>
    <n v="0"/>
    <n v="0"/>
    <n v="2"/>
    <n v="59.98"/>
    <x v="3"/>
    <x v="0"/>
    <x v="8"/>
    <x v="2"/>
  </r>
  <r>
    <d v="2023-09-22T00:00:00"/>
    <x v="1"/>
    <x v="1"/>
    <n v="1"/>
    <n v="174.99"/>
    <n v="2"/>
    <n v="499.98"/>
    <x v="1"/>
    <x v="0"/>
    <x v="8"/>
    <x v="2"/>
  </r>
  <r>
    <d v="2023-09-23T00:00:00"/>
    <x v="33"/>
    <x v="32"/>
    <n v="1"/>
    <n v="359.96"/>
    <n v="2"/>
    <n v="799.9"/>
    <x v="0"/>
    <x v="6"/>
    <x v="8"/>
    <x v="2"/>
  </r>
  <r>
    <d v="2023-09-24T00:00:00"/>
    <x v="9"/>
    <x v="9"/>
    <n v="2"/>
    <n v="77.98"/>
    <n v="3"/>
    <n v="179.97"/>
    <x v="5"/>
    <x v="1"/>
    <x v="8"/>
    <x v="2"/>
  </r>
  <r>
    <d v="2023-09-25T00:00:00"/>
    <x v="11"/>
    <x v="11"/>
    <n v="2"/>
    <n v="43.98"/>
    <n v="2"/>
    <n v="79.98"/>
    <x v="2"/>
    <x v="1"/>
    <x v="8"/>
    <x v="2"/>
  </r>
  <r>
    <d v="2023-09-26T00:00:00"/>
    <x v="15"/>
    <x v="15"/>
    <n v="0"/>
    <n v="0"/>
    <n v="3"/>
    <n v="359.97"/>
    <x v="5"/>
    <x v="1"/>
    <x v="8"/>
    <x v="2"/>
  </r>
  <r>
    <d v="2023-09-27T00:00:00"/>
    <x v="27"/>
    <x v="26"/>
    <n v="2"/>
    <n v="193.5"/>
    <n v="2"/>
    <n v="258"/>
    <x v="10"/>
    <x v="4"/>
    <x v="8"/>
    <x v="2"/>
  </r>
  <r>
    <d v="2023-09-28T00:00:00"/>
    <x v="35"/>
    <x v="34"/>
    <n v="0"/>
    <n v="0"/>
    <n v="1"/>
    <n v="53.15"/>
    <x v="16"/>
    <x v="6"/>
    <x v="8"/>
    <x v="2"/>
  </r>
  <r>
    <d v="2023-09-29T00:00:00"/>
    <x v="12"/>
    <x v="12"/>
    <n v="2"/>
    <n v="65.42"/>
    <n v="1"/>
    <n v="50.32"/>
    <x v="6"/>
    <x v="1"/>
    <x v="8"/>
    <x v="2"/>
  </r>
  <r>
    <d v="2023-09-30T00:00:00"/>
    <x v="1"/>
    <x v="1"/>
    <n v="0"/>
    <n v="0"/>
    <n v="2"/>
    <n v="499.98"/>
    <x v="1"/>
    <x v="0"/>
    <x v="8"/>
    <x v="2"/>
  </r>
  <r>
    <d v="2023-10-01T00:00:00"/>
    <x v="29"/>
    <x v="28"/>
    <n v="3"/>
    <n v="188.97"/>
    <n v="5"/>
    <n v="449.95"/>
    <x v="2"/>
    <x v="4"/>
    <x v="9"/>
    <x v="2"/>
  </r>
  <r>
    <d v="2023-10-02T00:00:00"/>
    <x v="23"/>
    <x v="22"/>
    <n v="0"/>
    <n v="0"/>
    <n v="4"/>
    <n v="280"/>
    <x v="8"/>
    <x v="3"/>
    <x v="9"/>
    <x v="2"/>
  </r>
  <r>
    <d v="2023-10-03T00:00:00"/>
    <x v="0"/>
    <x v="0"/>
    <n v="3"/>
    <n v="1036.77"/>
    <n v="3"/>
    <n v="1295.97"/>
    <x v="0"/>
    <x v="0"/>
    <x v="9"/>
    <x v="2"/>
  </r>
  <r>
    <d v="2023-10-04T00:00:00"/>
    <x v="35"/>
    <x v="34"/>
    <n v="1"/>
    <n v="34.549999999999997"/>
    <n v="5"/>
    <n v="265.75"/>
    <x v="16"/>
    <x v="6"/>
    <x v="9"/>
    <x v="2"/>
  </r>
  <r>
    <d v="2023-10-05T00:00:00"/>
    <x v="8"/>
    <x v="8"/>
    <n v="0"/>
    <n v="0"/>
    <n v="4"/>
    <n v="999.96"/>
    <x v="4"/>
    <x v="1"/>
    <x v="9"/>
    <x v="2"/>
  </r>
  <r>
    <d v="2023-10-06T00:00:00"/>
    <x v="1"/>
    <x v="1"/>
    <n v="0"/>
    <n v="0"/>
    <n v="2"/>
    <n v="499.98"/>
    <x v="1"/>
    <x v="0"/>
    <x v="9"/>
    <x v="2"/>
  </r>
  <r>
    <d v="2023-10-07T00:00:00"/>
    <x v="22"/>
    <x v="21"/>
    <n v="1"/>
    <n v="4495.5"/>
    <n v="3"/>
    <n v="14985"/>
    <x v="0"/>
    <x v="3"/>
    <x v="9"/>
    <x v="2"/>
  </r>
  <r>
    <d v="2023-10-08T00:00:00"/>
    <x v="5"/>
    <x v="5"/>
    <n v="1"/>
    <n v="14"/>
    <n v="2"/>
    <n v="55.98"/>
    <x v="2"/>
    <x v="0"/>
    <x v="9"/>
    <x v="2"/>
  </r>
  <r>
    <d v="2023-10-09T00:00:00"/>
    <x v="4"/>
    <x v="4"/>
    <n v="3"/>
    <n v="30"/>
    <n v="3"/>
    <n v="59.97"/>
    <x v="2"/>
    <x v="0"/>
    <x v="9"/>
    <x v="2"/>
  </r>
  <r>
    <d v="2023-10-10T00:00:00"/>
    <x v="4"/>
    <x v="4"/>
    <n v="2"/>
    <n v="20"/>
    <n v="5"/>
    <n v="99.95"/>
    <x v="2"/>
    <x v="0"/>
    <x v="9"/>
    <x v="2"/>
  </r>
  <r>
    <d v="2023-10-11T00:00:00"/>
    <x v="9"/>
    <x v="9"/>
    <n v="2"/>
    <n v="77.98"/>
    <n v="2"/>
    <n v="119.98"/>
    <x v="5"/>
    <x v="1"/>
    <x v="9"/>
    <x v="2"/>
  </r>
  <r>
    <d v="2023-10-12T00:00:00"/>
    <x v="15"/>
    <x v="15"/>
    <n v="1"/>
    <n v="89.99"/>
    <n v="1"/>
    <n v="119.99"/>
    <x v="5"/>
    <x v="1"/>
    <x v="9"/>
    <x v="2"/>
  </r>
  <r>
    <d v="2023-10-13T00:00:00"/>
    <x v="35"/>
    <x v="34"/>
    <n v="2"/>
    <n v="69.099999999999994"/>
    <n v="5"/>
    <n v="265.75"/>
    <x v="16"/>
    <x v="6"/>
    <x v="9"/>
    <x v="2"/>
  </r>
  <r>
    <d v="2023-10-14T00:00:00"/>
    <x v="5"/>
    <x v="5"/>
    <n v="1"/>
    <n v="14"/>
    <n v="3"/>
    <n v="83.97"/>
    <x v="2"/>
    <x v="0"/>
    <x v="9"/>
    <x v="2"/>
  </r>
  <r>
    <d v="2023-10-15T00:00:00"/>
    <x v="0"/>
    <x v="0"/>
    <n v="0"/>
    <n v="0"/>
    <n v="5"/>
    <n v="2159.9499999999998"/>
    <x v="0"/>
    <x v="0"/>
    <x v="9"/>
    <x v="2"/>
  </r>
  <r>
    <d v="2023-10-16T00:00:00"/>
    <x v="3"/>
    <x v="3"/>
    <n v="2"/>
    <n v="83.98"/>
    <n v="4"/>
    <n v="279.95999999999998"/>
    <x v="1"/>
    <x v="0"/>
    <x v="9"/>
    <x v="2"/>
  </r>
  <r>
    <d v="2023-10-17T00:00:00"/>
    <x v="12"/>
    <x v="12"/>
    <n v="3"/>
    <n v="98.13"/>
    <n v="2"/>
    <n v="100.64"/>
    <x v="6"/>
    <x v="1"/>
    <x v="9"/>
    <x v="2"/>
  </r>
  <r>
    <d v="2023-10-18T00:00:00"/>
    <x v="19"/>
    <x v="19"/>
    <n v="2"/>
    <n v="588.04"/>
    <n v="2"/>
    <n v="653.38"/>
    <x v="7"/>
    <x v="2"/>
    <x v="9"/>
    <x v="2"/>
  </r>
  <r>
    <d v="2023-10-19T00:00:00"/>
    <x v="3"/>
    <x v="3"/>
    <n v="0"/>
    <n v="0"/>
    <n v="3"/>
    <n v="209.97"/>
    <x v="1"/>
    <x v="0"/>
    <x v="9"/>
    <x v="2"/>
  </r>
  <r>
    <d v="2023-10-20T00:00:00"/>
    <x v="30"/>
    <x v="29"/>
    <n v="0"/>
    <n v="0"/>
    <n v="1"/>
    <n v="89.99"/>
    <x v="13"/>
    <x v="4"/>
    <x v="9"/>
    <x v="2"/>
  </r>
  <r>
    <d v="2023-10-21T00:00:00"/>
    <x v="15"/>
    <x v="15"/>
    <n v="3"/>
    <n v="269.96999999999997"/>
    <n v="3"/>
    <n v="359.97"/>
    <x v="5"/>
    <x v="1"/>
    <x v="9"/>
    <x v="2"/>
  </r>
  <r>
    <d v="2023-10-22T00:00:00"/>
    <x v="32"/>
    <x v="31"/>
    <n v="0"/>
    <n v="0"/>
    <n v="2"/>
    <n v="199.98"/>
    <x v="2"/>
    <x v="5"/>
    <x v="9"/>
    <x v="2"/>
  </r>
  <r>
    <d v="2023-10-23T00:00:00"/>
    <x v="19"/>
    <x v="19"/>
    <n v="0"/>
    <n v="0"/>
    <n v="5"/>
    <n v="1633.45"/>
    <x v="7"/>
    <x v="2"/>
    <x v="9"/>
    <x v="2"/>
  </r>
  <r>
    <d v="2023-10-24T00:00:00"/>
    <x v="32"/>
    <x v="31"/>
    <n v="1"/>
    <n v="74.989999999999995"/>
    <n v="1"/>
    <n v="99.99"/>
    <x v="2"/>
    <x v="5"/>
    <x v="9"/>
    <x v="2"/>
  </r>
  <r>
    <d v="2023-10-25T00:00:00"/>
    <x v="8"/>
    <x v="8"/>
    <n v="3"/>
    <n v="599.97"/>
    <n v="3"/>
    <n v="749.97"/>
    <x v="4"/>
    <x v="1"/>
    <x v="9"/>
    <x v="2"/>
  </r>
  <r>
    <d v="2023-10-26T00:00:00"/>
    <x v="32"/>
    <x v="31"/>
    <n v="2"/>
    <n v="149.97999999999999"/>
    <n v="2"/>
    <n v="199.98"/>
    <x v="2"/>
    <x v="5"/>
    <x v="9"/>
    <x v="2"/>
  </r>
  <r>
    <d v="2023-10-27T00:00:00"/>
    <x v="2"/>
    <x v="2"/>
    <n v="3"/>
    <n v="194.96999999999997"/>
    <n v="4"/>
    <n v="399.96"/>
    <x v="1"/>
    <x v="0"/>
    <x v="9"/>
    <x v="2"/>
  </r>
  <r>
    <d v="2023-10-28T00:00:00"/>
    <x v="34"/>
    <x v="33"/>
    <n v="3"/>
    <n v="732.90000000000009"/>
    <n v="4"/>
    <n v="1396"/>
    <x v="15"/>
    <x v="6"/>
    <x v="9"/>
    <x v="2"/>
  </r>
  <r>
    <d v="2023-10-29T00:00:00"/>
    <x v="28"/>
    <x v="27"/>
    <n v="0"/>
    <n v="0"/>
    <n v="3"/>
    <n v="387"/>
    <x v="12"/>
    <x v="4"/>
    <x v="9"/>
    <x v="2"/>
  </r>
  <r>
    <d v="2023-10-30T00:00:00"/>
    <x v="10"/>
    <x v="10"/>
    <n v="3"/>
    <n v="65.97"/>
    <n v="1"/>
    <n v="39.99"/>
    <x v="2"/>
    <x v="1"/>
    <x v="9"/>
    <x v="2"/>
  </r>
  <r>
    <d v="2023-10-31T00:00:00"/>
    <x v="20"/>
    <x v="10"/>
    <n v="0"/>
    <n v="0"/>
    <n v="5"/>
    <n v="199.95"/>
    <x v="2"/>
    <x v="2"/>
    <x v="9"/>
    <x v="2"/>
  </r>
  <r>
    <d v="2023-11-01T00:00:00"/>
    <x v="10"/>
    <x v="10"/>
    <n v="2"/>
    <n v="43.98"/>
    <n v="2"/>
    <n v="79.98"/>
    <x v="2"/>
    <x v="1"/>
    <x v="10"/>
    <x v="2"/>
  </r>
  <r>
    <d v="2023-11-02T00:00:00"/>
    <x v="4"/>
    <x v="4"/>
    <n v="0"/>
    <n v="0"/>
    <n v="3"/>
    <n v="59.97"/>
    <x v="2"/>
    <x v="0"/>
    <x v="10"/>
    <x v="2"/>
  </r>
  <r>
    <d v="2023-11-03T00:00:00"/>
    <x v="35"/>
    <x v="34"/>
    <n v="2"/>
    <n v="69.099999999999994"/>
    <n v="1"/>
    <n v="53.15"/>
    <x v="16"/>
    <x v="6"/>
    <x v="10"/>
    <x v="2"/>
  </r>
  <r>
    <d v="2023-11-04T00:00:00"/>
    <x v="27"/>
    <x v="26"/>
    <n v="1"/>
    <n v="96.75"/>
    <n v="2"/>
    <n v="258"/>
    <x v="10"/>
    <x v="4"/>
    <x v="10"/>
    <x v="2"/>
  </r>
  <r>
    <d v="2023-11-05T00:00:00"/>
    <x v="32"/>
    <x v="31"/>
    <n v="2"/>
    <n v="149.97999999999999"/>
    <n v="1"/>
    <n v="99.99"/>
    <x v="2"/>
    <x v="5"/>
    <x v="10"/>
    <x v="2"/>
  </r>
  <r>
    <d v="2023-11-06T00:00:00"/>
    <x v="28"/>
    <x v="27"/>
    <n v="0"/>
    <n v="0"/>
    <n v="2"/>
    <n v="258"/>
    <x v="12"/>
    <x v="4"/>
    <x v="10"/>
    <x v="2"/>
  </r>
  <r>
    <d v="2023-11-07T00:00:00"/>
    <x v="17"/>
    <x v="17"/>
    <n v="3"/>
    <n v="549.75"/>
    <n v="2"/>
    <n v="431.18"/>
    <x v="7"/>
    <x v="2"/>
    <x v="10"/>
    <x v="2"/>
  </r>
  <r>
    <d v="2023-11-08T00:00:00"/>
    <x v="31"/>
    <x v="30"/>
    <n v="0"/>
    <n v="0"/>
    <n v="4"/>
    <n v="239.96"/>
    <x v="14"/>
    <x v="5"/>
    <x v="10"/>
    <x v="2"/>
  </r>
  <r>
    <d v="2023-11-09T00:00:00"/>
    <x v="22"/>
    <x v="21"/>
    <n v="1"/>
    <n v="4495.5"/>
    <n v="1"/>
    <n v="4995"/>
    <x v="0"/>
    <x v="3"/>
    <x v="10"/>
    <x v="2"/>
  </r>
  <r>
    <d v="2023-11-10T00:00:00"/>
    <x v="22"/>
    <x v="21"/>
    <n v="0"/>
    <n v="0"/>
    <n v="1"/>
    <n v="4995"/>
    <x v="0"/>
    <x v="3"/>
    <x v="10"/>
    <x v="2"/>
  </r>
  <r>
    <d v="2023-11-11T00:00:00"/>
    <x v="12"/>
    <x v="12"/>
    <n v="1"/>
    <n v="32.71"/>
    <n v="2"/>
    <n v="100.64"/>
    <x v="6"/>
    <x v="1"/>
    <x v="10"/>
    <x v="2"/>
  </r>
  <r>
    <d v="2023-11-12T00:00:00"/>
    <x v="12"/>
    <x v="12"/>
    <n v="1"/>
    <n v="32.71"/>
    <n v="3"/>
    <n v="150.96"/>
    <x v="6"/>
    <x v="1"/>
    <x v="10"/>
    <x v="2"/>
  </r>
  <r>
    <d v="2023-11-13T00:00:00"/>
    <x v="1"/>
    <x v="1"/>
    <n v="1"/>
    <n v="174.99"/>
    <n v="3"/>
    <n v="749.97"/>
    <x v="1"/>
    <x v="0"/>
    <x v="10"/>
    <x v="2"/>
  </r>
  <r>
    <d v="2023-11-14T00:00:00"/>
    <x v="15"/>
    <x v="15"/>
    <n v="3"/>
    <n v="269.96999999999997"/>
    <n v="1"/>
    <n v="119.99"/>
    <x v="5"/>
    <x v="1"/>
    <x v="10"/>
    <x v="2"/>
  </r>
  <r>
    <d v="2023-11-15T00:00:00"/>
    <x v="6"/>
    <x v="6"/>
    <n v="1"/>
    <n v="15"/>
    <n v="4"/>
    <n v="119.96"/>
    <x v="3"/>
    <x v="0"/>
    <x v="10"/>
    <x v="2"/>
  </r>
  <r>
    <d v="2023-11-16T00:00:00"/>
    <x v="2"/>
    <x v="2"/>
    <n v="1"/>
    <n v="64.989999999999995"/>
    <n v="2"/>
    <n v="199.98"/>
    <x v="1"/>
    <x v="0"/>
    <x v="10"/>
    <x v="2"/>
  </r>
  <r>
    <d v="2023-11-17T00:00:00"/>
    <x v="35"/>
    <x v="34"/>
    <n v="1"/>
    <n v="34.549999999999997"/>
    <n v="4"/>
    <n v="212.6"/>
    <x v="16"/>
    <x v="6"/>
    <x v="10"/>
    <x v="2"/>
  </r>
  <r>
    <d v="2023-11-18T00:00:00"/>
    <x v="19"/>
    <x v="19"/>
    <n v="1"/>
    <n v="294.02"/>
    <n v="5"/>
    <n v="1633.45"/>
    <x v="7"/>
    <x v="2"/>
    <x v="10"/>
    <x v="2"/>
  </r>
  <r>
    <d v="2023-11-19T00:00:00"/>
    <x v="1"/>
    <x v="1"/>
    <n v="2"/>
    <n v="349.98"/>
    <n v="5"/>
    <n v="1249.95"/>
    <x v="1"/>
    <x v="0"/>
    <x v="10"/>
    <x v="2"/>
  </r>
  <r>
    <d v="2023-11-20T00:00:00"/>
    <x v="29"/>
    <x v="28"/>
    <n v="3"/>
    <n v="188.97"/>
    <n v="4"/>
    <n v="359.96"/>
    <x v="2"/>
    <x v="4"/>
    <x v="10"/>
    <x v="2"/>
  </r>
  <r>
    <d v="2023-11-21T00:00:00"/>
    <x v="31"/>
    <x v="30"/>
    <n v="31"/>
    <n v="1208.69"/>
    <n v="2"/>
    <n v="119.98"/>
    <x v="14"/>
    <x v="5"/>
    <x v="10"/>
    <x v="2"/>
  </r>
  <r>
    <d v="2023-11-22T00:00:00"/>
    <x v="12"/>
    <x v="12"/>
    <n v="0"/>
    <n v="0"/>
    <n v="2"/>
    <n v="100.64"/>
    <x v="6"/>
    <x v="1"/>
    <x v="10"/>
    <x v="2"/>
  </r>
  <r>
    <d v="2023-11-23T00:00:00"/>
    <x v="29"/>
    <x v="28"/>
    <n v="2"/>
    <n v="125.98"/>
    <n v="4"/>
    <n v="359.96"/>
    <x v="2"/>
    <x v="4"/>
    <x v="10"/>
    <x v="2"/>
  </r>
  <r>
    <d v="2023-11-24T00:00:00"/>
    <x v="32"/>
    <x v="31"/>
    <n v="1"/>
    <n v="74.989999999999995"/>
    <n v="3"/>
    <n v="299.97000000000003"/>
    <x v="2"/>
    <x v="5"/>
    <x v="10"/>
    <x v="2"/>
  </r>
  <r>
    <d v="2023-11-25T00:00:00"/>
    <x v="10"/>
    <x v="10"/>
    <n v="2"/>
    <n v="43.98"/>
    <n v="2"/>
    <n v="79.98"/>
    <x v="2"/>
    <x v="1"/>
    <x v="10"/>
    <x v="2"/>
  </r>
  <r>
    <d v="2023-11-26T00:00:00"/>
    <x v="33"/>
    <x v="32"/>
    <n v="0"/>
    <n v="0"/>
    <n v="3"/>
    <n v="1199.8499999999999"/>
    <x v="0"/>
    <x v="6"/>
    <x v="10"/>
    <x v="2"/>
  </r>
  <r>
    <d v="2023-11-27T00:00:00"/>
    <x v="18"/>
    <x v="18"/>
    <n v="0"/>
    <n v="0"/>
    <n v="2"/>
    <n v="79.98"/>
    <x v="3"/>
    <x v="2"/>
    <x v="10"/>
    <x v="2"/>
  </r>
  <r>
    <d v="2023-11-28T00:00:00"/>
    <x v="15"/>
    <x v="15"/>
    <n v="3"/>
    <n v="269.96999999999997"/>
    <n v="4"/>
    <n v="479.96"/>
    <x v="5"/>
    <x v="1"/>
    <x v="10"/>
    <x v="2"/>
  </r>
  <r>
    <d v="2023-11-29T00:00:00"/>
    <x v="8"/>
    <x v="8"/>
    <n v="1"/>
    <n v="199.99"/>
    <n v="1"/>
    <n v="249.99"/>
    <x v="4"/>
    <x v="1"/>
    <x v="10"/>
    <x v="2"/>
  </r>
  <r>
    <d v="2023-11-30T00:00:00"/>
    <x v="35"/>
    <x v="34"/>
    <n v="2"/>
    <n v="69.099999999999994"/>
    <n v="5"/>
    <n v="265.75"/>
    <x v="16"/>
    <x v="6"/>
    <x v="10"/>
    <x v="2"/>
  </r>
  <r>
    <d v="2023-12-01T00:00:00"/>
    <x v="21"/>
    <x v="20"/>
    <n v="0"/>
    <n v="0"/>
    <n v="2"/>
    <n v="1299.98"/>
    <x v="4"/>
    <x v="2"/>
    <x v="11"/>
    <x v="2"/>
  </r>
  <r>
    <d v="2023-12-02T00:00:00"/>
    <x v="28"/>
    <x v="27"/>
    <n v="2"/>
    <n v="193.5"/>
    <n v="1"/>
    <n v="129"/>
    <x v="12"/>
    <x v="4"/>
    <x v="11"/>
    <x v="2"/>
  </r>
  <r>
    <d v="2023-12-03T00:00:00"/>
    <x v="7"/>
    <x v="7"/>
    <n v="2"/>
    <n v="469"/>
    <n v="3"/>
    <n v="827.64"/>
    <x v="1"/>
    <x v="0"/>
    <x v="11"/>
    <x v="2"/>
  </r>
  <r>
    <d v="2023-12-04T00:00:00"/>
    <x v="10"/>
    <x v="10"/>
    <n v="1"/>
    <n v="21.99"/>
    <n v="1"/>
    <n v="39.99"/>
    <x v="2"/>
    <x v="1"/>
    <x v="11"/>
    <x v="2"/>
  </r>
  <r>
    <d v="2023-12-05T00:00:00"/>
    <x v="35"/>
    <x v="34"/>
    <n v="3"/>
    <n v="103.64999999999999"/>
    <n v="2"/>
    <n v="106.3"/>
    <x v="16"/>
    <x v="6"/>
    <x v="11"/>
    <x v="2"/>
  </r>
  <r>
    <d v="2023-12-06T00:00:00"/>
    <x v="28"/>
    <x v="27"/>
    <n v="0"/>
    <n v="0"/>
    <n v="4"/>
    <n v="516"/>
    <x v="12"/>
    <x v="4"/>
    <x v="11"/>
    <x v="2"/>
  </r>
  <r>
    <d v="2023-12-07T00:00:00"/>
    <x v="16"/>
    <x v="16"/>
    <n v="1"/>
    <n v="207.99"/>
    <n v="1"/>
    <n v="259.99"/>
    <x v="4"/>
    <x v="2"/>
    <x v="11"/>
    <x v="2"/>
  </r>
  <r>
    <d v="2023-12-08T00:00:00"/>
    <x v="3"/>
    <x v="3"/>
    <n v="0"/>
    <n v="0"/>
    <n v="4"/>
    <n v="279.95999999999998"/>
    <x v="1"/>
    <x v="0"/>
    <x v="11"/>
    <x v="2"/>
  </r>
  <r>
    <d v="2023-12-09T00:00:00"/>
    <x v="1"/>
    <x v="1"/>
    <n v="2"/>
    <n v="349.98"/>
    <n v="2"/>
    <n v="499.98"/>
    <x v="1"/>
    <x v="0"/>
    <x v="11"/>
    <x v="2"/>
  </r>
  <r>
    <d v="2023-12-10T00:00:00"/>
    <x v="14"/>
    <x v="14"/>
    <n v="0"/>
    <n v="0"/>
    <n v="2"/>
    <n v="83.76"/>
    <x v="6"/>
    <x v="1"/>
    <x v="11"/>
    <x v="2"/>
  </r>
  <r>
    <d v="2023-12-11T00:00:00"/>
    <x v="14"/>
    <x v="14"/>
    <n v="1"/>
    <n v="23.03"/>
    <n v="2"/>
    <n v="83.76"/>
    <x v="6"/>
    <x v="1"/>
    <x v="11"/>
    <x v="2"/>
  </r>
  <r>
    <d v="2023-12-12T00:00:00"/>
    <x v="26"/>
    <x v="25"/>
    <n v="2"/>
    <n v="423.3"/>
    <n v="1"/>
    <n v="249"/>
    <x v="11"/>
    <x v="4"/>
    <x v="11"/>
    <x v="2"/>
  </r>
  <r>
    <d v="2023-12-13T00:00:00"/>
    <x v="15"/>
    <x v="15"/>
    <n v="3"/>
    <n v="269.96999999999997"/>
    <n v="3"/>
    <n v="359.97"/>
    <x v="5"/>
    <x v="1"/>
    <x v="11"/>
    <x v="2"/>
  </r>
  <r>
    <d v="2023-12-14T00:00:00"/>
    <x v="12"/>
    <x v="12"/>
    <n v="1"/>
    <n v="32.71"/>
    <n v="3"/>
    <n v="150.96"/>
    <x v="6"/>
    <x v="1"/>
    <x v="11"/>
    <x v="2"/>
  </r>
  <r>
    <d v="2023-12-15T00:00:00"/>
    <x v="27"/>
    <x v="26"/>
    <n v="1"/>
    <n v="96.75"/>
    <n v="2"/>
    <n v="258"/>
    <x v="10"/>
    <x v="4"/>
    <x v="11"/>
    <x v="2"/>
  </r>
  <r>
    <d v="2023-12-16T00:00:00"/>
    <x v="3"/>
    <x v="3"/>
    <n v="3"/>
    <n v="125.97"/>
    <n v="4"/>
    <n v="279.95999999999998"/>
    <x v="1"/>
    <x v="0"/>
    <x v="11"/>
    <x v="2"/>
  </r>
  <r>
    <d v="2023-12-17T00:00:00"/>
    <x v="34"/>
    <x v="33"/>
    <n v="0"/>
    <n v="0"/>
    <n v="2"/>
    <n v="698"/>
    <x v="15"/>
    <x v="6"/>
    <x v="11"/>
    <x v="2"/>
  </r>
  <r>
    <d v="2023-12-18T00:00:00"/>
    <x v="6"/>
    <x v="6"/>
    <n v="1"/>
    <n v="15"/>
    <n v="5"/>
    <n v="149.94999999999999"/>
    <x v="3"/>
    <x v="0"/>
    <x v="11"/>
    <x v="2"/>
  </r>
  <r>
    <d v="2023-12-19T00:00:00"/>
    <x v="0"/>
    <x v="0"/>
    <n v="0"/>
    <n v="0"/>
    <n v="1"/>
    <n v="431.99"/>
    <x v="0"/>
    <x v="0"/>
    <x v="11"/>
    <x v="2"/>
  </r>
  <r>
    <d v="2023-12-20T00:00:00"/>
    <x v="16"/>
    <x v="16"/>
    <n v="1"/>
    <n v="207.99"/>
    <n v="3"/>
    <n v="779.97"/>
    <x v="4"/>
    <x v="2"/>
    <x v="11"/>
    <x v="2"/>
  </r>
  <r>
    <d v="2023-12-21T00:00:00"/>
    <x v="16"/>
    <x v="16"/>
    <n v="1"/>
    <n v="207.99"/>
    <n v="5"/>
    <n v="1299.95"/>
    <x v="4"/>
    <x v="2"/>
    <x v="11"/>
    <x v="2"/>
  </r>
  <r>
    <d v="2023-12-22T00:00:00"/>
    <x v="11"/>
    <x v="11"/>
    <n v="3"/>
    <n v="65.97"/>
    <n v="5"/>
    <n v="199.95"/>
    <x v="2"/>
    <x v="1"/>
    <x v="11"/>
    <x v="2"/>
  </r>
  <r>
    <d v="2023-12-23T00:00:00"/>
    <x v="0"/>
    <x v="0"/>
    <n v="2"/>
    <n v="691.18"/>
    <n v="2"/>
    <n v="863.98"/>
    <x v="0"/>
    <x v="0"/>
    <x v="11"/>
    <x v="2"/>
  </r>
  <r>
    <d v="2023-12-24T00:00:00"/>
    <x v="8"/>
    <x v="8"/>
    <n v="2"/>
    <n v="399.98"/>
    <n v="5"/>
    <n v="1249.95"/>
    <x v="4"/>
    <x v="1"/>
    <x v="11"/>
    <x v="2"/>
  </r>
  <r>
    <d v="2023-12-25T00:00:00"/>
    <x v="18"/>
    <x v="18"/>
    <n v="2"/>
    <n v="40"/>
    <n v="4"/>
    <n v="159.96"/>
    <x v="3"/>
    <x v="2"/>
    <x v="11"/>
    <x v="2"/>
  </r>
  <r>
    <d v="2023-12-26T00:00:00"/>
    <x v="6"/>
    <x v="6"/>
    <n v="0"/>
    <n v="0"/>
    <n v="1"/>
    <n v="29.99"/>
    <x v="3"/>
    <x v="0"/>
    <x v="11"/>
    <x v="2"/>
  </r>
  <r>
    <d v="2023-12-27T00:00:00"/>
    <x v="34"/>
    <x v="33"/>
    <n v="2"/>
    <n v="488.6"/>
    <n v="2"/>
    <n v="698"/>
    <x v="15"/>
    <x v="6"/>
    <x v="11"/>
    <x v="2"/>
  </r>
  <r>
    <d v="2023-12-28T00:00:00"/>
    <x v="7"/>
    <x v="7"/>
    <n v="3"/>
    <n v="703.5"/>
    <n v="2"/>
    <n v="551.76"/>
    <x v="1"/>
    <x v="0"/>
    <x v="11"/>
    <x v="2"/>
  </r>
  <r>
    <d v="2023-12-29T00:00:00"/>
    <x v="25"/>
    <x v="24"/>
    <n v="0"/>
    <n v="0"/>
    <n v="3"/>
    <n v="60"/>
    <x v="10"/>
    <x v="4"/>
    <x v="11"/>
    <x v="2"/>
  </r>
  <r>
    <d v="2023-12-30T00:00:00"/>
    <x v="24"/>
    <x v="23"/>
    <n v="1"/>
    <n v="12600"/>
    <n v="1"/>
    <n v="14000"/>
    <x v="9"/>
    <x v="3"/>
    <x v="11"/>
    <x v="2"/>
  </r>
  <r>
    <d v="2023-12-31T00:00:00"/>
    <x v="20"/>
    <x v="10"/>
    <n v="0"/>
    <n v="0"/>
    <n v="3"/>
    <n v="119.97"/>
    <x v="2"/>
    <x v="2"/>
    <x v="11"/>
    <x v="2"/>
  </r>
  <r>
    <d v="2024-01-01T00:00:00"/>
    <x v="30"/>
    <x v="29"/>
    <n v="3"/>
    <n v="188.97"/>
    <n v="3"/>
    <n v="269.97000000000003"/>
    <x v="13"/>
    <x v="4"/>
    <x v="0"/>
    <x v="3"/>
  </r>
  <r>
    <d v="2024-01-02T00:00:00"/>
    <x v="1"/>
    <x v="1"/>
    <n v="1"/>
    <n v="174.99"/>
    <n v="5"/>
    <n v="1249.95"/>
    <x v="1"/>
    <x v="0"/>
    <x v="0"/>
    <x v="3"/>
  </r>
  <r>
    <d v="2024-01-03T00:00:00"/>
    <x v="15"/>
    <x v="15"/>
    <n v="1"/>
    <n v="89.99"/>
    <n v="2"/>
    <n v="239.98"/>
    <x v="5"/>
    <x v="1"/>
    <x v="0"/>
    <x v="3"/>
  </r>
  <r>
    <d v="2024-01-04T00:00:00"/>
    <x v="21"/>
    <x v="20"/>
    <n v="3"/>
    <n v="1754.97"/>
    <n v="3"/>
    <n v="1949.97"/>
    <x v="4"/>
    <x v="2"/>
    <x v="0"/>
    <x v="3"/>
  </r>
  <r>
    <d v="2024-01-05T00:00:00"/>
    <x v="16"/>
    <x v="16"/>
    <n v="0"/>
    <n v="0"/>
    <n v="1"/>
    <n v="259.99"/>
    <x v="4"/>
    <x v="2"/>
    <x v="0"/>
    <x v="3"/>
  </r>
  <r>
    <d v="2024-01-06T00:00:00"/>
    <x v="1"/>
    <x v="1"/>
    <n v="1"/>
    <n v="174.99"/>
    <n v="4"/>
    <n v="999.96"/>
    <x v="1"/>
    <x v="0"/>
    <x v="0"/>
    <x v="3"/>
  </r>
  <r>
    <d v="2024-01-07T00:00:00"/>
    <x v="10"/>
    <x v="10"/>
    <n v="1"/>
    <n v="21.99"/>
    <n v="1"/>
    <n v="39.99"/>
    <x v="2"/>
    <x v="1"/>
    <x v="0"/>
    <x v="3"/>
  </r>
  <r>
    <d v="2024-01-08T00:00:00"/>
    <x v="20"/>
    <x v="10"/>
    <n v="1"/>
    <n v="20"/>
    <n v="1"/>
    <n v="39.99"/>
    <x v="2"/>
    <x v="2"/>
    <x v="0"/>
    <x v="3"/>
  </r>
  <r>
    <d v="2024-01-09T00:00:00"/>
    <x v="16"/>
    <x v="16"/>
    <n v="2"/>
    <n v="415.98"/>
    <n v="2"/>
    <n v="519.98"/>
    <x v="4"/>
    <x v="2"/>
    <x v="0"/>
    <x v="3"/>
  </r>
  <r>
    <d v="2024-01-10T00:00:00"/>
    <x v="3"/>
    <x v="3"/>
    <n v="1"/>
    <n v="41.99"/>
    <n v="2"/>
    <n v="139.97999999999999"/>
    <x v="1"/>
    <x v="0"/>
    <x v="0"/>
    <x v="3"/>
  </r>
  <r>
    <d v="2024-01-11T00:00:00"/>
    <x v="26"/>
    <x v="25"/>
    <n v="1"/>
    <n v="211.65"/>
    <n v="1"/>
    <n v="249"/>
    <x v="11"/>
    <x v="4"/>
    <x v="0"/>
    <x v="3"/>
  </r>
  <r>
    <d v="2024-01-12T00:00:00"/>
    <x v="5"/>
    <x v="5"/>
    <n v="36"/>
    <n v="504"/>
    <n v="3"/>
    <n v="83.97"/>
    <x v="2"/>
    <x v="0"/>
    <x v="0"/>
    <x v="3"/>
  </r>
  <r>
    <d v="2024-01-13T00:00:00"/>
    <x v="3"/>
    <x v="3"/>
    <n v="0"/>
    <n v="0"/>
    <n v="5"/>
    <n v="349.95"/>
    <x v="1"/>
    <x v="0"/>
    <x v="0"/>
    <x v="3"/>
  </r>
  <r>
    <d v="2024-01-14T00:00:00"/>
    <x v="23"/>
    <x v="22"/>
    <n v="2"/>
    <n v="70"/>
    <n v="1"/>
    <n v="70"/>
    <x v="8"/>
    <x v="3"/>
    <x v="0"/>
    <x v="3"/>
  </r>
  <r>
    <d v="2024-01-15T00:00:00"/>
    <x v="3"/>
    <x v="3"/>
    <n v="0"/>
    <n v="0"/>
    <n v="3"/>
    <n v="209.97"/>
    <x v="1"/>
    <x v="0"/>
    <x v="0"/>
    <x v="3"/>
  </r>
  <r>
    <d v="2024-01-16T00:00:00"/>
    <x v="1"/>
    <x v="1"/>
    <n v="0"/>
    <n v="0"/>
    <n v="4"/>
    <n v="999.96"/>
    <x v="1"/>
    <x v="0"/>
    <x v="0"/>
    <x v="3"/>
  </r>
  <r>
    <d v="2024-01-17T00:00:00"/>
    <x v="12"/>
    <x v="12"/>
    <n v="0"/>
    <n v="0"/>
    <n v="5"/>
    <n v="251.6"/>
    <x v="6"/>
    <x v="1"/>
    <x v="0"/>
    <x v="3"/>
  </r>
  <r>
    <d v="2024-01-18T00:00:00"/>
    <x v="16"/>
    <x v="16"/>
    <n v="3"/>
    <n v="623.97"/>
    <n v="1"/>
    <n v="259.99"/>
    <x v="4"/>
    <x v="2"/>
    <x v="0"/>
    <x v="3"/>
  </r>
  <r>
    <d v="2024-01-19T00:00:00"/>
    <x v="33"/>
    <x v="32"/>
    <n v="0"/>
    <n v="0"/>
    <n v="2"/>
    <n v="799.9"/>
    <x v="0"/>
    <x v="6"/>
    <x v="0"/>
    <x v="3"/>
  </r>
  <r>
    <d v="2024-01-20T00:00:00"/>
    <x v="20"/>
    <x v="10"/>
    <n v="3"/>
    <n v="60"/>
    <n v="5"/>
    <n v="199.95"/>
    <x v="2"/>
    <x v="2"/>
    <x v="0"/>
    <x v="3"/>
  </r>
  <r>
    <d v="2024-01-21T00:00:00"/>
    <x v="14"/>
    <x v="14"/>
    <n v="0"/>
    <n v="0"/>
    <n v="1"/>
    <n v="41.88"/>
    <x v="6"/>
    <x v="1"/>
    <x v="0"/>
    <x v="3"/>
  </r>
  <r>
    <d v="2024-01-22T00:00:00"/>
    <x v="19"/>
    <x v="19"/>
    <n v="51"/>
    <n v="14995.019999999999"/>
    <n v="1"/>
    <n v="326.69"/>
    <x v="7"/>
    <x v="2"/>
    <x v="0"/>
    <x v="3"/>
  </r>
  <r>
    <d v="2024-01-23T00:00:00"/>
    <x v="35"/>
    <x v="34"/>
    <n v="0"/>
    <n v="0"/>
    <n v="3"/>
    <n v="159.44999999999999"/>
    <x v="16"/>
    <x v="6"/>
    <x v="0"/>
    <x v="3"/>
  </r>
  <r>
    <d v="2024-01-24T00:00:00"/>
    <x v="9"/>
    <x v="9"/>
    <n v="3"/>
    <n v="116.97"/>
    <n v="1"/>
    <n v="59.99"/>
    <x v="5"/>
    <x v="1"/>
    <x v="0"/>
    <x v="3"/>
  </r>
  <r>
    <d v="2024-01-25T00:00:00"/>
    <x v="31"/>
    <x v="30"/>
    <n v="0"/>
    <n v="0"/>
    <n v="4"/>
    <n v="239.96"/>
    <x v="14"/>
    <x v="5"/>
    <x v="0"/>
    <x v="3"/>
  </r>
  <r>
    <d v="2024-01-26T00:00:00"/>
    <x v="31"/>
    <x v="30"/>
    <n v="0"/>
    <n v="0"/>
    <n v="5"/>
    <n v="299.95"/>
    <x v="14"/>
    <x v="5"/>
    <x v="0"/>
    <x v="3"/>
  </r>
  <r>
    <d v="2024-01-27T00:00:00"/>
    <x v="14"/>
    <x v="14"/>
    <n v="2"/>
    <n v="46.06"/>
    <n v="3"/>
    <n v="125.64"/>
    <x v="6"/>
    <x v="1"/>
    <x v="0"/>
    <x v="3"/>
  </r>
  <r>
    <d v="2024-01-28T00:00:00"/>
    <x v="28"/>
    <x v="27"/>
    <n v="1"/>
    <n v="96.75"/>
    <n v="2"/>
    <n v="258"/>
    <x v="12"/>
    <x v="4"/>
    <x v="0"/>
    <x v="3"/>
  </r>
  <r>
    <d v="2024-01-29T00:00:00"/>
    <x v="14"/>
    <x v="14"/>
    <n v="0"/>
    <n v="0"/>
    <n v="1"/>
    <n v="41.88"/>
    <x v="6"/>
    <x v="1"/>
    <x v="0"/>
    <x v="3"/>
  </r>
  <r>
    <d v="2024-01-30T00:00:00"/>
    <x v="1"/>
    <x v="1"/>
    <n v="0"/>
    <n v="0"/>
    <n v="2"/>
    <n v="499.98"/>
    <x v="1"/>
    <x v="0"/>
    <x v="0"/>
    <x v="3"/>
  </r>
  <r>
    <d v="2024-01-31T00:00:00"/>
    <x v="4"/>
    <x v="4"/>
    <n v="1"/>
    <n v="10"/>
    <n v="3"/>
    <n v="59.97"/>
    <x v="2"/>
    <x v="0"/>
    <x v="0"/>
    <x v="3"/>
  </r>
  <r>
    <d v="2024-02-01T00:00:00"/>
    <x v="26"/>
    <x v="25"/>
    <n v="43"/>
    <n v="9100.9500000000007"/>
    <n v="5"/>
    <n v="1245"/>
    <x v="11"/>
    <x v="4"/>
    <x v="1"/>
    <x v="3"/>
  </r>
  <r>
    <d v="2024-02-02T00:00:00"/>
    <x v="16"/>
    <x v="16"/>
    <n v="0"/>
    <n v="0"/>
    <n v="4"/>
    <n v="1039.96"/>
    <x v="4"/>
    <x v="2"/>
    <x v="1"/>
    <x v="3"/>
  </r>
  <r>
    <d v="2024-02-03T00:00:00"/>
    <x v="23"/>
    <x v="22"/>
    <n v="3"/>
    <n v="105"/>
    <n v="1"/>
    <n v="70"/>
    <x v="8"/>
    <x v="3"/>
    <x v="1"/>
    <x v="3"/>
  </r>
  <r>
    <d v="2024-02-04T00:00:00"/>
    <x v="24"/>
    <x v="23"/>
    <n v="5"/>
    <n v="63000"/>
    <n v="1"/>
    <n v="14000"/>
    <x v="9"/>
    <x v="3"/>
    <x v="1"/>
    <x v="3"/>
  </r>
  <r>
    <d v="2024-02-05T00:00:00"/>
    <x v="34"/>
    <x v="33"/>
    <n v="2"/>
    <n v="488.6"/>
    <n v="4"/>
    <n v="1396"/>
    <x v="15"/>
    <x v="6"/>
    <x v="1"/>
    <x v="3"/>
  </r>
  <r>
    <d v="2024-02-06T00:00:00"/>
    <x v="4"/>
    <x v="4"/>
    <n v="2"/>
    <n v="20"/>
    <n v="5"/>
    <n v="99.95"/>
    <x v="2"/>
    <x v="0"/>
    <x v="1"/>
    <x v="3"/>
  </r>
  <r>
    <d v="2024-02-07T00:00:00"/>
    <x v="2"/>
    <x v="2"/>
    <n v="1"/>
    <n v="64.989999999999995"/>
    <n v="4"/>
    <n v="399.96"/>
    <x v="1"/>
    <x v="0"/>
    <x v="1"/>
    <x v="3"/>
  </r>
  <r>
    <d v="2024-02-08T00:00:00"/>
    <x v="4"/>
    <x v="4"/>
    <n v="1"/>
    <n v="10"/>
    <n v="2"/>
    <n v="39.979999999999997"/>
    <x v="2"/>
    <x v="0"/>
    <x v="1"/>
    <x v="3"/>
  </r>
  <r>
    <d v="2024-02-09T00:00:00"/>
    <x v="7"/>
    <x v="7"/>
    <n v="3"/>
    <n v="703.5"/>
    <n v="1"/>
    <n v="275.88"/>
    <x v="1"/>
    <x v="0"/>
    <x v="1"/>
    <x v="3"/>
  </r>
  <r>
    <d v="2024-02-10T00:00:00"/>
    <x v="9"/>
    <x v="9"/>
    <n v="0"/>
    <n v="0"/>
    <n v="3"/>
    <n v="179.97"/>
    <x v="5"/>
    <x v="1"/>
    <x v="1"/>
    <x v="3"/>
  </r>
  <r>
    <d v="2024-02-11T00:00:00"/>
    <x v="24"/>
    <x v="23"/>
    <n v="1"/>
    <n v="12600"/>
    <n v="1"/>
    <n v="14000"/>
    <x v="9"/>
    <x v="3"/>
    <x v="1"/>
    <x v="3"/>
  </r>
  <r>
    <d v="2024-02-12T00:00:00"/>
    <x v="13"/>
    <x v="13"/>
    <n v="0"/>
    <n v="0"/>
    <n v="3"/>
    <n v="359.64"/>
    <x v="6"/>
    <x v="1"/>
    <x v="1"/>
    <x v="3"/>
  </r>
  <r>
    <d v="2024-02-13T00:00:00"/>
    <x v="10"/>
    <x v="10"/>
    <n v="46"/>
    <n v="1011.54"/>
    <n v="5"/>
    <n v="199.95"/>
    <x v="2"/>
    <x v="1"/>
    <x v="1"/>
    <x v="3"/>
  </r>
  <r>
    <d v="2024-02-14T00:00:00"/>
    <x v="12"/>
    <x v="12"/>
    <n v="0"/>
    <n v="0"/>
    <n v="5"/>
    <n v="251.6"/>
    <x v="6"/>
    <x v="1"/>
    <x v="1"/>
    <x v="3"/>
  </r>
  <r>
    <d v="2024-02-15T00:00:00"/>
    <x v="28"/>
    <x v="27"/>
    <n v="3"/>
    <n v="290.25"/>
    <n v="2"/>
    <n v="258"/>
    <x v="12"/>
    <x v="4"/>
    <x v="1"/>
    <x v="3"/>
  </r>
  <r>
    <d v="2024-02-16T00:00:00"/>
    <x v="20"/>
    <x v="10"/>
    <n v="2"/>
    <n v="40"/>
    <n v="3"/>
    <n v="119.97"/>
    <x v="2"/>
    <x v="2"/>
    <x v="1"/>
    <x v="3"/>
  </r>
  <r>
    <d v="2024-02-17T00:00:00"/>
    <x v="20"/>
    <x v="10"/>
    <n v="0"/>
    <n v="0"/>
    <n v="4"/>
    <n v="159.96"/>
    <x v="2"/>
    <x v="2"/>
    <x v="1"/>
    <x v="3"/>
  </r>
  <r>
    <d v="2024-02-18T00:00:00"/>
    <x v="0"/>
    <x v="0"/>
    <n v="1"/>
    <n v="345.59"/>
    <n v="4"/>
    <n v="1727.96"/>
    <x v="0"/>
    <x v="0"/>
    <x v="1"/>
    <x v="3"/>
  </r>
  <r>
    <d v="2024-02-19T00:00:00"/>
    <x v="29"/>
    <x v="28"/>
    <n v="2"/>
    <n v="125.98"/>
    <n v="4"/>
    <n v="359.96"/>
    <x v="2"/>
    <x v="4"/>
    <x v="1"/>
    <x v="3"/>
  </r>
  <r>
    <d v="2024-02-20T00:00:00"/>
    <x v="6"/>
    <x v="6"/>
    <n v="1"/>
    <n v="15"/>
    <n v="3"/>
    <n v="89.97"/>
    <x v="3"/>
    <x v="0"/>
    <x v="1"/>
    <x v="3"/>
  </r>
  <r>
    <d v="2024-02-21T00:00:00"/>
    <x v="19"/>
    <x v="19"/>
    <n v="1"/>
    <n v="294.02"/>
    <n v="2"/>
    <n v="653.38"/>
    <x v="7"/>
    <x v="2"/>
    <x v="1"/>
    <x v="3"/>
  </r>
  <r>
    <d v="2024-02-22T00:00:00"/>
    <x v="2"/>
    <x v="2"/>
    <n v="0"/>
    <n v="0"/>
    <n v="5"/>
    <n v="499.95"/>
    <x v="1"/>
    <x v="0"/>
    <x v="1"/>
    <x v="3"/>
  </r>
  <r>
    <d v="2024-02-23T00:00:00"/>
    <x v="21"/>
    <x v="20"/>
    <n v="1"/>
    <n v="584.99"/>
    <n v="5"/>
    <n v="3249.95"/>
    <x v="4"/>
    <x v="2"/>
    <x v="1"/>
    <x v="3"/>
  </r>
  <r>
    <d v="2024-02-24T00:00:00"/>
    <x v="27"/>
    <x v="26"/>
    <n v="2"/>
    <n v="193.5"/>
    <n v="1"/>
    <n v="129"/>
    <x v="10"/>
    <x v="4"/>
    <x v="1"/>
    <x v="3"/>
  </r>
  <r>
    <d v="2024-02-25T00:00:00"/>
    <x v="5"/>
    <x v="5"/>
    <n v="3"/>
    <n v="42"/>
    <n v="1"/>
    <n v="27.99"/>
    <x v="2"/>
    <x v="0"/>
    <x v="1"/>
    <x v="3"/>
  </r>
  <r>
    <d v="2024-02-26T00:00:00"/>
    <x v="31"/>
    <x v="30"/>
    <n v="0"/>
    <n v="0"/>
    <n v="1"/>
    <n v="59.99"/>
    <x v="14"/>
    <x v="5"/>
    <x v="1"/>
    <x v="3"/>
  </r>
  <r>
    <d v="2024-02-27T00:00:00"/>
    <x v="28"/>
    <x v="27"/>
    <n v="2"/>
    <n v="193.5"/>
    <n v="5"/>
    <n v="645"/>
    <x v="12"/>
    <x v="4"/>
    <x v="1"/>
    <x v="3"/>
  </r>
  <r>
    <d v="2024-02-28T00:00:00"/>
    <x v="33"/>
    <x v="32"/>
    <n v="0"/>
    <n v="0"/>
    <n v="5"/>
    <n v="1999.75"/>
    <x v="0"/>
    <x v="6"/>
    <x v="1"/>
    <x v="3"/>
  </r>
  <r>
    <d v="2024-02-29T00:00:00"/>
    <x v="22"/>
    <x v="21"/>
    <n v="2"/>
    <n v="8991"/>
    <n v="4"/>
    <n v="19980"/>
    <x v="0"/>
    <x v="3"/>
    <x v="1"/>
    <x v="3"/>
  </r>
  <r>
    <d v="2024-03-01T00:00:00"/>
    <x v="3"/>
    <x v="3"/>
    <n v="3"/>
    <n v="125.97"/>
    <n v="3"/>
    <n v="209.97"/>
    <x v="1"/>
    <x v="0"/>
    <x v="2"/>
    <x v="3"/>
  </r>
  <r>
    <d v="2024-03-02T00:00:00"/>
    <x v="30"/>
    <x v="29"/>
    <n v="0"/>
    <n v="0"/>
    <n v="5"/>
    <n v="449.95"/>
    <x v="13"/>
    <x v="4"/>
    <x v="2"/>
    <x v="3"/>
  </r>
  <r>
    <d v="2024-03-03T00:00:00"/>
    <x v="35"/>
    <x v="34"/>
    <n v="0"/>
    <n v="0"/>
    <n v="1"/>
    <n v="53.15"/>
    <x v="16"/>
    <x v="6"/>
    <x v="2"/>
    <x v="3"/>
  </r>
  <r>
    <d v="2024-03-04T00:00:00"/>
    <x v="14"/>
    <x v="14"/>
    <n v="0"/>
    <n v="0"/>
    <n v="5"/>
    <n v="209.4"/>
    <x v="6"/>
    <x v="1"/>
    <x v="2"/>
    <x v="3"/>
  </r>
  <r>
    <d v="2024-03-05T00:00:00"/>
    <x v="13"/>
    <x v="13"/>
    <n v="33"/>
    <n v="2967.0299999999997"/>
    <n v="3"/>
    <n v="359.64"/>
    <x v="6"/>
    <x v="1"/>
    <x v="2"/>
    <x v="3"/>
  </r>
  <r>
    <d v="2024-03-06T00:00:00"/>
    <x v="10"/>
    <x v="10"/>
    <n v="2"/>
    <n v="43.98"/>
    <n v="4"/>
    <n v="159.96"/>
    <x v="2"/>
    <x v="1"/>
    <x v="2"/>
    <x v="3"/>
  </r>
  <r>
    <d v="2024-03-07T00:00:00"/>
    <x v="27"/>
    <x v="26"/>
    <n v="3"/>
    <n v="290.25"/>
    <n v="5"/>
    <n v="645"/>
    <x v="10"/>
    <x v="4"/>
    <x v="2"/>
    <x v="3"/>
  </r>
  <r>
    <d v="2024-03-08T00:00:00"/>
    <x v="13"/>
    <x v="13"/>
    <n v="2"/>
    <n v="179.82"/>
    <n v="1"/>
    <n v="119.88"/>
    <x v="6"/>
    <x v="1"/>
    <x v="2"/>
    <x v="3"/>
  </r>
  <r>
    <d v="2024-03-09T00:00:00"/>
    <x v="5"/>
    <x v="5"/>
    <n v="0"/>
    <n v="0"/>
    <n v="3"/>
    <n v="83.97"/>
    <x v="2"/>
    <x v="0"/>
    <x v="2"/>
    <x v="3"/>
  </r>
  <r>
    <d v="2024-03-10T00:00:00"/>
    <x v="22"/>
    <x v="21"/>
    <n v="1"/>
    <n v="4495.5"/>
    <n v="3"/>
    <n v="14985"/>
    <x v="0"/>
    <x v="3"/>
    <x v="2"/>
    <x v="3"/>
  </r>
  <r>
    <d v="2024-03-11T00:00:00"/>
    <x v="24"/>
    <x v="23"/>
    <n v="1"/>
    <n v="12600"/>
    <n v="2"/>
    <n v="28000"/>
    <x v="9"/>
    <x v="3"/>
    <x v="2"/>
    <x v="3"/>
  </r>
  <r>
    <d v="2024-03-12T00:00:00"/>
    <x v="13"/>
    <x v="13"/>
    <n v="3"/>
    <n v="269.73"/>
    <n v="2"/>
    <n v="239.76"/>
    <x v="6"/>
    <x v="1"/>
    <x v="2"/>
    <x v="3"/>
  </r>
  <r>
    <d v="2024-03-13T00:00:00"/>
    <x v="19"/>
    <x v="19"/>
    <n v="3"/>
    <n v="882.06"/>
    <n v="5"/>
    <n v="1633.45"/>
    <x v="7"/>
    <x v="2"/>
    <x v="2"/>
    <x v="3"/>
  </r>
  <r>
    <d v="2024-03-14T00:00:00"/>
    <x v="3"/>
    <x v="3"/>
    <n v="2"/>
    <n v="83.98"/>
    <n v="2"/>
    <n v="139.97999999999999"/>
    <x v="1"/>
    <x v="0"/>
    <x v="2"/>
    <x v="3"/>
  </r>
  <r>
    <d v="2024-03-15T00:00:00"/>
    <x v="13"/>
    <x v="13"/>
    <n v="2"/>
    <n v="179.82"/>
    <n v="5"/>
    <n v="599.4"/>
    <x v="6"/>
    <x v="1"/>
    <x v="2"/>
    <x v="3"/>
  </r>
  <r>
    <d v="2024-03-16T00:00:00"/>
    <x v="1"/>
    <x v="1"/>
    <n v="0"/>
    <n v="0"/>
    <n v="2"/>
    <n v="499.98"/>
    <x v="1"/>
    <x v="0"/>
    <x v="2"/>
    <x v="3"/>
  </r>
  <r>
    <d v="2024-03-17T00:00:00"/>
    <x v="26"/>
    <x v="25"/>
    <n v="1"/>
    <n v="211.65"/>
    <n v="4"/>
    <n v="996"/>
    <x v="11"/>
    <x v="4"/>
    <x v="2"/>
    <x v="3"/>
  </r>
  <r>
    <d v="2024-03-18T00:00:00"/>
    <x v="17"/>
    <x v="17"/>
    <n v="3"/>
    <n v="549.75"/>
    <n v="5"/>
    <n v="1077.95"/>
    <x v="7"/>
    <x v="2"/>
    <x v="2"/>
    <x v="3"/>
  </r>
  <r>
    <d v="2024-03-19T00:00:00"/>
    <x v="31"/>
    <x v="30"/>
    <n v="3"/>
    <n v="116.97"/>
    <n v="4"/>
    <n v="239.96"/>
    <x v="14"/>
    <x v="5"/>
    <x v="2"/>
    <x v="3"/>
  </r>
  <r>
    <d v="2024-03-20T00:00:00"/>
    <x v="22"/>
    <x v="21"/>
    <n v="1"/>
    <n v="4495.5"/>
    <n v="4"/>
    <n v="19980"/>
    <x v="0"/>
    <x v="3"/>
    <x v="2"/>
    <x v="3"/>
  </r>
  <r>
    <d v="2024-03-21T00:00:00"/>
    <x v="26"/>
    <x v="25"/>
    <n v="1"/>
    <n v="211.65"/>
    <n v="1"/>
    <n v="249"/>
    <x v="11"/>
    <x v="4"/>
    <x v="2"/>
    <x v="3"/>
  </r>
  <r>
    <d v="2024-03-22T00:00:00"/>
    <x v="20"/>
    <x v="10"/>
    <n v="1"/>
    <n v="20"/>
    <n v="5"/>
    <n v="199.95"/>
    <x v="2"/>
    <x v="2"/>
    <x v="2"/>
    <x v="3"/>
  </r>
  <r>
    <d v="2024-03-23T00:00:00"/>
    <x v="23"/>
    <x v="22"/>
    <n v="3"/>
    <n v="105"/>
    <n v="1"/>
    <n v="70"/>
    <x v="8"/>
    <x v="3"/>
    <x v="2"/>
    <x v="3"/>
  </r>
  <r>
    <d v="2024-03-24T00:00:00"/>
    <x v="22"/>
    <x v="21"/>
    <n v="0"/>
    <n v="0"/>
    <n v="5"/>
    <n v="24975"/>
    <x v="0"/>
    <x v="3"/>
    <x v="2"/>
    <x v="3"/>
  </r>
  <r>
    <d v="2024-03-25T00:00:00"/>
    <x v="21"/>
    <x v="20"/>
    <n v="2"/>
    <n v="1169.98"/>
    <n v="3"/>
    <n v="1949.97"/>
    <x v="4"/>
    <x v="2"/>
    <x v="2"/>
    <x v="3"/>
  </r>
  <r>
    <d v="2024-03-26T00:00:00"/>
    <x v="18"/>
    <x v="18"/>
    <n v="47"/>
    <n v="940"/>
    <n v="3"/>
    <n v="119.97"/>
    <x v="3"/>
    <x v="2"/>
    <x v="2"/>
    <x v="3"/>
  </r>
  <r>
    <d v="2024-03-27T00:00:00"/>
    <x v="18"/>
    <x v="18"/>
    <n v="1"/>
    <n v="20"/>
    <n v="3"/>
    <n v="119.97"/>
    <x v="3"/>
    <x v="2"/>
    <x v="2"/>
    <x v="3"/>
  </r>
  <r>
    <d v="2024-03-28T00:00:00"/>
    <x v="4"/>
    <x v="4"/>
    <n v="0"/>
    <n v="0"/>
    <n v="4"/>
    <n v="79.959999999999994"/>
    <x v="2"/>
    <x v="0"/>
    <x v="2"/>
    <x v="3"/>
  </r>
  <r>
    <d v="2024-03-29T00:00:00"/>
    <x v="23"/>
    <x v="22"/>
    <n v="2"/>
    <n v="70"/>
    <n v="1"/>
    <n v="70"/>
    <x v="8"/>
    <x v="3"/>
    <x v="2"/>
    <x v="3"/>
  </r>
  <r>
    <d v="2024-03-30T00:00:00"/>
    <x v="14"/>
    <x v="14"/>
    <n v="3"/>
    <n v="69.09"/>
    <n v="1"/>
    <n v="41.88"/>
    <x v="6"/>
    <x v="1"/>
    <x v="2"/>
    <x v="3"/>
  </r>
  <r>
    <d v="2024-03-31T00:00:00"/>
    <x v="9"/>
    <x v="9"/>
    <n v="2"/>
    <n v="77.98"/>
    <n v="5"/>
    <n v="299.95"/>
    <x v="5"/>
    <x v="1"/>
    <x v="2"/>
    <x v="3"/>
  </r>
  <r>
    <d v="2024-04-01T00:00:00"/>
    <x v="9"/>
    <x v="9"/>
    <n v="1"/>
    <n v="38.99"/>
    <n v="4"/>
    <n v="239.96"/>
    <x v="5"/>
    <x v="1"/>
    <x v="3"/>
    <x v="3"/>
  </r>
  <r>
    <d v="2024-04-02T00:00:00"/>
    <x v="29"/>
    <x v="28"/>
    <n v="0"/>
    <n v="0"/>
    <n v="1"/>
    <n v="89.99"/>
    <x v="2"/>
    <x v="4"/>
    <x v="3"/>
    <x v="3"/>
  </r>
  <r>
    <d v="2024-04-03T00:00:00"/>
    <x v="8"/>
    <x v="8"/>
    <n v="0"/>
    <n v="0"/>
    <n v="5"/>
    <n v="1249.95"/>
    <x v="4"/>
    <x v="1"/>
    <x v="3"/>
    <x v="3"/>
  </r>
  <r>
    <d v="2024-04-04T00:00:00"/>
    <x v="14"/>
    <x v="14"/>
    <n v="3"/>
    <n v="69.09"/>
    <n v="1"/>
    <n v="41.88"/>
    <x v="6"/>
    <x v="1"/>
    <x v="3"/>
    <x v="3"/>
  </r>
  <r>
    <d v="2024-04-05T00:00:00"/>
    <x v="4"/>
    <x v="4"/>
    <n v="42"/>
    <n v="420"/>
    <n v="4"/>
    <n v="79.959999999999994"/>
    <x v="2"/>
    <x v="0"/>
    <x v="3"/>
    <x v="3"/>
  </r>
  <r>
    <d v="2024-04-06T00:00:00"/>
    <x v="12"/>
    <x v="12"/>
    <n v="0"/>
    <n v="0"/>
    <n v="4"/>
    <n v="201.28"/>
    <x v="6"/>
    <x v="1"/>
    <x v="3"/>
    <x v="3"/>
  </r>
  <r>
    <d v="2024-04-07T00:00:00"/>
    <x v="25"/>
    <x v="24"/>
    <n v="2"/>
    <n v="24"/>
    <n v="4"/>
    <n v="80"/>
    <x v="10"/>
    <x v="4"/>
    <x v="3"/>
    <x v="3"/>
  </r>
  <r>
    <d v="2024-04-08T00:00:00"/>
    <x v="6"/>
    <x v="6"/>
    <n v="27"/>
    <n v="405"/>
    <n v="2"/>
    <n v="59.98"/>
    <x v="3"/>
    <x v="0"/>
    <x v="3"/>
    <x v="3"/>
  </r>
  <r>
    <d v="2024-04-09T00:00:00"/>
    <x v="6"/>
    <x v="6"/>
    <n v="0"/>
    <n v="0"/>
    <n v="2"/>
    <n v="59.98"/>
    <x v="3"/>
    <x v="0"/>
    <x v="3"/>
    <x v="3"/>
  </r>
  <r>
    <d v="2024-04-10T00:00:00"/>
    <x v="29"/>
    <x v="28"/>
    <n v="1"/>
    <n v="62.99"/>
    <n v="1"/>
    <n v="89.99"/>
    <x v="2"/>
    <x v="4"/>
    <x v="3"/>
    <x v="3"/>
  </r>
  <r>
    <d v="2024-04-11T00:00:00"/>
    <x v="24"/>
    <x v="23"/>
    <n v="1"/>
    <n v="12600"/>
    <n v="1"/>
    <n v="14000"/>
    <x v="9"/>
    <x v="3"/>
    <x v="3"/>
    <x v="3"/>
  </r>
  <r>
    <d v="2024-04-12T00:00:00"/>
    <x v="34"/>
    <x v="33"/>
    <n v="28"/>
    <n v="6840.4000000000005"/>
    <n v="3"/>
    <n v="1047"/>
    <x v="15"/>
    <x v="6"/>
    <x v="3"/>
    <x v="3"/>
  </r>
  <r>
    <d v="2024-04-13T00:00:00"/>
    <x v="31"/>
    <x v="30"/>
    <n v="1"/>
    <n v="38.99"/>
    <n v="1"/>
    <n v="59.99"/>
    <x v="14"/>
    <x v="5"/>
    <x v="3"/>
    <x v="3"/>
  </r>
  <r>
    <d v="2024-04-14T00:00:00"/>
    <x v="9"/>
    <x v="9"/>
    <n v="1"/>
    <n v="38.99"/>
    <n v="4"/>
    <n v="239.96"/>
    <x v="5"/>
    <x v="1"/>
    <x v="3"/>
    <x v="3"/>
  </r>
  <r>
    <d v="2024-04-15T00:00:00"/>
    <x v="18"/>
    <x v="18"/>
    <n v="3"/>
    <n v="60"/>
    <n v="4"/>
    <n v="159.96"/>
    <x v="3"/>
    <x v="2"/>
    <x v="3"/>
    <x v="3"/>
  </r>
  <r>
    <d v="2024-04-16T00:00:00"/>
    <x v="9"/>
    <x v="9"/>
    <n v="1"/>
    <n v="38.99"/>
    <n v="1"/>
    <n v="59.99"/>
    <x v="5"/>
    <x v="1"/>
    <x v="3"/>
    <x v="3"/>
  </r>
  <r>
    <d v="2024-04-17T00:00:00"/>
    <x v="11"/>
    <x v="11"/>
    <n v="41"/>
    <n v="901.58999999999992"/>
    <n v="3"/>
    <n v="119.97"/>
    <x v="2"/>
    <x v="1"/>
    <x v="3"/>
    <x v="3"/>
  </r>
  <r>
    <d v="2024-04-18T00:00:00"/>
    <x v="14"/>
    <x v="14"/>
    <n v="2"/>
    <n v="46.06"/>
    <n v="2"/>
    <n v="83.76"/>
    <x v="6"/>
    <x v="1"/>
    <x v="3"/>
    <x v="3"/>
  </r>
  <r>
    <d v="2024-04-19T00:00:00"/>
    <x v="13"/>
    <x v="13"/>
    <n v="3"/>
    <n v="269.73"/>
    <n v="4"/>
    <n v="479.52"/>
    <x v="6"/>
    <x v="1"/>
    <x v="3"/>
    <x v="3"/>
  </r>
  <r>
    <d v="2024-04-20T00:00:00"/>
    <x v="15"/>
    <x v="15"/>
    <n v="2"/>
    <n v="179.98"/>
    <n v="1"/>
    <n v="119.99"/>
    <x v="5"/>
    <x v="1"/>
    <x v="3"/>
    <x v="3"/>
  </r>
  <r>
    <d v="2024-04-21T00:00:00"/>
    <x v="29"/>
    <x v="28"/>
    <n v="0"/>
    <n v="0"/>
    <n v="4"/>
    <n v="359.96"/>
    <x v="2"/>
    <x v="4"/>
    <x v="3"/>
    <x v="3"/>
  </r>
  <r>
    <d v="2024-04-22T00:00:00"/>
    <x v="12"/>
    <x v="12"/>
    <n v="2"/>
    <n v="65.42"/>
    <n v="3"/>
    <n v="150.96"/>
    <x v="6"/>
    <x v="1"/>
    <x v="3"/>
    <x v="3"/>
  </r>
  <r>
    <d v="2024-04-23T00:00:00"/>
    <x v="19"/>
    <x v="19"/>
    <n v="0"/>
    <n v="0"/>
    <n v="4"/>
    <n v="1306.76"/>
    <x v="7"/>
    <x v="2"/>
    <x v="3"/>
    <x v="3"/>
  </r>
  <r>
    <d v="2024-04-24T00:00:00"/>
    <x v="31"/>
    <x v="30"/>
    <n v="3"/>
    <n v="116.97"/>
    <n v="4"/>
    <n v="239.96"/>
    <x v="14"/>
    <x v="5"/>
    <x v="3"/>
    <x v="3"/>
  </r>
  <r>
    <d v="2024-04-25T00:00:00"/>
    <x v="12"/>
    <x v="12"/>
    <n v="2"/>
    <n v="65.42"/>
    <n v="1"/>
    <n v="50.32"/>
    <x v="6"/>
    <x v="1"/>
    <x v="3"/>
    <x v="3"/>
  </r>
  <r>
    <d v="2024-04-26T00:00:00"/>
    <x v="21"/>
    <x v="20"/>
    <n v="0"/>
    <n v="0"/>
    <n v="1"/>
    <n v="649.99"/>
    <x v="4"/>
    <x v="2"/>
    <x v="3"/>
    <x v="3"/>
  </r>
  <r>
    <d v="2024-04-27T00:00:00"/>
    <x v="3"/>
    <x v="3"/>
    <n v="3"/>
    <n v="125.97"/>
    <n v="3"/>
    <n v="209.97"/>
    <x v="1"/>
    <x v="0"/>
    <x v="3"/>
    <x v="3"/>
  </r>
  <r>
    <d v="2024-04-28T00:00:00"/>
    <x v="12"/>
    <x v="12"/>
    <n v="1"/>
    <n v="32.71"/>
    <n v="2"/>
    <n v="100.64"/>
    <x v="6"/>
    <x v="1"/>
    <x v="3"/>
    <x v="3"/>
  </r>
  <r>
    <d v="2024-04-29T00:00:00"/>
    <x v="2"/>
    <x v="2"/>
    <n v="3"/>
    <n v="194.96999999999997"/>
    <n v="2"/>
    <n v="199.98"/>
    <x v="1"/>
    <x v="0"/>
    <x v="3"/>
    <x v="3"/>
  </r>
  <r>
    <d v="2024-04-30T00:00:00"/>
    <x v="32"/>
    <x v="31"/>
    <n v="0"/>
    <n v="0"/>
    <n v="2"/>
    <n v="199.98"/>
    <x v="2"/>
    <x v="5"/>
    <x v="3"/>
    <x v="3"/>
  </r>
  <r>
    <d v="2024-05-01T00:00:00"/>
    <x v="29"/>
    <x v="28"/>
    <n v="1"/>
    <n v="62.99"/>
    <n v="5"/>
    <n v="449.95"/>
    <x v="2"/>
    <x v="4"/>
    <x v="4"/>
    <x v="3"/>
  </r>
  <r>
    <d v="2024-05-02T00:00:00"/>
    <x v="21"/>
    <x v="20"/>
    <n v="3"/>
    <n v="1754.97"/>
    <n v="3"/>
    <n v="1949.97"/>
    <x v="4"/>
    <x v="2"/>
    <x v="4"/>
    <x v="3"/>
  </r>
  <r>
    <d v="2024-05-03T00:00:00"/>
    <x v="0"/>
    <x v="0"/>
    <n v="2"/>
    <n v="691.18"/>
    <n v="2"/>
    <n v="863.98"/>
    <x v="0"/>
    <x v="0"/>
    <x v="4"/>
    <x v="3"/>
  </r>
  <r>
    <d v="2024-05-04T00:00:00"/>
    <x v="7"/>
    <x v="7"/>
    <n v="0"/>
    <n v="0"/>
    <n v="3"/>
    <n v="827.64"/>
    <x v="1"/>
    <x v="0"/>
    <x v="4"/>
    <x v="3"/>
  </r>
  <r>
    <d v="2024-05-05T00:00:00"/>
    <x v="29"/>
    <x v="28"/>
    <n v="3"/>
    <n v="188.97"/>
    <n v="4"/>
    <n v="359.96"/>
    <x v="2"/>
    <x v="4"/>
    <x v="4"/>
    <x v="3"/>
  </r>
  <r>
    <d v="2024-05-06T00:00:00"/>
    <x v="0"/>
    <x v="0"/>
    <n v="2"/>
    <n v="691.18"/>
    <n v="5"/>
    <n v="2159.9499999999998"/>
    <x v="0"/>
    <x v="0"/>
    <x v="4"/>
    <x v="3"/>
  </r>
  <r>
    <d v="2024-05-07T00:00:00"/>
    <x v="12"/>
    <x v="12"/>
    <n v="3"/>
    <n v="98.13"/>
    <n v="1"/>
    <n v="50.32"/>
    <x v="6"/>
    <x v="1"/>
    <x v="4"/>
    <x v="3"/>
  </r>
  <r>
    <d v="2024-05-08T00:00:00"/>
    <x v="33"/>
    <x v="32"/>
    <n v="3"/>
    <n v="1079.8799999999999"/>
    <n v="3"/>
    <n v="1199.8499999999999"/>
    <x v="0"/>
    <x v="6"/>
    <x v="4"/>
    <x v="3"/>
  </r>
  <r>
    <d v="2024-05-09T00:00:00"/>
    <x v="2"/>
    <x v="2"/>
    <n v="1"/>
    <n v="64.989999999999995"/>
    <n v="5"/>
    <n v="499.95"/>
    <x v="1"/>
    <x v="0"/>
    <x v="4"/>
    <x v="3"/>
  </r>
  <r>
    <d v="2024-05-10T00:00:00"/>
    <x v="15"/>
    <x v="15"/>
    <n v="27"/>
    <n v="2429.73"/>
    <n v="2"/>
    <n v="239.98"/>
    <x v="5"/>
    <x v="1"/>
    <x v="4"/>
    <x v="3"/>
  </r>
  <r>
    <d v="2024-05-11T00:00:00"/>
    <x v="6"/>
    <x v="6"/>
    <n v="2"/>
    <n v="30"/>
    <n v="1"/>
    <n v="29.99"/>
    <x v="3"/>
    <x v="0"/>
    <x v="4"/>
    <x v="3"/>
  </r>
  <r>
    <d v="2024-05-12T00:00:00"/>
    <x v="17"/>
    <x v="17"/>
    <n v="1"/>
    <n v="183.25"/>
    <n v="3"/>
    <n v="646.77"/>
    <x v="7"/>
    <x v="2"/>
    <x v="4"/>
    <x v="3"/>
  </r>
  <r>
    <d v="2024-05-13T00:00:00"/>
    <x v="16"/>
    <x v="16"/>
    <n v="3"/>
    <n v="623.97"/>
    <n v="2"/>
    <n v="519.98"/>
    <x v="4"/>
    <x v="2"/>
    <x v="4"/>
    <x v="3"/>
  </r>
  <r>
    <d v="2024-05-14T00:00:00"/>
    <x v="21"/>
    <x v="20"/>
    <n v="3"/>
    <n v="1754.97"/>
    <n v="1"/>
    <n v="649.99"/>
    <x v="4"/>
    <x v="2"/>
    <x v="4"/>
    <x v="3"/>
  </r>
  <r>
    <d v="2024-05-15T00:00:00"/>
    <x v="6"/>
    <x v="6"/>
    <n v="2"/>
    <n v="30"/>
    <n v="3"/>
    <n v="89.97"/>
    <x v="3"/>
    <x v="0"/>
    <x v="4"/>
    <x v="3"/>
  </r>
  <r>
    <d v="2024-05-16T00:00:00"/>
    <x v="28"/>
    <x v="27"/>
    <n v="37"/>
    <n v="3579.75"/>
    <n v="1"/>
    <n v="129"/>
    <x v="12"/>
    <x v="4"/>
    <x v="4"/>
    <x v="3"/>
  </r>
  <r>
    <d v="2024-05-17T00:00:00"/>
    <x v="31"/>
    <x v="30"/>
    <n v="1"/>
    <n v="38.99"/>
    <n v="5"/>
    <n v="299.95"/>
    <x v="14"/>
    <x v="5"/>
    <x v="4"/>
    <x v="3"/>
  </r>
  <r>
    <d v="2024-05-18T00:00:00"/>
    <x v="14"/>
    <x v="14"/>
    <n v="3"/>
    <n v="69.09"/>
    <n v="1"/>
    <n v="41.88"/>
    <x v="6"/>
    <x v="1"/>
    <x v="4"/>
    <x v="3"/>
  </r>
  <r>
    <d v="2024-05-19T00:00:00"/>
    <x v="32"/>
    <x v="31"/>
    <n v="3"/>
    <n v="224.96999999999997"/>
    <n v="2"/>
    <n v="199.98"/>
    <x v="2"/>
    <x v="5"/>
    <x v="4"/>
    <x v="3"/>
  </r>
  <r>
    <d v="2024-05-20T00:00:00"/>
    <x v="25"/>
    <x v="24"/>
    <n v="47"/>
    <n v="564"/>
    <n v="3"/>
    <n v="60"/>
    <x v="10"/>
    <x v="4"/>
    <x v="4"/>
    <x v="3"/>
  </r>
  <r>
    <d v="2024-05-21T00:00:00"/>
    <x v="4"/>
    <x v="4"/>
    <n v="1"/>
    <n v="10"/>
    <n v="5"/>
    <n v="99.95"/>
    <x v="2"/>
    <x v="0"/>
    <x v="4"/>
    <x v="3"/>
  </r>
  <r>
    <d v="2024-05-22T00:00:00"/>
    <x v="29"/>
    <x v="28"/>
    <n v="1"/>
    <n v="62.99"/>
    <n v="3"/>
    <n v="269.97000000000003"/>
    <x v="2"/>
    <x v="4"/>
    <x v="4"/>
    <x v="3"/>
  </r>
  <r>
    <d v="2024-05-23T00:00:00"/>
    <x v="29"/>
    <x v="28"/>
    <n v="1"/>
    <n v="62.99"/>
    <n v="5"/>
    <n v="449.95"/>
    <x v="2"/>
    <x v="4"/>
    <x v="4"/>
    <x v="3"/>
  </r>
  <r>
    <d v="2024-05-24T00:00:00"/>
    <x v="26"/>
    <x v="25"/>
    <n v="3"/>
    <n v="634.95000000000005"/>
    <n v="2"/>
    <n v="498"/>
    <x v="11"/>
    <x v="4"/>
    <x v="4"/>
    <x v="3"/>
  </r>
  <r>
    <d v="2024-05-25T00:00:00"/>
    <x v="13"/>
    <x v="13"/>
    <n v="3"/>
    <n v="269.73"/>
    <n v="5"/>
    <n v="599.4"/>
    <x v="6"/>
    <x v="1"/>
    <x v="4"/>
    <x v="3"/>
  </r>
  <r>
    <d v="2024-05-26T00:00:00"/>
    <x v="15"/>
    <x v="15"/>
    <n v="3"/>
    <n v="269.96999999999997"/>
    <n v="1"/>
    <n v="119.99"/>
    <x v="5"/>
    <x v="1"/>
    <x v="4"/>
    <x v="3"/>
  </r>
  <r>
    <d v="2024-05-27T00:00:00"/>
    <x v="28"/>
    <x v="27"/>
    <n v="2"/>
    <n v="193.5"/>
    <n v="3"/>
    <n v="387"/>
    <x v="12"/>
    <x v="4"/>
    <x v="4"/>
    <x v="3"/>
  </r>
  <r>
    <d v="2024-05-28T00:00:00"/>
    <x v="3"/>
    <x v="3"/>
    <n v="3"/>
    <n v="125.97"/>
    <n v="2"/>
    <n v="139.97999999999999"/>
    <x v="1"/>
    <x v="0"/>
    <x v="4"/>
    <x v="3"/>
  </r>
  <r>
    <d v="2024-05-29T00:00:00"/>
    <x v="23"/>
    <x v="22"/>
    <n v="2"/>
    <n v="70"/>
    <n v="4"/>
    <n v="280"/>
    <x v="8"/>
    <x v="3"/>
    <x v="4"/>
    <x v="3"/>
  </r>
  <r>
    <d v="2024-05-30T00:00:00"/>
    <x v="35"/>
    <x v="34"/>
    <n v="0"/>
    <n v="0"/>
    <n v="3"/>
    <n v="159.44999999999999"/>
    <x v="16"/>
    <x v="6"/>
    <x v="4"/>
    <x v="3"/>
  </r>
  <r>
    <d v="2024-05-31T00:00:00"/>
    <x v="14"/>
    <x v="14"/>
    <n v="2"/>
    <n v="46.06"/>
    <n v="2"/>
    <n v="83.76"/>
    <x v="6"/>
    <x v="1"/>
    <x v="4"/>
    <x v="3"/>
  </r>
  <r>
    <d v="2024-06-01T00:00:00"/>
    <x v="27"/>
    <x v="26"/>
    <n v="1"/>
    <n v="96.75"/>
    <n v="4"/>
    <n v="516"/>
    <x v="10"/>
    <x v="4"/>
    <x v="5"/>
    <x v="3"/>
  </r>
  <r>
    <d v="2024-06-02T00:00:00"/>
    <x v="15"/>
    <x v="15"/>
    <n v="1"/>
    <n v="89.99"/>
    <n v="5"/>
    <n v="599.95000000000005"/>
    <x v="5"/>
    <x v="1"/>
    <x v="5"/>
    <x v="3"/>
  </r>
  <r>
    <d v="2024-06-03T00:00:00"/>
    <x v="19"/>
    <x v="19"/>
    <n v="2"/>
    <n v="588.04"/>
    <n v="4"/>
    <n v="1306.76"/>
    <x v="7"/>
    <x v="2"/>
    <x v="5"/>
    <x v="3"/>
  </r>
  <r>
    <d v="2024-06-04T00:00:00"/>
    <x v="24"/>
    <x v="23"/>
    <n v="1"/>
    <n v="12600"/>
    <n v="1"/>
    <n v="14000"/>
    <x v="9"/>
    <x v="3"/>
    <x v="5"/>
    <x v="3"/>
  </r>
  <r>
    <d v="2024-06-05T00:00:00"/>
    <x v="10"/>
    <x v="10"/>
    <n v="1"/>
    <n v="21.99"/>
    <n v="4"/>
    <n v="159.96"/>
    <x v="2"/>
    <x v="1"/>
    <x v="5"/>
    <x v="3"/>
  </r>
  <r>
    <d v="2024-06-06T00:00:00"/>
    <x v="25"/>
    <x v="24"/>
    <n v="0"/>
    <n v="0"/>
    <n v="5"/>
    <n v="100"/>
    <x v="10"/>
    <x v="4"/>
    <x v="5"/>
    <x v="3"/>
  </r>
  <r>
    <d v="2024-06-07T00:00:00"/>
    <x v="19"/>
    <x v="19"/>
    <n v="1"/>
    <n v="294.02"/>
    <n v="1"/>
    <n v="326.69"/>
    <x v="7"/>
    <x v="2"/>
    <x v="5"/>
    <x v="3"/>
  </r>
  <r>
    <d v="2024-06-08T00:00:00"/>
    <x v="26"/>
    <x v="25"/>
    <n v="2"/>
    <n v="423.3"/>
    <n v="3"/>
    <n v="747"/>
    <x v="11"/>
    <x v="4"/>
    <x v="5"/>
    <x v="3"/>
  </r>
  <r>
    <d v="2024-06-09T00:00:00"/>
    <x v="29"/>
    <x v="28"/>
    <n v="3"/>
    <n v="188.97"/>
    <n v="5"/>
    <n v="449.95"/>
    <x v="2"/>
    <x v="4"/>
    <x v="5"/>
    <x v="3"/>
  </r>
  <r>
    <d v="2024-06-10T00:00:00"/>
    <x v="13"/>
    <x v="13"/>
    <n v="1"/>
    <n v="89.91"/>
    <n v="3"/>
    <n v="359.64"/>
    <x v="6"/>
    <x v="1"/>
    <x v="5"/>
    <x v="3"/>
  </r>
  <r>
    <d v="2024-06-11T00:00:00"/>
    <x v="4"/>
    <x v="4"/>
    <n v="3"/>
    <n v="30"/>
    <n v="2"/>
    <n v="39.979999999999997"/>
    <x v="2"/>
    <x v="0"/>
    <x v="5"/>
    <x v="3"/>
  </r>
  <r>
    <d v="2024-06-12T00:00:00"/>
    <x v="11"/>
    <x v="11"/>
    <n v="2"/>
    <n v="43.98"/>
    <n v="4"/>
    <n v="159.96"/>
    <x v="2"/>
    <x v="1"/>
    <x v="5"/>
    <x v="3"/>
  </r>
  <r>
    <d v="2024-06-13T00:00:00"/>
    <x v="5"/>
    <x v="5"/>
    <n v="1"/>
    <n v="14"/>
    <n v="4"/>
    <n v="111.96"/>
    <x v="2"/>
    <x v="0"/>
    <x v="5"/>
    <x v="3"/>
  </r>
  <r>
    <d v="2024-06-14T00:00:00"/>
    <x v="25"/>
    <x v="24"/>
    <n v="0"/>
    <n v="0"/>
    <n v="4"/>
    <n v="80"/>
    <x v="10"/>
    <x v="4"/>
    <x v="5"/>
    <x v="3"/>
  </r>
  <r>
    <d v="2024-06-15T00:00:00"/>
    <x v="11"/>
    <x v="11"/>
    <n v="0"/>
    <n v="0"/>
    <n v="1"/>
    <n v="39.99"/>
    <x v="2"/>
    <x v="1"/>
    <x v="5"/>
    <x v="3"/>
  </r>
  <r>
    <d v="2024-06-16T00:00:00"/>
    <x v="30"/>
    <x v="29"/>
    <n v="2"/>
    <n v="125.98"/>
    <n v="4"/>
    <n v="359.96"/>
    <x v="13"/>
    <x v="4"/>
    <x v="5"/>
    <x v="3"/>
  </r>
  <r>
    <d v="2024-06-17T00:00:00"/>
    <x v="33"/>
    <x v="32"/>
    <n v="2"/>
    <n v="719.92"/>
    <n v="3"/>
    <n v="1199.8499999999999"/>
    <x v="0"/>
    <x v="6"/>
    <x v="5"/>
    <x v="3"/>
  </r>
  <r>
    <d v="2024-06-18T00:00:00"/>
    <x v="35"/>
    <x v="34"/>
    <n v="0"/>
    <n v="0"/>
    <n v="3"/>
    <n v="159.44999999999999"/>
    <x v="16"/>
    <x v="6"/>
    <x v="5"/>
    <x v="3"/>
  </r>
  <r>
    <d v="2024-06-19T00:00:00"/>
    <x v="17"/>
    <x v="17"/>
    <n v="3"/>
    <n v="549.75"/>
    <n v="1"/>
    <n v="215.59"/>
    <x v="7"/>
    <x v="2"/>
    <x v="5"/>
    <x v="3"/>
  </r>
  <r>
    <d v="2024-06-20T00:00:00"/>
    <x v="24"/>
    <x v="23"/>
    <n v="0"/>
    <n v="0"/>
    <n v="1"/>
    <n v="14000"/>
    <x v="9"/>
    <x v="3"/>
    <x v="5"/>
    <x v="3"/>
  </r>
  <r>
    <d v="2024-06-21T00:00:00"/>
    <x v="14"/>
    <x v="14"/>
    <n v="2"/>
    <n v="46.06"/>
    <n v="3"/>
    <n v="125.64"/>
    <x v="6"/>
    <x v="1"/>
    <x v="5"/>
    <x v="3"/>
  </r>
  <r>
    <d v="2024-06-22T00:00:00"/>
    <x v="27"/>
    <x v="26"/>
    <n v="3"/>
    <n v="290.25"/>
    <n v="3"/>
    <n v="387"/>
    <x v="10"/>
    <x v="4"/>
    <x v="5"/>
    <x v="3"/>
  </r>
  <r>
    <d v="2024-06-23T00:00:00"/>
    <x v="19"/>
    <x v="19"/>
    <n v="0"/>
    <n v="0"/>
    <n v="2"/>
    <n v="653.38"/>
    <x v="7"/>
    <x v="2"/>
    <x v="5"/>
    <x v="3"/>
  </r>
  <r>
    <d v="2024-06-24T00:00:00"/>
    <x v="32"/>
    <x v="31"/>
    <n v="1"/>
    <n v="74.989999999999995"/>
    <n v="2"/>
    <n v="199.98"/>
    <x v="2"/>
    <x v="5"/>
    <x v="5"/>
    <x v="3"/>
  </r>
  <r>
    <d v="2024-06-25T00:00:00"/>
    <x v="13"/>
    <x v="13"/>
    <n v="2"/>
    <n v="179.82"/>
    <n v="1"/>
    <n v="119.88"/>
    <x v="6"/>
    <x v="1"/>
    <x v="5"/>
    <x v="3"/>
  </r>
  <r>
    <d v="2024-06-26T00:00:00"/>
    <x v="20"/>
    <x v="10"/>
    <n v="3"/>
    <n v="60"/>
    <n v="1"/>
    <n v="39.99"/>
    <x v="2"/>
    <x v="2"/>
    <x v="5"/>
    <x v="3"/>
  </r>
  <r>
    <d v="2024-06-27T00:00:00"/>
    <x v="18"/>
    <x v="18"/>
    <n v="1"/>
    <n v="20"/>
    <n v="5"/>
    <n v="199.95"/>
    <x v="3"/>
    <x v="2"/>
    <x v="5"/>
    <x v="3"/>
  </r>
  <r>
    <d v="2024-06-28T00:00:00"/>
    <x v="32"/>
    <x v="31"/>
    <n v="1"/>
    <n v="74.989999999999995"/>
    <n v="4"/>
    <n v="399.96"/>
    <x v="2"/>
    <x v="5"/>
    <x v="5"/>
    <x v="3"/>
  </r>
  <r>
    <d v="2024-06-29T00:00:00"/>
    <x v="17"/>
    <x v="17"/>
    <n v="1"/>
    <n v="183.25"/>
    <n v="1"/>
    <n v="215.59"/>
    <x v="7"/>
    <x v="2"/>
    <x v="5"/>
    <x v="3"/>
  </r>
  <r>
    <d v="2024-06-30T00:00:00"/>
    <x v="34"/>
    <x v="33"/>
    <n v="2"/>
    <n v="488.6"/>
    <n v="3"/>
    <n v="1047"/>
    <x v="15"/>
    <x v="6"/>
    <x v="5"/>
    <x v="3"/>
  </r>
  <r>
    <d v="2024-07-01T00:00:00"/>
    <x v="14"/>
    <x v="14"/>
    <n v="3"/>
    <n v="69.09"/>
    <n v="4"/>
    <n v="167.52"/>
    <x v="6"/>
    <x v="1"/>
    <x v="6"/>
    <x v="3"/>
  </r>
  <r>
    <d v="2024-07-02T00:00:00"/>
    <x v="30"/>
    <x v="29"/>
    <n v="1"/>
    <n v="62.99"/>
    <n v="1"/>
    <n v="89.99"/>
    <x v="13"/>
    <x v="4"/>
    <x v="6"/>
    <x v="3"/>
  </r>
  <r>
    <d v="2024-07-03T00:00:00"/>
    <x v="8"/>
    <x v="8"/>
    <n v="0"/>
    <n v="0"/>
    <n v="5"/>
    <n v="1249.95"/>
    <x v="4"/>
    <x v="1"/>
    <x v="6"/>
    <x v="3"/>
  </r>
  <r>
    <d v="2024-07-04T00:00:00"/>
    <x v="2"/>
    <x v="2"/>
    <n v="1"/>
    <n v="64.989999999999995"/>
    <n v="2"/>
    <n v="199.98"/>
    <x v="1"/>
    <x v="0"/>
    <x v="6"/>
    <x v="3"/>
  </r>
  <r>
    <d v="2024-07-05T00:00:00"/>
    <x v="24"/>
    <x v="23"/>
    <n v="1"/>
    <n v="12600"/>
    <n v="1"/>
    <n v="14000"/>
    <x v="9"/>
    <x v="3"/>
    <x v="6"/>
    <x v="3"/>
  </r>
  <r>
    <d v="2024-07-06T00:00:00"/>
    <x v="5"/>
    <x v="5"/>
    <n v="1"/>
    <n v="14"/>
    <n v="5"/>
    <n v="139.94999999999999"/>
    <x v="2"/>
    <x v="0"/>
    <x v="6"/>
    <x v="3"/>
  </r>
  <r>
    <d v="2024-07-07T00:00:00"/>
    <x v="3"/>
    <x v="3"/>
    <n v="2"/>
    <n v="83.98"/>
    <n v="3"/>
    <n v="209.97"/>
    <x v="1"/>
    <x v="0"/>
    <x v="6"/>
    <x v="3"/>
  </r>
  <r>
    <d v="2024-07-08T00:00:00"/>
    <x v="6"/>
    <x v="6"/>
    <n v="3"/>
    <n v="45"/>
    <n v="3"/>
    <n v="89.97"/>
    <x v="3"/>
    <x v="0"/>
    <x v="6"/>
    <x v="3"/>
  </r>
  <r>
    <d v="2024-07-09T00:00:00"/>
    <x v="28"/>
    <x v="27"/>
    <n v="3"/>
    <n v="290.25"/>
    <n v="5"/>
    <n v="645"/>
    <x v="12"/>
    <x v="4"/>
    <x v="6"/>
    <x v="3"/>
  </r>
  <r>
    <d v="2024-07-10T00:00:00"/>
    <x v="34"/>
    <x v="33"/>
    <n v="0"/>
    <n v="0"/>
    <n v="1"/>
    <n v="349"/>
    <x v="15"/>
    <x v="6"/>
    <x v="6"/>
    <x v="3"/>
  </r>
  <r>
    <d v="2024-07-11T00:00:00"/>
    <x v="28"/>
    <x v="27"/>
    <n v="0"/>
    <n v="0"/>
    <n v="4"/>
    <n v="516"/>
    <x v="12"/>
    <x v="4"/>
    <x v="6"/>
    <x v="3"/>
  </r>
  <r>
    <d v="2024-07-12T00:00:00"/>
    <x v="3"/>
    <x v="3"/>
    <n v="1"/>
    <n v="41.99"/>
    <n v="2"/>
    <n v="139.97999999999999"/>
    <x v="1"/>
    <x v="0"/>
    <x v="6"/>
    <x v="3"/>
  </r>
  <r>
    <d v="2024-07-13T00:00:00"/>
    <x v="28"/>
    <x v="27"/>
    <n v="1"/>
    <n v="96.75"/>
    <n v="1"/>
    <n v="129"/>
    <x v="12"/>
    <x v="4"/>
    <x v="6"/>
    <x v="3"/>
  </r>
  <r>
    <d v="2024-07-14T00:00:00"/>
    <x v="19"/>
    <x v="19"/>
    <n v="2"/>
    <n v="588.04"/>
    <n v="1"/>
    <n v="326.69"/>
    <x v="7"/>
    <x v="2"/>
    <x v="6"/>
    <x v="3"/>
  </r>
  <r>
    <d v="2024-07-15T00:00:00"/>
    <x v="24"/>
    <x v="23"/>
    <n v="1"/>
    <n v="12600"/>
    <n v="1"/>
    <n v="14000"/>
    <x v="9"/>
    <x v="3"/>
    <x v="6"/>
    <x v="3"/>
  </r>
  <r>
    <d v="2024-07-16T00:00:00"/>
    <x v="23"/>
    <x v="22"/>
    <n v="1"/>
    <n v="35"/>
    <n v="3"/>
    <n v="210"/>
    <x v="8"/>
    <x v="3"/>
    <x v="6"/>
    <x v="3"/>
  </r>
  <r>
    <d v="2024-07-17T00:00:00"/>
    <x v="10"/>
    <x v="10"/>
    <n v="2"/>
    <n v="43.98"/>
    <n v="1"/>
    <n v="39.99"/>
    <x v="2"/>
    <x v="1"/>
    <x v="6"/>
    <x v="3"/>
  </r>
  <r>
    <d v="2024-07-18T00:00:00"/>
    <x v="16"/>
    <x v="16"/>
    <n v="0"/>
    <n v="0"/>
    <n v="4"/>
    <n v="1039.96"/>
    <x v="4"/>
    <x v="2"/>
    <x v="6"/>
    <x v="3"/>
  </r>
  <r>
    <d v="2024-07-19T00:00:00"/>
    <x v="25"/>
    <x v="24"/>
    <n v="1"/>
    <n v="12"/>
    <n v="4"/>
    <n v="80"/>
    <x v="10"/>
    <x v="4"/>
    <x v="6"/>
    <x v="3"/>
  </r>
  <r>
    <d v="2024-07-20T00:00:00"/>
    <x v="35"/>
    <x v="34"/>
    <n v="2"/>
    <n v="69.099999999999994"/>
    <n v="1"/>
    <n v="53.15"/>
    <x v="16"/>
    <x v="6"/>
    <x v="6"/>
    <x v="3"/>
  </r>
  <r>
    <d v="2024-07-21T00:00:00"/>
    <x v="7"/>
    <x v="7"/>
    <n v="41"/>
    <n v="9614.5"/>
    <n v="4"/>
    <n v="1103.52"/>
    <x v="1"/>
    <x v="0"/>
    <x v="6"/>
    <x v="3"/>
  </r>
  <r>
    <d v="2024-07-22T00:00:00"/>
    <x v="30"/>
    <x v="29"/>
    <n v="0"/>
    <n v="0"/>
    <n v="5"/>
    <n v="449.95"/>
    <x v="13"/>
    <x v="4"/>
    <x v="6"/>
    <x v="3"/>
  </r>
  <r>
    <d v="2024-07-23T00:00:00"/>
    <x v="7"/>
    <x v="7"/>
    <n v="3"/>
    <n v="703.5"/>
    <n v="3"/>
    <n v="827.64"/>
    <x v="1"/>
    <x v="0"/>
    <x v="6"/>
    <x v="3"/>
  </r>
  <r>
    <d v="2024-07-24T00:00:00"/>
    <x v="8"/>
    <x v="8"/>
    <n v="48"/>
    <n v="9599.52"/>
    <n v="1"/>
    <n v="249.99"/>
    <x v="4"/>
    <x v="1"/>
    <x v="6"/>
    <x v="3"/>
  </r>
  <r>
    <d v="2024-07-25T00:00:00"/>
    <x v="27"/>
    <x v="26"/>
    <n v="1"/>
    <n v="96.75"/>
    <n v="5"/>
    <n v="645"/>
    <x v="10"/>
    <x v="4"/>
    <x v="6"/>
    <x v="3"/>
  </r>
  <r>
    <d v="2024-07-26T00:00:00"/>
    <x v="22"/>
    <x v="21"/>
    <n v="47"/>
    <n v="211288.5"/>
    <n v="1"/>
    <n v="4995"/>
    <x v="0"/>
    <x v="3"/>
    <x v="6"/>
    <x v="3"/>
  </r>
  <r>
    <d v="2024-07-27T00:00:00"/>
    <x v="20"/>
    <x v="10"/>
    <n v="0"/>
    <n v="0"/>
    <n v="5"/>
    <n v="199.95"/>
    <x v="2"/>
    <x v="2"/>
    <x v="6"/>
    <x v="3"/>
  </r>
  <r>
    <d v="2024-07-28T00:00:00"/>
    <x v="1"/>
    <x v="1"/>
    <n v="1"/>
    <n v="174.99"/>
    <n v="4"/>
    <n v="999.96"/>
    <x v="1"/>
    <x v="0"/>
    <x v="6"/>
    <x v="3"/>
  </r>
  <r>
    <d v="2024-07-29T00:00:00"/>
    <x v="24"/>
    <x v="23"/>
    <n v="1"/>
    <n v="12600"/>
    <n v="1"/>
    <n v="14000"/>
    <x v="9"/>
    <x v="3"/>
    <x v="6"/>
    <x v="3"/>
  </r>
  <r>
    <d v="2024-07-30T00:00:00"/>
    <x v="26"/>
    <x v="25"/>
    <n v="2"/>
    <n v="423.3"/>
    <n v="4"/>
    <n v="996"/>
    <x v="11"/>
    <x v="4"/>
    <x v="6"/>
    <x v="3"/>
  </r>
  <r>
    <d v="2024-07-31T00:00:00"/>
    <x v="26"/>
    <x v="25"/>
    <n v="3"/>
    <n v="634.95000000000005"/>
    <n v="5"/>
    <n v="1245"/>
    <x v="11"/>
    <x v="4"/>
    <x v="6"/>
    <x v="3"/>
  </r>
  <r>
    <d v="2024-08-01T00:00:00"/>
    <x v="24"/>
    <x v="23"/>
    <n v="1"/>
    <n v="12600"/>
    <n v="1"/>
    <n v="14000"/>
    <x v="9"/>
    <x v="3"/>
    <x v="7"/>
    <x v="3"/>
  </r>
  <r>
    <d v="2024-08-02T00:00:00"/>
    <x v="22"/>
    <x v="21"/>
    <n v="2"/>
    <n v="8991"/>
    <n v="5"/>
    <n v="24975"/>
    <x v="0"/>
    <x v="3"/>
    <x v="7"/>
    <x v="3"/>
  </r>
  <r>
    <d v="2024-08-03T00:00:00"/>
    <x v="8"/>
    <x v="8"/>
    <n v="3"/>
    <n v="599.97"/>
    <n v="5"/>
    <n v="1249.95"/>
    <x v="4"/>
    <x v="1"/>
    <x v="7"/>
    <x v="3"/>
  </r>
  <r>
    <d v="2024-08-04T00:00:00"/>
    <x v="30"/>
    <x v="29"/>
    <n v="0"/>
    <n v="0"/>
    <n v="4"/>
    <n v="359.96"/>
    <x v="13"/>
    <x v="4"/>
    <x v="7"/>
    <x v="3"/>
  </r>
  <r>
    <d v="2024-08-05T00:00:00"/>
    <x v="20"/>
    <x v="10"/>
    <n v="0"/>
    <n v="0"/>
    <n v="5"/>
    <n v="199.95"/>
    <x v="2"/>
    <x v="2"/>
    <x v="7"/>
    <x v="3"/>
  </r>
  <r>
    <d v="2024-08-06T00:00:00"/>
    <x v="27"/>
    <x v="26"/>
    <n v="0"/>
    <n v="0"/>
    <n v="3"/>
    <n v="387"/>
    <x v="10"/>
    <x v="4"/>
    <x v="7"/>
    <x v="3"/>
  </r>
  <r>
    <d v="2024-08-07T00:00:00"/>
    <x v="0"/>
    <x v="0"/>
    <n v="1"/>
    <n v="345.59"/>
    <n v="3"/>
    <n v="1295.97"/>
    <x v="0"/>
    <x v="0"/>
    <x v="7"/>
    <x v="3"/>
  </r>
  <r>
    <d v="2024-08-08T00:00:00"/>
    <x v="16"/>
    <x v="16"/>
    <n v="32"/>
    <n v="6655.68"/>
    <n v="4"/>
    <n v="1039.96"/>
    <x v="4"/>
    <x v="2"/>
    <x v="7"/>
    <x v="3"/>
  </r>
  <r>
    <d v="2024-08-09T00:00:00"/>
    <x v="23"/>
    <x v="22"/>
    <n v="42"/>
    <n v="1470"/>
    <n v="5"/>
    <n v="350"/>
    <x v="8"/>
    <x v="3"/>
    <x v="7"/>
    <x v="3"/>
  </r>
  <r>
    <d v="2024-08-10T00:00:00"/>
    <x v="35"/>
    <x v="34"/>
    <n v="0"/>
    <n v="0"/>
    <n v="3"/>
    <n v="159.44999999999999"/>
    <x v="16"/>
    <x v="6"/>
    <x v="7"/>
    <x v="3"/>
  </r>
  <r>
    <d v="2024-08-11T00:00:00"/>
    <x v="32"/>
    <x v="31"/>
    <n v="1"/>
    <n v="74.989999999999995"/>
    <n v="2"/>
    <n v="199.98"/>
    <x v="2"/>
    <x v="5"/>
    <x v="7"/>
    <x v="3"/>
  </r>
  <r>
    <d v="2024-08-12T00:00:00"/>
    <x v="14"/>
    <x v="14"/>
    <n v="2"/>
    <n v="46.06"/>
    <n v="5"/>
    <n v="209.4"/>
    <x v="6"/>
    <x v="1"/>
    <x v="7"/>
    <x v="3"/>
  </r>
  <r>
    <d v="2024-08-13T00:00:00"/>
    <x v="27"/>
    <x v="26"/>
    <n v="1"/>
    <n v="96.75"/>
    <n v="1"/>
    <n v="129"/>
    <x v="10"/>
    <x v="4"/>
    <x v="7"/>
    <x v="3"/>
  </r>
  <r>
    <d v="2024-08-14T00:00:00"/>
    <x v="26"/>
    <x v="25"/>
    <n v="2"/>
    <n v="423.3"/>
    <n v="1"/>
    <n v="249"/>
    <x v="11"/>
    <x v="4"/>
    <x v="7"/>
    <x v="3"/>
  </r>
  <r>
    <d v="2024-08-15T00:00:00"/>
    <x v="22"/>
    <x v="21"/>
    <n v="2"/>
    <n v="8991"/>
    <n v="4"/>
    <n v="19980"/>
    <x v="0"/>
    <x v="3"/>
    <x v="7"/>
    <x v="3"/>
  </r>
  <r>
    <d v="2024-08-16T00:00:00"/>
    <x v="30"/>
    <x v="29"/>
    <n v="1"/>
    <n v="62.99"/>
    <n v="5"/>
    <n v="449.95"/>
    <x v="13"/>
    <x v="4"/>
    <x v="7"/>
    <x v="3"/>
  </r>
  <r>
    <d v="2024-08-17T00:00:00"/>
    <x v="22"/>
    <x v="21"/>
    <n v="1"/>
    <n v="4495.5"/>
    <n v="4"/>
    <n v="19980"/>
    <x v="0"/>
    <x v="3"/>
    <x v="7"/>
    <x v="3"/>
  </r>
  <r>
    <d v="2024-08-18T00:00:00"/>
    <x v="6"/>
    <x v="6"/>
    <n v="2"/>
    <n v="30"/>
    <n v="2"/>
    <n v="59.98"/>
    <x v="3"/>
    <x v="0"/>
    <x v="7"/>
    <x v="3"/>
  </r>
  <r>
    <d v="2024-08-19T00:00:00"/>
    <x v="30"/>
    <x v="29"/>
    <n v="0"/>
    <n v="0"/>
    <n v="3"/>
    <n v="269.97000000000003"/>
    <x v="13"/>
    <x v="4"/>
    <x v="7"/>
    <x v="3"/>
  </r>
  <r>
    <d v="2024-08-20T00:00:00"/>
    <x v="4"/>
    <x v="4"/>
    <n v="2"/>
    <n v="20"/>
    <n v="1"/>
    <n v="19.989999999999998"/>
    <x v="2"/>
    <x v="0"/>
    <x v="7"/>
    <x v="3"/>
  </r>
  <r>
    <d v="2024-08-21T00:00:00"/>
    <x v="26"/>
    <x v="25"/>
    <n v="0"/>
    <n v="0"/>
    <n v="2"/>
    <n v="498"/>
    <x v="11"/>
    <x v="4"/>
    <x v="7"/>
    <x v="3"/>
  </r>
  <r>
    <d v="2024-08-22T00:00:00"/>
    <x v="22"/>
    <x v="21"/>
    <n v="2"/>
    <n v="8991"/>
    <n v="5"/>
    <n v="24975"/>
    <x v="0"/>
    <x v="3"/>
    <x v="7"/>
    <x v="3"/>
  </r>
  <r>
    <d v="2024-08-23T00:00:00"/>
    <x v="6"/>
    <x v="6"/>
    <n v="1"/>
    <n v="15"/>
    <n v="2"/>
    <n v="59.98"/>
    <x v="3"/>
    <x v="0"/>
    <x v="7"/>
    <x v="3"/>
  </r>
  <r>
    <d v="2024-08-24T00:00:00"/>
    <x v="26"/>
    <x v="25"/>
    <n v="0"/>
    <n v="0"/>
    <n v="2"/>
    <n v="498"/>
    <x v="11"/>
    <x v="4"/>
    <x v="7"/>
    <x v="3"/>
  </r>
  <r>
    <d v="2024-08-25T00:00:00"/>
    <x v="2"/>
    <x v="2"/>
    <n v="1"/>
    <n v="64.989999999999995"/>
    <n v="5"/>
    <n v="499.95"/>
    <x v="1"/>
    <x v="0"/>
    <x v="7"/>
    <x v="3"/>
  </r>
  <r>
    <d v="2024-08-26T00:00:00"/>
    <x v="2"/>
    <x v="2"/>
    <n v="2"/>
    <n v="129.97999999999999"/>
    <n v="5"/>
    <n v="499.95"/>
    <x v="1"/>
    <x v="0"/>
    <x v="7"/>
    <x v="3"/>
  </r>
  <r>
    <d v="2024-08-27T00:00:00"/>
    <x v="3"/>
    <x v="3"/>
    <n v="3"/>
    <n v="125.97"/>
    <n v="5"/>
    <n v="349.95"/>
    <x v="1"/>
    <x v="0"/>
    <x v="7"/>
    <x v="3"/>
  </r>
  <r>
    <d v="2024-08-28T00:00:00"/>
    <x v="9"/>
    <x v="9"/>
    <n v="43"/>
    <n v="1676.5700000000002"/>
    <n v="4"/>
    <n v="239.96"/>
    <x v="5"/>
    <x v="1"/>
    <x v="7"/>
    <x v="3"/>
  </r>
  <r>
    <d v="2024-08-29T00:00:00"/>
    <x v="23"/>
    <x v="22"/>
    <n v="2"/>
    <n v="70"/>
    <n v="4"/>
    <n v="280"/>
    <x v="8"/>
    <x v="3"/>
    <x v="7"/>
    <x v="3"/>
  </r>
  <r>
    <d v="2024-08-30T00:00:00"/>
    <x v="9"/>
    <x v="9"/>
    <n v="0"/>
    <n v="0"/>
    <n v="3"/>
    <n v="179.97"/>
    <x v="5"/>
    <x v="1"/>
    <x v="7"/>
    <x v="3"/>
  </r>
  <r>
    <d v="2024-08-31T00:00:00"/>
    <x v="14"/>
    <x v="14"/>
    <n v="0"/>
    <n v="0"/>
    <n v="4"/>
    <n v="167.52"/>
    <x v="6"/>
    <x v="1"/>
    <x v="7"/>
    <x v="3"/>
  </r>
  <r>
    <d v="2024-09-01T00:00:00"/>
    <x v="35"/>
    <x v="34"/>
    <n v="3"/>
    <n v="103.64999999999999"/>
    <n v="3"/>
    <n v="159.44999999999999"/>
    <x v="16"/>
    <x v="6"/>
    <x v="8"/>
    <x v="3"/>
  </r>
  <r>
    <d v="2024-09-02T00:00:00"/>
    <x v="30"/>
    <x v="29"/>
    <n v="2"/>
    <n v="125.98"/>
    <n v="4"/>
    <n v="359.96"/>
    <x v="13"/>
    <x v="4"/>
    <x v="8"/>
    <x v="3"/>
  </r>
  <r>
    <d v="2024-09-03T00:00:00"/>
    <x v="8"/>
    <x v="8"/>
    <n v="1"/>
    <n v="199.99"/>
    <n v="2"/>
    <n v="499.98"/>
    <x v="4"/>
    <x v="1"/>
    <x v="8"/>
    <x v="3"/>
  </r>
  <r>
    <d v="2024-09-04T00:00:00"/>
    <x v="23"/>
    <x v="22"/>
    <n v="2"/>
    <n v="70"/>
    <n v="3"/>
    <n v="210"/>
    <x v="8"/>
    <x v="3"/>
    <x v="8"/>
    <x v="3"/>
  </r>
  <r>
    <d v="2024-09-05T00:00:00"/>
    <x v="13"/>
    <x v="13"/>
    <n v="1"/>
    <n v="89.91"/>
    <n v="4"/>
    <n v="479.52"/>
    <x v="6"/>
    <x v="1"/>
    <x v="8"/>
    <x v="3"/>
  </r>
  <r>
    <d v="2024-09-06T00:00:00"/>
    <x v="12"/>
    <x v="12"/>
    <n v="3"/>
    <n v="98.13"/>
    <n v="1"/>
    <n v="50.32"/>
    <x v="6"/>
    <x v="1"/>
    <x v="8"/>
    <x v="3"/>
  </r>
  <r>
    <d v="2024-09-07T00:00:00"/>
    <x v="25"/>
    <x v="24"/>
    <n v="2"/>
    <n v="24"/>
    <n v="2"/>
    <n v="40"/>
    <x v="10"/>
    <x v="4"/>
    <x v="8"/>
    <x v="3"/>
  </r>
  <r>
    <d v="2024-09-08T00:00:00"/>
    <x v="7"/>
    <x v="7"/>
    <n v="2"/>
    <n v="469"/>
    <n v="3"/>
    <n v="827.64"/>
    <x v="1"/>
    <x v="0"/>
    <x v="8"/>
    <x v="3"/>
  </r>
  <r>
    <d v="2024-09-09T00:00:00"/>
    <x v="19"/>
    <x v="19"/>
    <n v="1"/>
    <n v="294.02"/>
    <n v="4"/>
    <n v="1306.76"/>
    <x v="7"/>
    <x v="2"/>
    <x v="8"/>
    <x v="3"/>
  </r>
  <r>
    <d v="2024-09-10T00:00:00"/>
    <x v="25"/>
    <x v="24"/>
    <n v="2"/>
    <n v="24"/>
    <n v="4"/>
    <n v="80"/>
    <x v="10"/>
    <x v="4"/>
    <x v="8"/>
    <x v="3"/>
  </r>
  <r>
    <d v="2024-09-11T00:00:00"/>
    <x v="22"/>
    <x v="21"/>
    <n v="0"/>
    <n v="0"/>
    <n v="4"/>
    <n v="19980"/>
    <x v="0"/>
    <x v="3"/>
    <x v="8"/>
    <x v="3"/>
  </r>
  <r>
    <d v="2024-09-12T00:00:00"/>
    <x v="35"/>
    <x v="34"/>
    <n v="3"/>
    <n v="103.64999999999999"/>
    <n v="1"/>
    <n v="53.15"/>
    <x v="16"/>
    <x v="6"/>
    <x v="8"/>
    <x v="3"/>
  </r>
  <r>
    <d v="2024-09-13T00:00:00"/>
    <x v="0"/>
    <x v="0"/>
    <n v="2"/>
    <n v="691.18"/>
    <n v="2"/>
    <n v="863.98"/>
    <x v="0"/>
    <x v="0"/>
    <x v="8"/>
    <x v="3"/>
  </r>
  <r>
    <d v="2024-09-14T00:00:00"/>
    <x v="29"/>
    <x v="28"/>
    <n v="3"/>
    <n v="188.97"/>
    <n v="2"/>
    <n v="179.98"/>
    <x v="2"/>
    <x v="4"/>
    <x v="8"/>
    <x v="3"/>
  </r>
  <r>
    <d v="2024-09-15T00:00:00"/>
    <x v="15"/>
    <x v="15"/>
    <n v="2"/>
    <n v="179.98"/>
    <n v="2"/>
    <n v="239.98"/>
    <x v="5"/>
    <x v="1"/>
    <x v="8"/>
    <x v="3"/>
  </r>
  <r>
    <d v="2024-09-16T00:00:00"/>
    <x v="33"/>
    <x v="32"/>
    <n v="47"/>
    <n v="16918.12"/>
    <n v="2"/>
    <n v="799.9"/>
    <x v="0"/>
    <x v="6"/>
    <x v="8"/>
    <x v="3"/>
  </r>
  <r>
    <d v="2024-09-17T00:00:00"/>
    <x v="21"/>
    <x v="20"/>
    <n v="32"/>
    <n v="18719.68"/>
    <n v="1"/>
    <n v="649.99"/>
    <x v="4"/>
    <x v="2"/>
    <x v="8"/>
    <x v="3"/>
  </r>
  <r>
    <d v="2024-09-18T00:00:00"/>
    <x v="23"/>
    <x v="22"/>
    <n v="0"/>
    <n v="0"/>
    <n v="5"/>
    <n v="350"/>
    <x v="8"/>
    <x v="3"/>
    <x v="8"/>
    <x v="3"/>
  </r>
  <r>
    <d v="2024-09-19T00:00:00"/>
    <x v="32"/>
    <x v="31"/>
    <n v="0"/>
    <n v="0"/>
    <n v="3"/>
    <n v="299.97000000000003"/>
    <x v="2"/>
    <x v="5"/>
    <x v="8"/>
    <x v="3"/>
  </r>
  <r>
    <d v="2024-09-20T00:00:00"/>
    <x v="34"/>
    <x v="33"/>
    <n v="1"/>
    <n v="244.3"/>
    <n v="1"/>
    <n v="349"/>
    <x v="15"/>
    <x v="6"/>
    <x v="8"/>
    <x v="3"/>
  </r>
  <r>
    <d v="2024-09-21T00:00:00"/>
    <x v="8"/>
    <x v="8"/>
    <n v="3"/>
    <n v="599.97"/>
    <n v="2"/>
    <n v="499.98"/>
    <x v="4"/>
    <x v="1"/>
    <x v="8"/>
    <x v="3"/>
  </r>
  <r>
    <d v="2024-09-22T00:00:00"/>
    <x v="4"/>
    <x v="4"/>
    <n v="2"/>
    <n v="20"/>
    <n v="4"/>
    <n v="79.959999999999994"/>
    <x v="2"/>
    <x v="0"/>
    <x v="8"/>
    <x v="3"/>
  </r>
  <r>
    <d v="2024-09-23T00:00:00"/>
    <x v="14"/>
    <x v="14"/>
    <n v="53"/>
    <n v="1220.5900000000001"/>
    <n v="3"/>
    <n v="125.64"/>
    <x v="6"/>
    <x v="1"/>
    <x v="8"/>
    <x v="3"/>
  </r>
  <r>
    <d v="2024-09-24T00:00:00"/>
    <x v="13"/>
    <x v="13"/>
    <n v="0"/>
    <n v="0"/>
    <n v="2"/>
    <n v="239.76"/>
    <x v="6"/>
    <x v="1"/>
    <x v="8"/>
    <x v="3"/>
  </r>
  <r>
    <d v="2024-09-25T00:00:00"/>
    <x v="35"/>
    <x v="34"/>
    <n v="0"/>
    <n v="0"/>
    <n v="3"/>
    <n v="159.44999999999999"/>
    <x v="16"/>
    <x v="6"/>
    <x v="8"/>
    <x v="3"/>
  </r>
  <r>
    <d v="2024-09-26T00:00:00"/>
    <x v="16"/>
    <x v="16"/>
    <n v="2"/>
    <n v="415.98"/>
    <n v="3"/>
    <n v="779.97"/>
    <x v="4"/>
    <x v="2"/>
    <x v="8"/>
    <x v="3"/>
  </r>
  <r>
    <d v="2024-09-27T00:00:00"/>
    <x v="0"/>
    <x v="0"/>
    <n v="3"/>
    <n v="1036.77"/>
    <n v="2"/>
    <n v="863.98"/>
    <x v="0"/>
    <x v="0"/>
    <x v="8"/>
    <x v="3"/>
  </r>
  <r>
    <d v="2024-09-28T00:00:00"/>
    <x v="28"/>
    <x v="27"/>
    <n v="3"/>
    <n v="290.25"/>
    <n v="3"/>
    <n v="387"/>
    <x v="12"/>
    <x v="4"/>
    <x v="8"/>
    <x v="3"/>
  </r>
  <r>
    <d v="2024-09-29T00:00:00"/>
    <x v="16"/>
    <x v="16"/>
    <n v="2"/>
    <n v="415.98"/>
    <n v="2"/>
    <n v="519.98"/>
    <x v="4"/>
    <x v="2"/>
    <x v="8"/>
    <x v="3"/>
  </r>
  <r>
    <d v="2024-09-30T00:00:00"/>
    <x v="2"/>
    <x v="2"/>
    <n v="2"/>
    <n v="129.97999999999999"/>
    <n v="5"/>
    <n v="499.95"/>
    <x v="1"/>
    <x v="0"/>
    <x v="8"/>
    <x v="3"/>
  </r>
  <r>
    <d v="2024-10-01T00:00:00"/>
    <x v="10"/>
    <x v="10"/>
    <n v="3"/>
    <n v="65.97"/>
    <n v="1"/>
    <n v="39.99"/>
    <x v="2"/>
    <x v="1"/>
    <x v="9"/>
    <x v="3"/>
  </r>
  <r>
    <d v="2024-10-02T00:00:00"/>
    <x v="6"/>
    <x v="6"/>
    <n v="0"/>
    <n v="0"/>
    <n v="1"/>
    <n v="29.99"/>
    <x v="3"/>
    <x v="0"/>
    <x v="9"/>
    <x v="3"/>
  </r>
  <r>
    <d v="2024-10-03T00:00:00"/>
    <x v="30"/>
    <x v="29"/>
    <n v="31"/>
    <n v="1952.69"/>
    <n v="3"/>
    <n v="269.97000000000003"/>
    <x v="13"/>
    <x v="4"/>
    <x v="9"/>
    <x v="3"/>
  </r>
  <r>
    <d v="2024-10-04T00:00:00"/>
    <x v="28"/>
    <x v="27"/>
    <n v="3"/>
    <n v="290.25"/>
    <n v="4"/>
    <n v="516"/>
    <x v="12"/>
    <x v="4"/>
    <x v="9"/>
    <x v="3"/>
  </r>
  <r>
    <d v="2024-10-05T00:00:00"/>
    <x v="8"/>
    <x v="8"/>
    <n v="0"/>
    <n v="0"/>
    <n v="4"/>
    <n v="999.96"/>
    <x v="4"/>
    <x v="1"/>
    <x v="9"/>
    <x v="3"/>
  </r>
  <r>
    <d v="2024-10-06T00:00:00"/>
    <x v="22"/>
    <x v="21"/>
    <n v="0"/>
    <n v="0"/>
    <n v="2"/>
    <n v="9990"/>
    <x v="0"/>
    <x v="3"/>
    <x v="9"/>
    <x v="3"/>
  </r>
  <r>
    <d v="2024-10-07T00:00:00"/>
    <x v="29"/>
    <x v="28"/>
    <n v="26"/>
    <n v="1637.74"/>
    <n v="5"/>
    <n v="449.95"/>
    <x v="2"/>
    <x v="4"/>
    <x v="9"/>
    <x v="3"/>
  </r>
  <r>
    <d v="2024-10-08T00:00:00"/>
    <x v="15"/>
    <x v="15"/>
    <n v="2"/>
    <n v="179.98"/>
    <n v="3"/>
    <n v="359.97"/>
    <x v="5"/>
    <x v="1"/>
    <x v="9"/>
    <x v="3"/>
  </r>
  <r>
    <d v="2024-10-09T00:00:00"/>
    <x v="20"/>
    <x v="10"/>
    <n v="47"/>
    <n v="940"/>
    <n v="4"/>
    <n v="159.96"/>
    <x v="2"/>
    <x v="2"/>
    <x v="9"/>
    <x v="3"/>
  </r>
  <r>
    <d v="2024-10-10T00:00:00"/>
    <x v="25"/>
    <x v="24"/>
    <n v="2"/>
    <n v="24"/>
    <n v="4"/>
    <n v="80"/>
    <x v="10"/>
    <x v="4"/>
    <x v="9"/>
    <x v="3"/>
  </r>
  <r>
    <d v="2024-10-11T00:00:00"/>
    <x v="16"/>
    <x v="16"/>
    <n v="3"/>
    <n v="623.97"/>
    <n v="1"/>
    <n v="259.99"/>
    <x v="4"/>
    <x v="2"/>
    <x v="9"/>
    <x v="3"/>
  </r>
  <r>
    <d v="2024-10-12T00:00:00"/>
    <x v="1"/>
    <x v="1"/>
    <n v="2"/>
    <n v="349.98"/>
    <n v="1"/>
    <n v="249.99"/>
    <x v="1"/>
    <x v="0"/>
    <x v="9"/>
    <x v="3"/>
  </r>
  <r>
    <d v="2024-10-13T00:00:00"/>
    <x v="34"/>
    <x v="33"/>
    <n v="3"/>
    <n v="732.90000000000009"/>
    <n v="3"/>
    <n v="1047"/>
    <x v="15"/>
    <x v="6"/>
    <x v="9"/>
    <x v="3"/>
  </r>
  <r>
    <d v="2024-10-14T00:00:00"/>
    <x v="30"/>
    <x v="29"/>
    <n v="2"/>
    <n v="125.98"/>
    <n v="1"/>
    <n v="89.99"/>
    <x v="13"/>
    <x v="4"/>
    <x v="9"/>
    <x v="3"/>
  </r>
  <r>
    <d v="2024-10-15T00:00:00"/>
    <x v="3"/>
    <x v="3"/>
    <n v="3"/>
    <n v="125.97"/>
    <n v="4"/>
    <n v="279.95999999999998"/>
    <x v="1"/>
    <x v="0"/>
    <x v="9"/>
    <x v="3"/>
  </r>
  <r>
    <d v="2024-10-16T00:00:00"/>
    <x v="22"/>
    <x v="21"/>
    <n v="1"/>
    <n v="4495.5"/>
    <n v="3"/>
    <n v="14985"/>
    <x v="0"/>
    <x v="3"/>
    <x v="9"/>
    <x v="3"/>
  </r>
  <r>
    <d v="2024-10-17T00:00:00"/>
    <x v="20"/>
    <x v="10"/>
    <n v="0"/>
    <n v="0"/>
    <n v="5"/>
    <n v="199.95"/>
    <x v="2"/>
    <x v="2"/>
    <x v="9"/>
    <x v="3"/>
  </r>
  <r>
    <d v="2024-10-18T00:00:00"/>
    <x v="12"/>
    <x v="12"/>
    <n v="62"/>
    <n v="2028.02"/>
    <n v="4"/>
    <n v="201.28"/>
    <x v="6"/>
    <x v="1"/>
    <x v="9"/>
    <x v="3"/>
  </r>
  <r>
    <d v="2024-10-19T00:00:00"/>
    <x v="27"/>
    <x v="26"/>
    <n v="1"/>
    <n v="96.75"/>
    <n v="1"/>
    <n v="129"/>
    <x v="10"/>
    <x v="4"/>
    <x v="9"/>
    <x v="3"/>
  </r>
  <r>
    <d v="2024-10-20T00:00:00"/>
    <x v="23"/>
    <x v="22"/>
    <n v="0"/>
    <n v="0"/>
    <n v="4"/>
    <n v="280"/>
    <x v="8"/>
    <x v="3"/>
    <x v="9"/>
    <x v="3"/>
  </r>
  <r>
    <d v="2024-10-21T00:00:00"/>
    <x v="22"/>
    <x v="21"/>
    <n v="2"/>
    <n v="8991"/>
    <n v="1"/>
    <n v="4995"/>
    <x v="0"/>
    <x v="3"/>
    <x v="9"/>
    <x v="3"/>
  </r>
  <r>
    <d v="2024-10-22T00:00:00"/>
    <x v="23"/>
    <x v="22"/>
    <n v="2"/>
    <n v="70"/>
    <n v="3"/>
    <n v="210"/>
    <x v="8"/>
    <x v="3"/>
    <x v="9"/>
    <x v="3"/>
  </r>
  <r>
    <d v="2024-10-23T00:00:00"/>
    <x v="35"/>
    <x v="34"/>
    <n v="38"/>
    <n v="1312.8999999999999"/>
    <n v="4"/>
    <n v="212.6"/>
    <x v="16"/>
    <x v="6"/>
    <x v="9"/>
    <x v="3"/>
  </r>
  <r>
    <d v="2024-10-24T00:00:00"/>
    <x v="14"/>
    <x v="14"/>
    <n v="0"/>
    <n v="0"/>
    <n v="4"/>
    <n v="167.52"/>
    <x v="6"/>
    <x v="1"/>
    <x v="9"/>
    <x v="3"/>
  </r>
  <r>
    <d v="2024-10-25T00:00:00"/>
    <x v="25"/>
    <x v="24"/>
    <n v="0"/>
    <n v="0"/>
    <n v="5"/>
    <n v="100"/>
    <x v="10"/>
    <x v="4"/>
    <x v="9"/>
    <x v="3"/>
  </r>
  <r>
    <d v="2024-10-26T00:00:00"/>
    <x v="11"/>
    <x v="11"/>
    <n v="0"/>
    <n v="0"/>
    <n v="5"/>
    <n v="199.95"/>
    <x v="2"/>
    <x v="1"/>
    <x v="9"/>
    <x v="3"/>
  </r>
  <r>
    <d v="2024-10-27T00:00:00"/>
    <x v="16"/>
    <x v="16"/>
    <n v="0"/>
    <n v="0"/>
    <n v="1"/>
    <n v="259.99"/>
    <x v="4"/>
    <x v="2"/>
    <x v="9"/>
    <x v="3"/>
  </r>
  <r>
    <d v="2024-10-28T00:00:00"/>
    <x v="9"/>
    <x v="9"/>
    <n v="2"/>
    <n v="77.98"/>
    <n v="3"/>
    <n v="179.97"/>
    <x v="5"/>
    <x v="1"/>
    <x v="9"/>
    <x v="3"/>
  </r>
  <r>
    <d v="2024-10-29T00:00:00"/>
    <x v="32"/>
    <x v="31"/>
    <n v="1"/>
    <n v="74.989999999999995"/>
    <n v="1"/>
    <n v="99.99"/>
    <x v="2"/>
    <x v="5"/>
    <x v="9"/>
    <x v="3"/>
  </r>
  <r>
    <d v="2024-10-30T00:00:00"/>
    <x v="2"/>
    <x v="2"/>
    <n v="2"/>
    <n v="129.97999999999999"/>
    <n v="3"/>
    <n v="299.97000000000003"/>
    <x v="1"/>
    <x v="0"/>
    <x v="9"/>
    <x v="3"/>
  </r>
  <r>
    <d v="2024-10-31T00:00:00"/>
    <x v="11"/>
    <x v="11"/>
    <n v="1"/>
    <n v="21.99"/>
    <n v="5"/>
    <n v="199.95"/>
    <x v="2"/>
    <x v="1"/>
    <x v="9"/>
    <x v="3"/>
  </r>
  <r>
    <d v="2024-11-01T00:00:00"/>
    <x v="19"/>
    <x v="19"/>
    <n v="3"/>
    <n v="882.06"/>
    <n v="3"/>
    <n v="980.07"/>
    <x v="7"/>
    <x v="2"/>
    <x v="10"/>
    <x v="3"/>
  </r>
  <r>
    <d v="2024-11-02T00:00:00"/>
    <x v="10"/>
    <x v="10"/>
    <n v="3"/>
    <n v="65.97"/>
    <n v="1"/>
    <n v="39.99"/>
    <x v="2"/>
    <x v="1"/>
    <x v="10"/>
    <x v="3"/>
  </r>
  <r>
    <d v="2024-11-03T00:00:00"/>
    <x v="14"/>
    <x v="14"/>
    <n v="0"/>
    <n v="0"/>
    <n v="4"/>
    <n v="167.52"/>
    <x v="6"/>
    <x v="1"/>
    <x v="10"/>
    <x v="3"/>
  </r>
  <r>
    <d v="2024-11-04T00:00:00"/>
    <x v="20"/>
    <x v="10"/>
    <n v="1"/>
    <n v="20"/>
    <n v="3"/>
    <n v="119.97"/>
    <x v="2"/>
    <x v="2"/>
    <x v="10"/>
    <x v="3"/>
  </r>
  <r>
    <d v="2024-11-05T00:00:00"/>
    <x v="6"/>
    <x v="6"/>
    <n v="3"/>
    <n v="45"/>
    <n v="3"/>
    <n v="89.97"/>
    <x v="3"/>
    <x v="0"/>
    <x v="10"/>
    <x v="3"/>
  </r>
  <r>
    <d v="2024-11-06T00:00:00"/>
    <x v="22"/>
    <x v="21"/>
    <n v="0"/>
    <n v="0"/>
    <n v="4"/>
    <n v="19980"/>
    <x v="0"/>
    <x v="3"/>
    <x v="10"/>
    <x v="3"/>
  </r>
  <r>
    <d v="2024-11-07T00:00:00"/>
    <x v="4"/>
    <x v="4"/>
    <n v="2"/>
    <n v="20"/>
    <n v="1"/>
    <n v="19.989999999999998"/>
    <x v="2"/>
    <x v="0"/>
    <x v="10"/>
    <x v="3"/>
  </r>
  <r>
    <d v="2024-11-08T00:00:00"/>
    <x v="21"/>
    <x v="20"/>
    <n v="2"/>
    <n v="1169.98"/>
    <n v="3"/>
    <n v="1949.97"/>
    <x v="4"/>
    <x v="2"/>
    <x v="10"/>
    <x v="3"/>
  </r>
  <r>
    <d v="2024-11-09T00:00:00"/>
    <x v="22"/>
    <x v="21"/>
    <n v="0"/>
    <n v="0"/>
    <n v="2"/>
    <n v="9990"/>
    <x v="0"/>
    <x v="3"/>
    <x v="10"/>
    <x v="3"/>
  </r>
  <r>
    <d v="2024-11-10T00:00:00"/>
    <x v="34"/>
    <x v="33"/>
    <n v="2"/>
    <n v="488.6"/>
    <n v="3"/>
    <n v="1047"/>
    <x v="15"/>
    <x v="6"/>
    <x v="10"/>
    <x v="3"/>
  </r>
  <r>
    <d v="2024-11-11T00:00:00"/>
    <x v="16"/>
    <x v="16"/>
    <n v="0"/>
    <n v="0"/>
    <n v="5"/>
    <n v="1299.95"/>
    <x v="4"/>
    <x v="2"/>
    <x v="10"/>
    <x v="3"/>
  </r>
  <r>
    <d v="2024-11-12T00:00:00"/>
    <x v="1"/>
    <x v="1"/>
    <n v="3"/>
    <n v="524.97"/>
    <n v="1"/>
    <n v="249.99"/>
    <x v="1"/>
    <x v="0"/>
    <x v="10"/>
    <x v="3"/>
  </r>
  <r>
    <d v="2024-11-13T00:00:00"/>
    <x v="16"/>
    <x v="16"/>
    <n v="1"/>
    <n v="207.99"/>
    <n v="4"/>
    <n v="1039.96"/>
    <x v="4"/>
    <x v="2"/>
    <x v="10"/>
    <x v="3"/>
  </r>
  <r>
    <d v="2024-11-14T00:00:00"/>
    <x v="0"/>
    <x v="0"/>
    <n v="2"/>
    <n v="691.18"/>
    <n v="3"/>
    <n v="1295.97"/>
    <x v="0"/>
    <x v="0"/>
    <x v="10"/>
    <x v="3"/>
  </r>
  <r>
    <d v="2024-11-15T00:00:00"/>
    <x v="27"/>
    <x v="26"/>
    <n v="2"/>
    <n v="193.5"/>
    <n v="1"/>
    <n v="129"/>
    <x v="10"/>
    <x v="4"/>
    <x v="10"/>
    <x v="3"/>
  </r>
  <r>
    <d v="2024-11-16T00:00:00"/>
    <x v="8"/>
    <x v="8"/>
    <n v="3"/>
    <n v="599.97"/>
    <n v="3"/>
    <n v="749.97"/>
    <x v="4"/>
    <x v="1"/>
    <x v="10"/>
    <x v="3"/>
  </r>
  <r>
    <d v="2024-11-17T00:00:00"/>
    <x v="22"/>
    <x v="21"/>
    <n v="2"/>
    <n v="8991"/>
    <n v="5"/>
    <n v="24975"/>
    <x v="0"/>
    <x v="3"/>
    <x v="10"/>
    <x v="3"/>
  </r>
  <r>
    <d v="2024-11-18T00:00:00"/>
    <x v="15"/>
    <x v="15"/>
    <n v="2"/>
    <n v="179.98"/>
    <n v="5"/>
    <n v="599.95000000000005"/>
    <x v="5"/>
    <x v="1"/>
    <x v="10"/>
    <x v="3"/>
  </r>
  <r>
    <d v="2024-11-19T00:00:00"/>
    <x v="30"/>
    <x v="29"/>
    <n v="0"/>
    <n v="0"/>
    <n v="4"/>
    <n v="359.96"/>
    <x v="13"/>
    <x v="4"/>
    <x v="10"/>
    <x v="3"/>
  </r>
  <r>
    <d v="2024-11-20T00:00:00"/>
    <x v="31"/>
    <x v="30"/>
    <n v="0"/>
    <n v="0"/>
    <n v="5"/>
    <n v="299.95"/>
    <x v="14"/>
    <x v="5"/>
    <x v="10"/>
    <x v="3"/>
  </r>
  <r>
    <d v="2024-11-21T00:00:00"/>
    <x v="5"/>
    <x v="5"/>
    <n v="2"/>
    <n v="28"/>
    <n v="3"/>
    <n v="83.97"/>
    <x v="2"/>
    <x v="0"/>
    <x v="10"/>
    <x v="3"/>
  </r>
  <r>
    <d v="2024-11-22T00:00:00"/>
    <x v="18"/>
    <x v="18"/>
    <n v="2"/>
    <n v="40"/>
    <n v="4"/>
    <n v="159.96"/>
    <x v="3"/>
    <x v="2"/>
    <x v="10"/>
    <x v="3"/>
  </r>
  <r>
    <d v="2024-11-23T00:00:00"/>
    <x v="21"/>
    <x v="20"/>
    <n v="0"/>
    <n v="0"/>
    <n v="5"/>
    <n v="3249.95"/>
    <x v="4"/>
    <x v="2"/>
    <x v="10"/>
    <x v="3"/>
  </r>
  <r>
    <d v="2024-11-24T00:00:00"/>
    <x v="1"/>
    <x v="1"/>
    <n v="0"/>
    <n v="0"/>
    <n v="2"/>
    <n v="499.98"/>
    <x v="1"/>
    <x v="0"/>
    <x v="10"/>
    <x v="3"/>
  </r>
  <r>
    <d v="2024-11-25T00:00:00"/>
    <x v="29"/>
    <x v="28"/>
    <n v="3"/>
    <n v="188.97"/>
    <n v="1"/>
    <n v="89.99"/>
    <x v="2"/>
    <x v="4"/>
    <x v="10"/>
    <x v="3"/>
  </r>
  <r>
    <d v="2024-11-26T00:00:00"/>
    <x v="23"/>
    <x v="22"/>
    <n v="0"/>
    <n v="0"/>
    <n v="1"/>
    <n v="70"/>
    <x v="8"/>
    <x v="3"/>
    <x v="10"/>
    <x v="3"/>
  </r>
  <r>
    <d v="2024-11-27T00:00:00"/>
    <x v="7"/>
    <x v="7"/>
    <n v="0"/>
    <n v="0"/>
    <n v="2"/>
    <n v="551.76"/>
    <x v="1"/>
    <x v="0"/>
    <x v="10"/>
    <x v="3"/>
  </r>
  <r>
    <d v="2024-11-28T00:00:00"/>
    <x v="20"/>
    <x v="10"/>
    <n v="1"/>
    <n v="20"/>
    <n v="2"/>
    <n v="79.98"/>
    <x v="2"/>
    <x v="2"/>
    <x v="10"/>
    <x v="3"/>
  </r>
  <r>
    <d v="2024-11-29T00:00:00"/>
    <x v="17"/>
    <x v="17"/>
    <n v="2"/>
    <n v="366.5"/>
    <n v="2"/>
    <n v="431.18"/>
    <x v="7"/>
    <x v="2"/>
    <x v="10"/>
    <x v="3"/>
  </r>
  <r>
    <d v="2024-11-30T00:00:00"/>
    <x v="6"/>
    <x v="6"/>
    <n v="2"/>
    <n v="30"/>
    <n v="2"/>
    <n v="59.98"/>
    <x v="3"/>
    <x v="0"/>
    <x v="10"/>
    <x v="3"/>
  </r>
  <r>
    <d v="2024-12-01T00:00:00"/>
    <x v="22"/>
    <x v="21"/>
    <n v="1"/>
    <n v="4495.5"/>
    <n v="2"/>
    <n v="9990"/>
    <x v="0"/>
    <x v="3"/>
    <x v="11"/>
    <x v="3"/>
  </r>
  <r>
    <d v="2024-12-02T00:00:00"/>
    <x v="16"/>
    <x v="16"/>
    <n v="0"/>
    <n v="0"/>
    <n v="2"/>
    <n v="519.98"/>
    <x v="4"/>
    <x v="2"/>
    <x v="11"/>
    <x v="3"/>
  </r>
  <r>
    <d v="2024-12-03T00:00:00"/>
    <x v="11"/>
    <x v="11"/>
    <n v="3"/>
    <n v="65.97"/>
    <n v="2"/>
    <n v="79.98"/>
    <x v="2"/>
    <x v="1"/>
    <x v="11"/>
    <x v="3"/>
  </r>
  <r>
    <d v="2024-12-04T00:00:00"/>
    <x v="9"/>
    <x v="9"/>
    <n v="1"/>
    <n v="38.99"/>
    <n v="4"/>
    <n v="239.96"/>
    <x v="5"/>
    <x v="1"/>
    <x v="11"/>
    <x v="3"/>
  </r>
  <r>
    <d v="2024-12-05T00:00:00"/>
    <x v="34"/>
    <x v="33"/>
    <n v="3"/>
    <n v="732.90000000000009"/>
    <n v="5"/>
    <n v="1745"/>
    <x v="15"/>
    <x v="6"/>
    <x v="11"/>
    <x v="3"/>
  </r>
  <r>
    <d v="2024-12-06T00:00:00"/>
    <x v="14"/>
    <x v="14"/>
    <n v="3"/>
    <n v="69.09"/>
    <n v="4"/>
    <n v="167.52"/>
    <x v="6"/>
    <x v="1"/>
    <x v="11"/>
    <x v="3"/>
  </r>
  <r>
    <d v="2024-12-07T00:00:00"/>
    <x v="15"/>
    <x v="15"/>
    <n v="1"/>
    <n v="89.99"/>
    <n v="4"/>
    <n v="479.96"/>
    <x v="5"/>
    <x v="1"/>
    <x v="11"/>
    <x v="3"/>
  </r>
  <r>
    <d v="2024-12-08T00:00:00"/>
    <x v="16"/>
    <x v="16"/>
    <n v="1"/>
    <n v="207.99"/>
    <n v="3"/>
    <n v="779.97"/>
    <x v="4"/>
    <x v="2"/>
    <x v="11"/>
    <x v="3"/>
  </r>
  <r>
    <d v="2024-12-09T00:00:00"/>
    <x v="21"/>
    <x v="20"/>
    <n v="0"/>
    <n v="0"/>
    <n v="2"/>
    <n v="1299.98"/>
    <x v="4"/>
    <x v="2"/>
    <x v="11"/>
    <x v="3"/>
  </r>
  <r>
    <d v="2024-12-10T00:00:00"/>
    <x v="15"/>
    <x v="15"/>
    <n v="1"/>
    <n v="89.99"/>
    <n v="4"/>
    <n v="479.96"/>
    <x v="5"/>
    <x v="1"/>
    <x v="11"/>
    <x v="3"/>
  </r>
  <r>
    <d v="2024-12-11T00:00:00"/>
    <x v="20"/>
    <x v="10"/>
    <n v="0"/>
    <n v="0"/>
    <n v="3"/>
    <n v="119.97"/>
    <x v="2"/>
    <x v="2"/>
    <x v="11"/>
    <x v="3"/>
  </r>
  <r>
    <d v="2024-12-12T00:00:00"/>
    <x v="26"/>
    <x v="25"/>
    <n v="0"/>
    <n v="0"/>
    <n v="5"/>
    <n v="1245"/>
    <x v="11"/>
    <x v="4"/>
    <x v="11"/>
    <x v="3"/>
  </r>
  <r>
    <d v="2024-12-13T00:00:00"/>
    <x v="34"/>
    <x v="33"/>
    <n v="3"/>
    <n v="732.90000000000009"/>
    <n v="2"/>
    <n v="698"/>
    <x v="15"/>
    <x v="6"/>
    <x v="11"/>
    <x v="3"/>
  </r>
  <r>
    <d v="2024-12-14T00:00:00"/>
    <x v="10"/>
    <x v="10"/>
    <n v="2"/>
    <n v="43.98"/>
    <n v="2"/>
    <n v="79.98"/>
    <x v="2"/>
    <x v="1"/>
    <x v="11"/>
    <x v="3"/>
  </r>
  <r>
    <d v="2024-12-15T00:00:00"/>
    <x v="16"/>
    <x v="16"/>
    <n v="2"/>
    <n v="415.98"/>
    <n v="2"/>
    <n v="519.98"/>
    <x v="4"/>
    <x v="2"/>
    <x v="11"/>
    <x v="3"/>
  </r>
  <r>
    <d v="2024-12-16T00:00:00"/>
    <x v="0"/>
    <x v="0"/>
    <n v="0"/>
    <n v="0"/>
    <n v="3"/>
    <n v="1295.97"/>
    <x v="0"/>
    <x v="0"/>
    <x v="11"/>
    <x v="3"/>
  </r>
  <r>
    <d v="2024-12-17T00:00:00"/>
    <x v="24"/>
    <x v="23"/>
    <n v="1"/>
    <n v="12600"/>
    <n v="1"/>
    <n v="14000"/>
    <x v="9"/>
    <x v="3"/>
    <x v="11"/>
    <x v="3"/>
  </r>
  <r>
    <d v="2024-12-18T00:00:00"/>
    <x v="27"/>
    <x v="26"/>
    <n v="2"/>
    <n v="193.5"/>
    <n v="5"/>
    <n v="645"/>
    <x v="10"/>
    <x v="4"/>
    <x v="11"/>
    <x v="3"/>
  </r>
  <r>
    <d v="2024-12-19T00:00:00"/>
    <x v="11"/>
    <x v="11"/>
    <n v="3"/>
    <n v="65.97"/>
    <n v="4"/>
    <n v="159.96"/>
    <x v="2"/>
    <x v="1"/>
    <x v="11"/>
    <x v="3"/>
  </r>
  <r>
    <d v="2024-12-20T00:00:00"/>
    <x v="0"/>
    <x v="0"/>
    <n v="2"/>
    <n v="691.18"/>
    <n v="5"/>
    <n v="2159.9499999999998"/>
    <x v="0"/>
    <x v="0"/>
    <x v="11"/>
    <x v="3"/>
  </r>
  <r>
    <d v="2024-12-21T00:00:00"/>
    <x v="8"/>
    <x v="8"/>
    <n v="1"/>
    <n v="199.99"/>
    <n v="5"/>
    <n v="1249.95"/>
    <x v="4"/>
    <x v="1"/>
    <x v="11"/>
    <x v="3"/>
  </r>
  <r>
    <d v="2024-12-22T00:00:00"/>
    <x v="18"/>
    <x v="18"/>
    <n v="3"/>
    <n v="60"/>
    <n v="2"/>
    <n v="79.98"/>
    <x v="3"/>
    <x v="2"/>
    <x v="11"/>
    <x v="3"/>
  </r>
  <r>
    <d v="2024-12-23T00:00:00"/>
    <x v="13"/>
    <x v="13"/>
    <n v="3"/>
    <n v="269.73"/>
    <n v="1"/>
    <n v="119.88"/>
    <x v="6"/>
    <x v="1"/>
    <x v="11"/>
    <x v="3"/>
  </r>
  <r>
    <d v="2024-12-24T00:00:00"/>
    <x v="31"/>
    <x v="30"/>
    <n v="31"/>
    <n v="1208.69"/>
    <n v="2"/>
    <n v="119.98"/>
    <x v="14"/>
    <x v="5"/>
    <x v="11"/>
    <x v="3"/>
  </r>
  <r>
    <d v="2024-12-25T00:00:00"/>
    <x v="2"/>
    <x v="2"/>
    <n v="2"/>
    <n v="129.97999999999999"/>
    <n v="4"/>
    <n v="399.96"/>
    <x v="1"/>
    <x v="0"/>
    <x v="11"/>
    <x v="3"/>
  </r>
  <r>
    <d v="2024-12-26T00:00:00"/>
    <x v="10"/>
    <x v="10"/>
    <n v="0"/>
    <n v="0"/>
    <n v="3"/>
    <n v="119.97"/>
    <x v="2"/>
    <x v="1"/>
    <x v="11"/>
    <x v="3"/>
  </r>
  <r>
    <d v="2024-12-27T00:00:00"/>
    <x v="12"/>
    <x v="12"/>
    <n v="1"/>
    <n v="32.71"/>
    <n v="4"/>
    <n v="201.28"/>
    <x v="6"/>
    <x v="1"/>
    <x v="11"/>
    <x v="3"/>
  </r>
  <r>
    <d v="2024-12-28T00:00:00"/>
    <x v="2"/>
    <x v="2"/>
    <n v="0"/>
    <n v="0"/>
    <n v="1"/>
    <n v="99.99"/>
    <x v="1"/>
    <x v="0"/>
    <x v="11"/>
    <x v="3"/>
  </r>
  <r>
    <d v="2024-12-29T00:00:00"/>
    <x v="33"/>
    <x v="32"/>
    <n v="3"/>
    <n v="1079.8799999999999"/>
    <n v="1"/>
    <n v="399.95"/>
    <x v="0"/>
    <x v="6"/>
    <x v="11"/>
    <x v="3"/>
  </r>
  <r>
    <d v="2024-12-30T00:00:00"/>
    <x v="33"/>
    <x v="32"/>
    <n v="2"/>
    <n v="719.92"/>
    <n v="3"/>
    <n v="1199.8499999999999"/>
    <x v="0"/>
    <x v="6"/>
    <x v="11"/>
    <x v="3"/>
  </r>
  <r>
    <d v="2024-12-31T00:00:00"/>
    <x v="30"/>
    <x v="29"/>
    <n v="0"/>
    <n v="0"/>
    <n v="3"/>
    <n v="269.97000000000003"/>
    <x v="13"/>
    <x v="4"/>
    <x v="11"/>
    <x v="3"/>
  </r>
  <r>
    <d v="2025-01-01T00:00:00"/>
    <x v="33"/>
    <x v="32"/>
    <n v="0"/>
    <n v="0"/>
    <n v="4"/>
    <n v="1599.8"/>
    <x v="0"/>
    <x v="6"/>
    <x v="0"/>
    <x v="4"/>
  </r>
  <r>
    <d v="2025-01-02T00:00:00"/>
    <x v="24"/>
    <x v="23"/>
    <n v="0"/>
    <n v="0"/>
    <n v="1"/>
    <n v="14000"/>
    <x v="9"/>
    <x v="3"/>
    <x v="0"/>
    <x v="4"/>
  </r>
  <r>
    <d v="2025-01-03T00:00:00"/>
    <x v="0"/>
    <x v="0"/>
    <n v="3"/>
    <n v="1036.77"/>
    <n v="3"/>
    <n v="1295.97"/>
    <x v="0"/>
    <x v="0"/>
    <x v="0"/>
    <x v="4"/>
  </r>
  <r>
    <d v="2025-01-04T00:00:00"/>
    <x v="31"/>
    <x v="30"/>
    <n v="0"/>
    <n v="0"/>
    <n v="5"/>
    <n v="299.95"/>
    <x v="14"/>
    <x v="5"/>
    <x v="0"/>
    <x v="4"/>
  </r>
  <r>
    <d v="2025-01-05T00:00:00"/>
    <x v="14"/>
    <x v="14"/>
    <n v="2"/>
    <n v="46.06"/>
    <n v="4"/>
    <n v="167.52"/>
    <x v="6"/>
    <x v="1"/>
    <x v="0"/>
    <x v="4"/>
  </r>
  <r>
    <d v="2025-01-06T00:00:00"/>
    <x v="22"/>
    <x v="21"/>
    <n v="2"/>
    <n v="8991"/>
    <n v="3"/>
    <n v="14985"/>
    <x v="0"/>
    <x v="3"/>
    <x v="0"/>
    <x v="4"/>
  </r>
  <r>
    <d v="2025-01-07T00:00:00"/>
    <x v="22"/>
    <x v="21"/>
    <n v="1"/>
    <n v="4495.5"/>
    <n v="2"/>
    <n v="9990"/>
    <x v="0"/>
    <x v="3"/>
    <x v="0"/>
    <x v="4"/>
  </r>
  <r>
    <d v="2025-01-08T00:00:00"/>
    <x v="16"/>
    <x v="16"/>
    <n v="1"/>
    <n v="207.99"/>
    <n v="1"/>
    <n v="259.99"/>
    <x v="4"/>
    <x v="2"/>
    <x v="0"/>
    <x v="4"/>
  </r>
  <r>
    <d v="2025-01-09T00:00:00"/>
    <x v="18"/>
    <x v="18"/>
    <n v="3"/>
    <n v="60"/>
    <n v="2"/>
    <n v="79.98"/>
    <x v="3"/>
    <x v="2"/>
    <x v="0"/>
    <x v="4"/>
  </r>
  <r>
    <d v="2025-01-10T00:00:00"/>
    <x v="7"/>
    <x v="7"/>
    <n v="1"/>
    <n v="234.5"/>
    <n v="2"/>
    <n v="551.76"/>
    <x v="1"/>
    <x v="0"/>
    <x v="0"/>
    <x v="4"/>
  </r>
  <r>
    <d v="2025-01-11T00:00:00"/>
    <x v="20"/>
    <x v="10"/>
    <n v="3"/>
    <n v="60"/>
    <n v="5"/>
    <n v="199.95"/>
    <x v="2"/>
    <x v="2"/>
    <x v="0"/>
    <x v="4"/>
  </r>
  <r>
    <d v="2025-01-12T00:00:00"/>
    <x v="14"/>
    <x v="14"/>
    <n v="2"/>
    <n v="46.06"/>
    <n v="4"/>
    <n v="167.52"/>
    <x v="6"/>
    <x v="1"/>
    <x v="0"/>
    <x v="4"/>
  </r>
  <r>
    <d v="2025-01-13T00:00:00"/>
    <x v="5"/>
    <x v="5"/>
    <n v="0"/>
    <n v="0"/>
    <n v="2"/>
    <n v="55.98"/>
    <x v="2"/>
    <x v="0"/>
    <x v="0"/>
    <x v="4"/>
  </r>
  <r>
    <d v="2025-01-14T00:00:00"/>
    <x v="32"/>
    <x v="31"/>
    <n v="1"/>
    <n v="74.989999999999995"/>
    <n v="4"/>
    <n v="399.96"/>
    <x v="2"/>
    <x v="5"/>
    <x v="0"/>
    <x v="4"/>
  </r>
  <r>
    <d v="2025-01-15T00:00:00"/>
    <x v="26"/>
    <x v="25"/>
    <n v="1"/>
    <n v="211.65"/>
    <n v="5"/>
    <n v="1245"/>
    <x v="11"/>
    <x v="4"/>
    <x v="0"/>
    <x v="4"/>
  </r>
  <r>
    <d v="2025-01-16T00:00:00"/>
    <x v="16"/>
    <x v="16"/>
    <n v="2"/>
    <n v="415.98"/>
    <n v="1"/>
    <n v="259.99"/>
    <x v="4"/>
    <x v="2"/>
    <x v="0"/>
    <x v="4"/>
  </r>
  <r>
    <d v="2025-01-17T00:00:00"/>
    <x v="6"/>
    <x v="6"/>
    <n v="3"/>
    <n v="45"/>
    <n v="3"/>
    <n v="89.97"/>
    <x v="3"/>
    <x v="0"/>
    <x v="0"/>
    <x v="4"/>
  </r>
  <r>
    <d v="2025-01-18T00:00:00"/>
    <x v="29"/>
    <x v="28"/>
    <n v="2"/>
    <n v="125.98"/>
    <n v="4"/>
    <n v="359.96"/>
    <x v="2"/>
    <x v="4"/>
    <x v="0"/>
    <x v="4"/>
  </r>
  <r>
    <d v="2025-01-19T00:00:00"/>
    <x v="0"/>
    <x v="0"/>
    <n v="0"/>
    <n v="0"/>
    <n v="5"/>
    <n v="2159.9499999999998"/>
    <x v="0"/>
    <x v="0"/>
    <x v="0"/>
    <x v="4"/>
  </r>
  <r>
    <d v="2025-01-20T00:00:00"/>
    <x v="2"/>
    <x v="2"/>
    <n v="0"/>
    <n v="0"/>
    <n v="1"/>
    <n v="99.99"/>
    <x v="1"/>
    <x v="0"/>
    <x v="0"/>
    <x v="4"/>
  </r>
  <r>
    <d v="2025-01-21T00:00:00"/>
    <x v="33"/>
    <x v="32"/>
    <n v="0"/>
    <n v="0"/>
    <n v="3"/>
    <n v="1199.8499999999999"/>
    <x v="0"/>
    <x v="6"/>
    <x v="0"/>
    <x v="4"/>
  </r>
  <r>
    <d v="2025-01-22T00:00:00"/>
    <x v="17"/>
    <x v="17"/>
    <n v="0"/>
    <n v="0"/>
    <n v="1"/>
    <n v="215.59"/>
    <x v="7"/>
    <x v="2"/>
    <x v="0"/>
    <x v="4"/>
  </r>
  <r>
    <d v="2025-01-23T00:00:00"/>
    <x v="25"/>
    <x v="24"/>
    <n v="3"/>
    <n v="36"/>
    <n v="5"/>
    <n v="100"/>
    <x v="10"/>
    <x v="4"/>
    <x v="0"/>
    <x v="4"/>
  </r>
  <r>
    <d v="2025-01-24T00:00:00"/>
    <x v="20"/>
    <x v="10"/>
    <n v="3"/>
    <n v="60"/>
    <n v="3"/>
    <n v="119.97"/>
    <x v="2"/>
    <x v="2"/>
    <x v="0"/>
    <x v="4"/>
  </r>
  <r>
    <d v="2025-01-25T00:00:00"/>
    <x v="25"/>
    <x v="24"/>
    <n v="0"/>
    <n v="0"/>
    <n v="1"/>
    <n v="20"/>
    <x v="10"/>
    <x v="4"/>
    <x v="0"/>
    <x v="4"/>
  </r>
  <r>
    <d v="2025-01-26T00:00:00"/>
    <x v="17"/>
    <x v="17"/>
    <n v="0"/>
    <n v="0"/>
    <n v="5"/>
    <n v="1077.95"/>
    <x v="7"/>
    <x v="2"/>
    <x v="0"/>
    <x v="4"/>
  </r>
  <r>
    <d v="2025-01-27T00:00:00"/>
    <x v="29"/>
    <x v="28"/>
    <n v="3"/>
    <n v="188.97"/>
    <n v="1"/>
    <n v="89.99"/>
    <x v="2"/>
    <x v="4"/>
    <x v="0"/>
    <x v="4"/>
  </r>
  <r>
    <d v="2025-01-28T00:00:00"/>
    <x v="25"/>
    <x v="24"/>
    <n v="0"/>
    <n v="0"/>
    <n v="1"/>
    <n v="20"/>
    <x v="10"/>
    <x v="4"/>
    <x v="0"/>
    <x v="4"/>
  </r>
  <r>
    <d v="2025-01-29T00:00:00"/>
    <x v="13"/>
    <x v="13"/>
    <n v="3"/>
    <n v="269.73"/>
    <n v="5"/>
    <n v="599.4"/>
    <x v="6"/>
    <x v="1"/>
    <x v="0"/>
    <x v="4"/>
  </r>
  <r>
    <d v="2025-01-30T00:00:00"/>
    <x v="4"/>
    <x v="4"/>
    <n v="3"/>
    <n v="30"/>
    <n v="4"/>
    <n v="79.959999999999994"/>
    <x v="2"/>
    <x v="0"/>
    <x v="0"/>
    <x v="4"/>
  </r>
  <r>
    <d v="2025-01-31T00:00:00"/>
    <x v="34"/>
    <x v="33"/>
    <n v="1"/>
    <n v="244.3"/>
    <n v="1"/>
    <n v="349"/>
    <x v="15"/>
    <x v="6"/>
    <x v="0"/>
    <x v="4"/>
  </r>
  <r>
    <d v="2025-02-01T00:00:00"/>
    <x v="17"/>
    <x v="17"/>
    <n v="2"/>
    <n v="366.5"/>
    <n v="1"/>
    <n v="215.59"/>
    <x v="7"/>
    <x v="2"/>
    <x v="1"/>
    <x v="4"/>
  </r>
  <r>
    <d v="2025-02-02T00:00:00"/>
    <x v="34"/>
    <x v="33"/>
    <n v="1"/>
    <n v="244.3"/>
    <n v="4"/>
    <n v="1396"/>
    <x v="15"/>
    <x v="6"/>
    <x v="1"/>
    <x v="4"/>
  </r>
  <r>
    <d v="2025-02-03T00:00:00"/>
    <x v="34"/>
    <x v="33"/>
    <n v="1"/>
    <n v="244.3"/>
    <n v="3"/>
    <n v="1047"/>
    <x v="15"/>
    <x v="6"/>
    <x v="1"/>
    <x v="4"/>
  </r>
  <r>
    <d v="2025-02-04T00:00:00"/>
    <x v="7"/>
    <x v="7"/>
    <n v="0"/>
    <n v="0"/>
    <n v="3"/>
    <n v="827.64"/>
    <x v="1"/>
    <x v="0"/>
    <x v="1"/>
    <x v="4"/>
  </r>
  <r>
    <d v="2025-02-05T00:00:00"/>
    <x v="27"/>
    <x v="26"/>
    <n v="0"/>
    <n v="0"/>
    <n v="4"/>
    <n v="516"/>
    <x v="10"/>
    <x v="4"/>
    <x v="1"/>
    <x v="4"/>
  </r>
  <r>
    <d v="2025-02-06T00:00:00"/>
    <x v="15"/>
    <x v="15"/>
    <n v="3"/>
    <n v="269.96999999999997"/>
    <n v="3"/>
    <n v="359.97"/>
    <x v="5"/>
    <x v="1"/>
    <x v="1"/>
    <x v="4"/>
  </r>
  <r>
    <d v="2025-02-07T00:00:00"/>
    <x v="27"/>
    <x v="26"/>
    <n v="2"/>
    <n v="193.5"/>
    <n v="4"/>
    <n v="516"/>
    <x v="10"/>
    <x v="4"/>
    <x v="1"/>
    <x v="4"/>
  </r>
  <r>
    <d v="2025-02-08T00:00:00"/>
    <x v="22"/>
    <x v="21"/>
    <n v="1"/>
    <n v="4495.5"/>
    <n v="4"/>
    <n v="19980"/>
    <x v="0"/>
    <x v="3"/>
    <x v="1"/>
    <x v="4"/>
  </r>
  <r>
    <d v="2025-02-09T00:00:00"/>
    <x v="21"/>
    <x v="20"/>
    <n v="2"/>
    <n v="1169.98"/>
    <n v="1"/>
    <n v="649.99"/>
    <x v="4"/>
    <x v="2"/>
    <x v="1"/>
    <x v="4"/>
  </r>
  <r>
    <d v="2025-02-10T00:00:00"/>
    <x v="6"/>
    <x v="6"/>
    <n v="2"/>
    <n v="30"/>
    <n v="1"/>
    <n v="29.99"/>
    <x v="3"/>
    <x v="0"/>
    <x v="1"/>
    <x v="4"/>
  </r>
  <r>
    <d v="2025-02-11T00:00:00"/>
    <x v="33"/>
    <x v="32"/>
    <n v="0"/>
    <n v="0"/>
    <n v="5"/>
    <n v="1999.75"/>
    <x v="0"/>
    <x v="6"/>
    <x v="1"/>
    <x v="4"/>
  </r>
  <r>
    <d v="2025-02-12T00:00:00"/>
    <x v="12"/>
    <x v="12"/>
    <n v="2"/>
    <n v="65.42"/>
    <n v="5"/>
    <n v="251.6"/>
    <x v="6"/>
    <x v="1"/>
    <x v="1"/>
    <x v="4"/>
  </r>
  <r>
    <d v="2025-02-13T00:00:00"/>
    <x v="34"/>
    <x v="33"/>
    <n v="3"/>
    <n v="732.90000000000009"/>
    <n v="5"/>
    <n v="1745"/>
    <x v="15"/>
    <x v="6"/>
    <x v="1"/>
    <x v="4"/>
  </r>
  <r>
    <d v="2025-02-14T00:00:00"/>
    <x v="25"/>
    <x v="24"/>
    <n v="1"/>
    <n v="12"/>
    <n v="4"/>
    <n v="80"/>
    <x v="10"/>
    <x v="4"/>
    <x v="1"/>
    <x v="4"/>
  </r>
  <r>
    <d v="2025-02-15T00:00:00"/>
    <x v="1"/>
    <x v="1"/>
    <n v="1"/>
    <n v="174.99"/>
    <n v="1"/>
    <n v="249.99"/>
    <x v="1"/>
    <x v="0"/>
    <x v="1"/>
    <x v="4"/>
  </r>
  <r>
    <d v="2025-02-16T00:00:00"/>
    <x v="33"/>
    <x v="32"/>
    <n v="1"/>
    <n v="359.96"/>
    <n v="3"/>
    <n v="1199.8499999999999"/>
    <x v="0"/>
    <x v="6"/>
    <x v="1"/>
    <x v="4"/>
  </r>
  <r>
    <d v="2025-02-17T00:00:00"/>
    <x v="29"/>
    <x v="28"/>
    <n v="1"/>
    <n v="62.99"/>
    <n v="3"/>
    <n v="269.97000000000003"/>
    <x v="2"/>
    <x v="4"/>
    <x v="1"/>
    <x v="4"/>
  </r>
  <r>
    <d v="2025-02-18T00:00:00"/>
    <x v="0"/>
    <x v="0"/>
    <n v="0"/>
    <n v="0"/>
    <n v="3"/>
    <n v="1295.97"/>
    <x v="0"/>
    <x v="0"/>
    <x v="1"/>
    <x v="4"/>
  </r>
  <r>
    <d v="2025-02-19T00:00:00"/>
    <x v="11"/>
    <x v="11"/>
    <n v="3"/>
    <n v="65.97"/>
    <n v="5"/>
    <n v="199.95"/>
    <x v="2"/>
    <x v="1"/>
    <x v="1"/>
    <x v="4"/>
  </r>
  <r>
    <d v="2025-02-20T00:00:00"/>
    <x v="16"/>
    <x v="16"/>
    <n v="1"/>
    <n v="207.99"/>
    <n v="1"/>
    <n v="259.99"/>
    <x v="4"/>
    <x v="2"/>
    <x v="1"/>
    <x v="4"/>
  </r>
  <r>
    <d v="2025-02-21T00:00:00"/>
    <x v="14"/>
    <x v="14"/>
    <n v="3"/>
    <n v="69.09"/>
    <n v="1"/>
    <n v="41.88"/>
    <x v="6"/>
    <x v="1"/>
    <x v="1"/>
    <x v="4"/>
  </r>
  <r>
    <d v="2025-02-22T00:00:00"/>
    <x v="10"/>
    <x v="10"/>
    <n v="2"/>
    <n v="43.98"/>
    <n v="2"/>
    <n v="79.98"/>
    <x v="2"/>
    <x v="1"/>
    <x v="1"/>
    <x v="4"/>
  </r>
  <r>
    <d v="2025-02-23T00:00:00"/>
    <x v="33"/>
    <x v="32"/>
    <n v="2"/>
    <n v="719.92"/>
    <n v="3"/>
    <n v="1199.8499999999999"/>
    <x v="0"/>
    <x v="6"/>
    <x v="1"/>
    <x v="4"/>
  </r>
  <r>
    <d v="2025-02-24T00:00:00"/>
    <x v="34"/>
    <x v="33"/>
    <n v="3"/>
    <n v="732.90000000000009"/>
    <n v="4"/>
    <n v="1396"/>
    <x v="15"/>
    <x v="6"/>
    <x v="1"/>
    <x v="4"/>
  </r>
  <r>
    <d v="2025-02-25T00:00:00"/>
    <x v="18"/>
    <x v="18"/>
    <n v="3"/>
    <n v="60"/>
    <n v="2"/>
    <n v="79.98"/>
    <x v="3"/>
    <x v="2"/>
    <x v="1"/>
    <x v="4"/>
  </r>
  <r>
    <d v="2025-02-26T00:00:00"/>
    <x v="17"/>
    <x v="17"/>
    <n v="1"/>
    <n v="183.25"/>
    <n v="2"/>
    <n v="431.18"/>
    <x v="7"/>
    <x v="2"/>
    <x v="1"/>
    <x v="4"/>
  </r>
  <r>
    <d v="2025-02-27T00:00:00"/>
    <x v="28"/>
    <x v="27"/>
    <n v="3"/>
    <n v="290.25"/>
    <n v="4"/>
    <n v="516"/>
    <x v="12"/>
    <x v="4"/>
    <x v="1"/>
    <x v="4"/>
  </r>
  <r>
    <d v="2025-02-28T00:00:00"/>
    <x v="6"/>
    <x v="6"/>
    <n v="3"/>
    <n v="45"/>
    <n v="2"/>
    <n v="59.98"/>
    <x v="3"/>
    <x v="0"/>
    <x v="1"/>
    <x v="4"/>
  </r>
  <r>
    <d v="2025-03-01T00:00:00"/>
    <x v="4"/>
    <x v="4"/>
    <n v="3"/>
    <n v="30"/>
    <n v="1"/>
    <n v="19.989999999999998"/>
    <x v="2"/>
    <x v="0"/>
    <x v="2"/>
    <x v="4"/>
  </r>
  <r>
    <d v="2025-03-02T00:00:00"/>
    <x v="27"/>
    <x v="26"/>
    <n v="38"/>
    <n v="3676.5"/>
    <n v="3"/>
    <n v="387"/>
    <x v="10"/>
    <x v="4"/>
    <x v="2"/>
    <x v="4"/>
  </r>
  <r>
    <d v="2025-03-03T00:00:00"/>
    <x v="3"/>
    <x v="3"/>
    <n v="30"/>
    <n v="1259.7"/>
    <n v="3"/>
    <n v="209.97"/>
    <x v="1"/>
    <x v="0"/>
    <x v="2"/>
    <x v="4"/>
  </r>
  <r>
    <d v="2025-03-04T00:00:00"/>
    <x v="33"/>
    <x v="32"/>
    <n v="1"/>
    <n v="359.96"/>
    <n v="5"/>
    <n v="1999.75"/>
    <x v="0"/>
    <x v="6"/>
    <x v="2"/>
    <x v="4"/>
  </r>
  <r>
    <d v="2025-03-05T00:00:00"/>
    <x v="10"/>
    <x v="10"/>
    <n v="3"/>
    <n v="65.97"/>
    <n v="4"/>
    <n v="159.96"/>
    <x v="2"/>
    <x v="1"/>
    <x v="2"/>
    <x v="4"/>
  </r>
  <r>
    <d v="2025-03-06T00:00:00"/>
    <x v="22"/>
    <x v="21"/>
    <n v="0"/>
    <n v="0"/>
    <n v="5"/>
    <n v="24975"/>
    <x v="0"/>
    <x v="3"/>
    <x v="2"/>
    <x v="4"/>
  </r>
  <r>
    <d v="2025-03-07T00:00:00"/>
    <x v="29"/>
    <x v="28"/>
    <n v="1"/>
    <n v="62.99"/>
    <n v="4"/>
    <n v="359.96"/>
    <x v="2"/>
    <x v="4"/>
    <x v="2"/>
    <x v="4"/>
  </r>
  <r>
    <d v="2025-03-08T00:00:00"/>
    <x v="29"/>
    <x v="28"/>
    <n v="1"/>
    <n v="62.99"/>
    <n v="5"/>
    <n v="449.95"/>
    <x v="2"/>
    <x v="4"/>
    <x v="2"/>
    <x v="4"/>
  </r>
  <r>
    <d v="2025-03-09T00:00:00"/>
    <x v="16"/>
    <x v="16"/>
    <n v="3"/>
    <n v="623.97"/>
    <n v="3"/>
    <n v="779.97"/>
    <x v="4"/>
    <x v="2"/>
    <x v="2"/>
    <x v="4"/>
  </r>
  <r>
    <d v="2025-03-10T00:00:00"/>
    <x v="2"/>
    <x v="2"/>
    <n v="0"/>
    <n v="0"/>
    <n v="5"/>
    <n v="499.95"/>
    <x v="1"/>
    <x v="0"/>
    <x v="2"/>
    <x v="4"/>
  </r>
  <r>
    <d v="2025-03-11T00:00:00"/>
    <x v="28"/>
    <x v="27"/>
    <n v="3"/>
    <n v="290.25"/>
    <n v="3"/>
    <n v="387"/>
    <x v="12"/>
    <x v="4"/>
    <x v="2"/>
    <x v="4"/>
  </r>
  <r>
    <d v="2025-03-12T00:00:00"/>
    <x v="16"/>
    <x v="16"/>
    <n v="3"/>
    <n v="623.97"/>
    <n v="1"/>
    <n v="259.99"/>
    <x v="4"/>
    <x v="2"/>
    <x v="2"/>
    <x v="4"/>
  </r>
  <r>
    <d v="2025-03-13T00:00:00"/>
    <x v="21"/>
    <x v="20"/>
    <n v="1"/>
    <n v="584.99"/>
    <n v="4"/>
    <n v="2599.96"/>
    <x v="4"/>
    <x v="2"/>
    <x v="2"/>
    <x v="4"/>
  </r>
  <r>
    <d v="2025-03-14T00:00:00"/>
    <x v="20"/>
    <x v="10"/>
    <n v="1"/>
    <n v="20"/>
    <n v="5"/>
    <n v="199.95"/>
    <x v="2"/>
    <x v="2"/>
    <x v="2"/>
    <x v="4"/>
  </r>
  <r>
    <d v="2025-03-15T00:00:00"/>
    <x v="7"/>
    <x v="7"/>
    <n v="2"/>
    <n v="469"/>
    <n v="5"/>
    <n v="1379.4"/>
    <x v="1"/>
    <x v="0"/>
    <x v="2"/>
    <x v="4"/>
  </r>
  <r>
    <d v="2025-03-16T00:00:00"/>
    <x v="13"/>
    <x v="13"/>
    <n v="1"/>
    <n v="89.91"/>
    <n v="4"/>
    <n v="479.52"/>
    <x v="6"/>
    <x v="1"/>
    <x v="2"/>
    <x v="4"/>
  </r>
  <r>
    <d v="2025-03-17T00:00:00"/>
    <x v="2"/>
    <x v="2"/>
    <n v="0"/>
    <n v="0"/>
    <n v="5"/>
    <n v="499.95"/>
    <x v="1"/>
    <x v="0"/>
    <x v="2"/>
    <x v="4"/>
  </r>
  <r>
    <d v="2025-03-18T00:00:00"/>
    <x v="18"/>
    <x v="18"/>
    <n v="2"/>
    <n v="40"/>
    <n v="3"/>
    <n v="119.97"/>
    <x v="3"/>
    <x v="2"/>
    <x v="2"/>
    <x v="4"/>
  </r>
  <r>
    <d v="2025-03-19T00:00:00"/>
    <x v="3"/>
    <x v="3"/>
    <n v="3"/>
    <n v="125.97"/>
    <n v="2"/>
    <n v="139.97999999999999"/>
    <x v="1"/>
    <x v="0"/>
    <x v="2"/>
    <x v="4"/>
  </r>
  <r>
    <d v="2025-03-20T00:00:00"/>
    <x v="0"/>
    <x v="0"/>
    <n v="2"/>
    <n v="691.18"/>
    <n v="2"/>
    <n v="863.98"/>
    <x v="0"/>
    <x v="0"/>
    <x v="2"/>
    <x v="4"/>
  </r>
  <r>
    <d v="2025-03-21T00:00:00"/>
    <x v="3"/>
    <x v="3"/>
    <n v="0"/>
    <n v="0"/>
    <n v="5"/>
    <n v="349.95"/>
    <x v="1"/>
    <x v="0"/>
    <x v="2"/>
    <x v="4"/>
  </r>
  <r>
    <d v="2025-03-22T00:00:00"/>
    <x v="23"/>
    <x v="22"/>
    <n v="1"/>
    <n v="35"/>
    <n v="2"/>
    <n v="140"/>
    <x v="8"/>
    <x v="3"/>
    <x v="2"/>
    <x v="4"/>
  </r>
  <r>
    <d v="2025-03-23T00:00:00"/>
    <x v="2"/>
    <x v="2"/>
    <n v="1"/>
    <n v="64.989999999999995"/>
    <n v="1"/>
    <n v="99.99"/>
    <x v="1"/>
    <x v="0"/>
    <x v="2"/>
    <x v="4"/>
  </r>
  <r>
    <d v="2025-03-24T00:00:00"/>
    <x v="13"/>
    <x v="13"/>
    <n v="2"/>
    <n v="179.82"/>
    <n v="4"/>
    <n v="479.52"/>
    <x v="6"/>
    <x v="1"/>
    <x v="2"/>
    <x v="4"/>
  </r>
  <r>
    <d v="2025-03-25T00:00:00"/>
    <x v="3"/>
    <x v="3"/>
    <n v="3"/>
    <n v="125.97"/>
    <n v="3"/>
    <n v="209.97"/>
    <x v="1"/>
    <x v="0"/>
    <x v="2"/>
    <x v="4"/>
  </r>
  <r>
    <d v="2025-03-26T00:00:00"/>
    <x v="35"/>
    <x v="34"/>
    <n v="0"/>
    <n v="0"/>
    <n v="5"/>
    <n v="265.75"/>
    <x v="16"/>
    <x v="6"/>
    <x v="2"/>
    <x v="4"/>
  </r>
  <r>
    <d v="2025-03-27T00:00:00"/>
    <x v="10"/>
    <x v="10"/>
    <n v="1"/>
    <n v="21.99"/>
    <n v="1"/>
    <n v="39.99"/>
    <x v="2"/>
    <x v="1"/>
    <x v="2"/>
    <x v="4"/>
  </r>
  <r>
    <d v="2025-03-28T00:00:00"/>
    <x v="8"/>
    <x v="8"/>
    <n v="1"/>
    <n v="199.99"/>
    <n v="4"/>
    <n v="999.96"/>
    <x v="4"/>
    <x v="1"/>
    <x v="2"/>
    <x v="4"/>
  </r>
  <r>
    <d v="2025-03-29T00:00:00"/>
    <x v="15"/>
    <x v="15"/>
    <n v="0"/>
    <n v="0"/>
    <n v="2"/>
    <n v="239.98"/>
    <x v="5"/>
    <x v="1"/>
    <x v="2"/>
    <x v="4"/>
  </r>
  <r>
    <d v="2025-03-30T00:00:00"/>
    <x v="14"/>
    <x v="14"/>
    <n v="0"/>
    <n v="0"/>
    <n v="3"/>
    <n v="125.64"/>
    <x v="6"/>
    <x v="1"/>
    <x v="2"/>
    <x v="4"/>
  </r>
  <r>
    <d v="2025-03-31T00:00:00"/>
    <x v="8"/>
    <x v="8"/>
    <n v="1"/>
    <n v="199.99"/>
    <n v="3"/>
    <n v="749.97"/>
    <x v="4"/>
    <x v="1"/>
    <x v="2"/>
    <x v="4"/>
  </r>
  <r>
    <d v="2025-04-01T00:00:00"/>
    <x v="8"/>
    <x v="8"/>
    <n v="1"/>
    <n v="199.99"/>
    <n v="4"/>
    <n v="999.96"/>
    <x v="4"/>
    <x v="1"/>
    <x v="3"/>
    <x v="4"/>
  </r>
  <r>
    <d v="2025-04-02T00:00:00"/>
    <x v="9"/>
    <x v="9"/>
    <n v="2"/>
    <n v="77.98"/>
    <n v="5"/>
    <n v="299.95"/>
    <x v="5"/>
    <x v="1"/>
    <x v="3"/>
    <x v="4"/>
  </r>
  <r>
    <d v="2025-04-03T00:00:00"/>
    <x v="16"/>
    <x v="16"/>
    <n v="2"/>
    <n v="415.98"/>
    <n v="1"/>
    <n v="259.99"/>
    <x v="4"/>
    <x v="2"/>
    <x v="3"/>
    <x v="4"/>
  </r>
  <r>
    <d v="2025-04-04T00:00:00"/>
    <x v="35"/>
    <x v="34"/>
    <n v="0"/>
    <n v="0"/>
    <n v="5"/>
    <n v="265.75"/>
    <x v="16"/>
    <x v="6"/>
    <x v="3"/>
    <x v="4"/>
  </r>
  <r>
    <d v="2025-04-05T00:00:00"/>
    <x v="26"/>
    <x v="25"/>
    <n v="1"/>
    <n v="211.65"/>
    <n v="4"/>
    <n v="996"/>
    <x v="11"/>
    <x v="4"/>
    <x v="3"/>
    <x v="4"/>
  </r>
  <r>
    <d v="2025-04-06T00:00:00"/>
    <x v="30"/>
    <x v="29"/>
    <n v="0"/>
    <n v="0"/>
    <n v="1"/>
    <n v="89.99"/>
    <x v="13"/>
    <x v="4"/>
    <x v="3"/>
    <x v="4"/>
  </r>
  <r>
    <d v="2025-04-07T00:00:00"/>
    <x v="28"/>
    <x v="27"/>
    <n v="3"/>
    <n v="290.25"/>
    <n v="2"/>
    <n v="258"/>
    <x v="12"/>
    <x v="4"/>
    <x v="3"/>
    <x v="4"/>
  </r>
  <r>
    <d v="2025-04-08T00:00:00"/>
    <x v="3"/>
    <x v="3"/>
    <n v="2"/>
    <n v="83.98"/>
    <n v="4"/>
    <n v="279.95999999999998"/>
    <x v="1"/>
    <x v="0"/>
    <x v="3"/>
    <x v="4"/>
  </r>
  <r>
    <d v="2025-04-09T00:00:00"/>
    <x v="32"/>
    <x v="31"/>
    <n v="2"/>
    <n v="149.97999999999999"/>
    <n v="2"/>
    <n v="199.98"/>
    <x v="2"/>
    <x v="5"/>
    <x v="3"/>
    <x v="4"/>
  </r>
  <r>
    <d v="2025-04-10T00:00:00"/>
    <x v="19"/>
    <x v="19"/>
    <n v="0"/>
    <n v="0"/>
    <n v="4"/>
    <n v="1306.76"/>
    <x v="7"/>
    <x v="2"/>
    <x v="3"/>
    <x v="4"/>
  </r>
  <r>
    <d v="2025-04-11T00:00:00"/>
    <x v="31"/>
    <x v="30"/>
    <n v="1"/>
    <n v="38.99"/>
    <n v="3"/>
    <n v="179.97"/>
    <x v="14"/>
    <x v="5"/>
    <x v="3"/>
    <x v="4"/>
  </r>
  <r>
    <d v="2025-04-12T00:00:00"/>
    <x v="14"/>
    <x v="14"/>
    <n v="0"/>
    <n v="0"/>
    <n v="2"/>
    <n v="83.76"/>
    <x v="6"/>
    <x v="1"/>
    <x v="3"/>
    <x v="4"/>
  </r>
  <r>
    <d v="2025-04-13T00:00:00"/>
    <x v="25"/>
    <x v="24"/>
    <n v="1"/>
    <n v="12"/>
    <n v="5"/>
    <n v="100"/>
    <x v="10"/>
    <x v="4"/>
    <x v="3"/>
    <x v="4"/>
  </r>
  <r>
    <d v="2025-04-14T00:00:00"/>
    <x v="35"/>
    <x v="34"/>
    <n v="36"/>
    <n v="1243.8"/>
    <n v="1"/>
    <n v="53.15"/>
    <x v="16"/>
    <x v="6"/>
    <x v="3"/>
    <x v="4"/>
  </r>
  <r>
    <d v="2025-04-15T00:00:00"/>
    <x v="12"/>
    <x v="12"/>
    <n v="2"/>
    <n v="65.42"/>
    <n v="4"/>
    <n v="201.28"/>
    <x v="6"/>
    <x v="1"/>
    <x v="3"/>
    <x v="4"/>
  </r>
  <r>
    <d v="2025-04-16T00:00:00"/>
    <x v="33"/>
    <x v="32"/>
    <n v="2"/>
    <n v="719.92"/>
    <n v="3"/>
    <n v="1199.8499999999999"/>
    <x v="0"/>
    <x v="6"/>
    <x v="3"/>
    <x v="4"/>
  </r>
  <r>
    <d v="2025-04-17T00:00:00"/>
    <x v="5"/>
    <x v="5"/>
    <n v="3"/>
    <n v="42"/>
    <n v="4"/>
    <n v="111.96"/>
    <x v="2"/>
    <x v="0"/>
    <x v="3"/>
    <x v="4"/>
  </r>
  <r>
    <d v="2025-04-18T00:00:00"/>
    <x v="10"/>
    <x v="10"/>
    <n v="1"/>
    <n v="21.99"/>
    <n v="2"/>
    <n v="79.98"/>
    <x v="2"/>
    <x v="1"/>
    <x v="3"/>
    <x v="4"/>
  </r>
  <r>
    <d v="2025-04-19T00:00:00"/>
    <x v="27"/>
    <x v="26"/>
    <n v="1"/>
    <n v="96.75"/>
    <n v="3"/>
    <n v="387"/>
    <x v="10"/>
    <x v="4"/>
    <x v="3"/>
    <x v="4"/>
  </r>
  <r>
    <d v="2025-04-20T00:00:00"/>
    <x v="2"/>
    <x v="2"/>
    <n v="0"/>
    <n v="0"/>
    <n v="2"/>
    <n v="199.98"/>
    <x v="1"/>
    <x v="0"/>
    <x v="3"/>
    <x v="4"/>
  </r>
  <r>
    <d v="2025-04-21T00:00:00"/>
    <x v="19"/>
    <x v="19"/>
    <n v="3"/>
    <n v="882.06"/>
    <n v="5"/>
    <n v="1633.45"/>
    <x v="7"/>
    <x v="2"/>
    <x v="3"/>
    <x v="4"/>
  </r>
  <r>
    <d v="2025-04-22T00:00:00"/>
    <x v="32"/>
    <x v="31"/>
    <n v="1"/>
    <n v="74.989999999999995"/>
    <n v="4"/>
    <n v="399.96"/>
    <x v="2"/>
    <x v="5"/>
    <x v="3"/>
    <x v="4"/>
  </r>
  <r>
    <d v="2025-04-23T00:00:00"/>
    <x v="14"/>
    <x v="14"/>
    <n v="0"/>
    <n v="0"/>
    <n v="3"/>
    <n v="125.64"/>
    <x v="6"/>
    <x v="1"/>
    <x v="3"/>
    <x v="4"/>
  </r>
  <r>
    <d v="2025-04-24T00:00:00"/>
    <x v="12"/>
    <x v="12"/>
    <n v="0"/>
    <n v="0"/>
    <n v="5"/>
    <n v="251.6"/>
    <x v="6"/>
    <x v="1"/>
    <x v="3"/>
    <x v="4"/>
  </r>
  <r>
    <d v="2025-04-25T00:00:00"/>
    <x v="10"/>
    <x v="10"/>
    <n v="0"/>
    <n v="0"/>
    <n v="5"/>
    <n v="199.95"/>
    <x v="2"/>
    <x v="1"/>
    <x v="3"/>
    <x v="4"/>
  </r>
  <r>
    <d v="2025-04-26T00:00:00"/>
    <x v="22"/>
    <x v="21"/>
    <n v="0"/>
    <n v="0"/>
    <n v="3"/>
    <n v="14985"/>
    <x v="0"/>
    <x v="3"/>
    <x v="3"/>
    <x v="4"/>
  </r>
  <r>
    <d v="2025-04-27T00:00:00"/>
    <x v="9"/>
    <x v="9"/>
    <n v="2"/>
    <n v="77.98"/>
    <n v="3"/>
    <n v="179.97"/>
    <x v="5"/>
    <x v="1"/>
    <x v="3"/>
    <x v="4"/>
  </r>
  <r>
    <d v="2025-04-28T00:00:00"/>
    <x v="22"/>
    <x v="21"/>
    <n v="0"/>
    <n v="0"/>
    <n v="1"/>
    <n v="4995"/>
    <x v="0"/>
    <x v="3"/>
    <x v="3"/>
    <x v="4"/>
  </r>
  <r>
    <d v="2025-04-29T00:00:00"/>
    <x v="7"/>
    <x v="7"/>
    <n v="1"/>
    <n v="234.5"/>
    <n v="1"/>
    <n v="275.88"/>
    <x v="1"/>
    <x v="0"/>
    <x v="3"/>
    <x v="4"/>
  </r>
  <r>
    <d v="2025-04-30T00:00:00"/>
    <x v="2"/>
    <x v="2"/>
    <n v="42"/>
    <n v="2729.58"/>
    <n v="4"/>
    <n v="399.96"/>
    <x v="1"/>
    <x v="0"/>
    <x v="3"/>
    <x v="4"/>
  </r>
  <r>
    <d v="2025-05-01T00:00:00"/>
    <x v="34"/>
    <x v="33"/>
    <n v="1"/>
    <n v="244.3"/>
    <n v="1"/>
    <n v="349"/>
    <x v="15"/>
    <x v="6"/>
    <x v="4"/>
    <x v="4"/>
  </r>
  <r>
    <d v="2025-05-02T00:00:00"/>
    <x v="12"/>
    <x v="12"/>
    <n v="0"/>
    <n v="0"/>
    <n v="1"/>
    <n v="50.32"/>
    <x v="6"/>
    <x v="1"/>
    <x v="4"/>
    <x v="4"/>
  </r>
  <r>
    <d v="2025-05-03T00:00:00"/>
    <x v="8"/>
    <x v="8"/>
    <n v="2"/>
    <n v="399.98"/>
    <n v="3"/>
    <n v="749.97"/>
    <x v="4"/>
    <x v="1"/>
    <x v="4"/>
    <x v="4"/>
  </r>
  <r>
    <d v="2025-05-04T00:00:00"/>
    <x v="3"/>
    <x v="3"/>
    <n v="0"/>
    <n v="0"/>
    <n v="3"/>
    <n v="209.97"/>
    <x v="1"/>
    <x v="0"/>
    <x v="4"/>
    <x v="4"/>
  </r>
  <r>
    <d v="2025-05-05T00:00:00"/>
    <x v="5"/>
    <x v="5"/>
    <n v="0"/>
    <n v="0"/>
    <n v="1"/>
    <n v="27.99"/>
    <x v="2"/>
    <x v="0"/>
    <x v="4"/>
    <x v="4"/>
  </r>
  <r>
    <d v="2025-05-06T00:00:00"/>
    <x v="33"/>
    <x v="32"/>
    <n v="0"/>
    <n v="0"/>
    <n v="4"/>
    <n v="1599.8"/>
    <x v="0"/>
    <x v="6"/>
    <x v="4"/>
    <x v="4"/>
  </r>
  <r>
    <d v="2025-05-07T00:00:00"/>
    <x v="12"/>
    <x v="12"/>
    <n v="2"/>
    <n v="65.42"/>
    <n v="3"/>
    <n v="150.96"/>
    <x v="6"/>
    <x v="1"/>
    <x v="4"/>
    <x v="4"/>
  </r>
  <r>
    <d v="2025-05-08T00:00:00"/>
    <x v="18"/>
    <x v="18"/>
    <n v="0"/>
    <n v="0"/>
    <n v="1"/>
    <n v="39.99"/>
    <x v="3"/>
    <x v="2"/>
    <x v="4"/>
    <x v="4"/>
  </r>
  <r>
    <d v="2025-05-09T00:00:00"/>
    <x v="2"/>
    <x v="2"/>
    <n v="0"/>
    <n v="0"/>
    <n v="3"/>
    <n v="299.97000000000003"/>
    <x v="1"/>
    <x v="0"/>
    <x v="4"/>
    <x v="4"/>
  </r>
  <r>
    <d v="2025-05-10T00:00:00"/>
    <x v="16"/>
    <x v="16"/>
    <n v="3"/>
    <n v="623.97"/>
    <n v="3"/>
    <n v="779.97"/>
    <x v="4"/>
    <x v="2"/>
    <x v="4"/>
    <x v="4"/>
  </r>
  <r>
    <d v="2025-05-11T00:00:00"/>
    <x v="28"/>
    <x v="27"/>
    <n v="0"/>
    <n v="0"/>
    <n v="1"/>
    <n v="129"/>
    <x v="12"/>
    <x v="4"/>
    <x v="4"/>
    <x v="4"/>
  </r>
  <r>
    <d v="2025-05-12T00:00:00"/>
    <x v="4"/>
    <x v="4"/>
    <n v="2"/>
    <n v="20"/>
    <n v="5"/>
    <n v="99.95"/>
    <x v="2"/>
    <x v="0"/>
    <x v="4"/>
    <x v="4"/>
  </r>
  <r>
    <d v="2025-05-13T00:00:00"/>
    <x v="12"/>
    <x v="12"/>
    <n v="1"/>
    <n v="32.71"/>
    <n v="5"/>
    <n v="251.6"/>
    <x v="6"/>
    <x v="1"/>
    <x v="4"/>
    <x v="4"/>
  </r>
  <r>
    <d v="2025-05-14T00:00:00"/>
    <x v="0"/>
    <x v="0"/>
    <n v="26"/>
    <n v="8985.34"/>
    <n v="2"/>
    <n v="863.98"/>
    <x v="0"/>
    <x v="0"/>
    <x v="4"/>
    <x v="4"/>
  </r>
  <r>
    <d v="2025-05-15T00:00:00"/>
    <x v="26"/>
    <x v="25"/>
    <n v="3"/>
    <n v="634.95000000000005"/>
    <n v="5"/>
    <n v="1245"/>
    <x v="11"/>
    <x v="4"/>
    <x v="4"/>
    <x v="4"/>
  </r>
  <r>
    <d v="2025-05-16T00:00:00"/>
    <x v="3"/>
    <x v="3"/>
    <n v="1"/>
    <n v="41.99"/>
    <n v="3"/>
    <n v="209.97"/>
    <x v="1"/>
    <x v="0"/>
    <x v="4"/>
    <x v="4"/>
  </r>
  <r>
    <d v="2025-05-17T00:00:00"/>
    <x v="0"/>
    <x v="0"/>
    <n v="3"/>
    <n v="1036.77"/>
    <n v="4"/>
    <n v="1727.96"/>
    <x v="0"/>
    <x v="0"/>
    <x v="4"/>
    <x v="4"/>
  </r>
  <r>
    <d v="2025-05-18T00:00:00"/>
    <x v="22"/>
    <x v="21"/>
    <n v="0"/>
    <n v="0"/>
    <n v="5"/>
    <n v="24975"/>
    <x v="0"/>
    <x v="3"/>
    <x v="4"/>
    <x v="4"/>
  </r>
  <r>
    <d v="2025-05-19T00:00:00"/>
    <x v="2"/>
    <x v="2"/>
    <n v="1"/>
    <n v="64.989999999999995"/>
    <n v="4"/>
    <n v="399.96"/>
    <x v="1"/>
    <x v="0"/>
    <x v="4"/>
    <x v="4"/>
  </r>
  <r>
    <d v="2025-05-20T00:00:00"/>
    <x v="27"/>
    <x v="26"/>
    <n v="0"/>
    <n v="0"/>
    <n v="4"/>
    <n v="516"/>
    <x v="10"/>
    <x v="4"/>
    <x v="4"/>
    <x v="4"/>
  </r>
  <r>
    <d v="2025-05-21T00:00:00"/>
    <x v="33"/>
    <x v="32"/>
    <n v="3"/>
    <n v="1079.8799999999999"/>
    <n v="3"/>
    <n v="1199.8499999999999"/>
    <x v="0"/>
    <x v="6"/>
    <x v="4"/>
    <x v="4"/>
  </r>
  <r>
    <d v="2025-05-22T00:00:00"/>
    <x v="26"/>
    <x v="25"/>
    <n v="2"/>
    <n v="423.3"/>
    <n v="1"/>
    <n v="249"/>
    <x v="11"/>
    <x v="4"/>
    <x v="4"/>
    <x v="4"/>
  </r>
  <r>
    <d v="2025-05-23T00:00:00"/>
    <x v="24"/>
    <x v="23"/>
    <n v="6"/>
    <n v="75600"/>
    <n v="1"/>
    <n v="14000"/>
    <x v="9"/>
    <x v="3"/>
    <x v="4"/>
    <x v="4"/>
  </r>
  <r>
    <d v="2025-05-24T00:00:00"/>
    <x v="7"/>
    <x v="7"/>
    <n v="3"/>
    <n v="703.5"/>
    <n v="3"/>
    <n v="827.64"/>
    <x v="1"/>
    <x v="0"/>
    <x v="4"/>
    <x v="4"/>
  </r>
  <r>
    <d v="2025-05-25T00:00:00"/>
    <x v="25"/>
    <x v="24"/>
    <n v="0"/>
    <n v="0"/>
    <n v="1"/>
    <n v="20"/>
    <x v="10"/>
    <x v="4"/>
    <x v="4"/>
    <x v="4"/>
  </r>
  <r>
    <d v="2025-05-26T00:00:00"/>
    <x v="6"/>
    <x v="6"/>
    <n v="2"/>
    <n v="30"/>
    <n v="3"/>
    <n v="89.97"/>
    <x v="3"/>
    <x v="0"/>
    <x v="4"/>
    <x v="4"/>
  </r>
  <r>
    <d v="2025-05-27T00:00:00"/>
    <x v="6"/>
    <x v="6"/>
    <n v="1"/>
    <n v="15"/>
    <n v="2"/>
    <n v="59.98"/>
    <x v="3"/>
    <x v="0"/>
    <x v="4"/>
    <x v="4"/>
  </r>
  <r>
    <d v="2025-05-28T00:00:00"/>
    <x v="22"/>
    <x v="21"/>
    <n v="2"/>
    <n v="8991"/>
    <n v="2"/>
    <n v="9990"/>
    <x v="0"/>
    <x v="3"/>
    <x v="4"/>
    <x v="4"/>
  </r>
  <r>
    <d v="2025-05-29T00:00:00"/>
    <x v="12"/>
    <x v="12"/>
    <n v="1"/>
    <n v="32.71"/>
    <n v="5"/>
    <n v="251.6"/>
    <x v="6"/>
    <x v="1"/>
    <x v="4"/>
    <x v="4"/>
  </r>
  <r>
    <d v="2025-05-30T00:00:00"/>
    <x v="30"/>
    <x v="29"/>
    <n v="3"/>
    <n v="188.97"/>
    <n v="2"/>
    <n v="179.98"/>
    <x v="13"/>
    <x v="4"/>
    <x v="4"/>
    <x v="4"/>
  </r>
  <r>
    <d v="2025-05-31T00:00:00"/>
    <x v="33"/>
    <x v="32"/>
    <n v="1"/>
    <n v="359.96"/>
    <n v="4"/>
    <n v="1599.8"/>
    <x v="0"/>
    <x v="6"/>
    <x v="4"/>
    <x v="4"/>
  </r>
  <r>
    <d v="2025-06-01T00:00:00"/>
    <x v="17"/>
    <x v="17"/>
    <n v="3"/>
    <n v="549.75"/>
    <n v="1"/>
    <n v="215.59"/>
    <x v="7"/>
    <x v="2"/>
    <x v="5"/>
    <x v="4"/>
  </r>
  <r>
    <d v="2025-06-02T00:00:00"/>
    <x v="0"/>
    <x v="0"/>
    <n v="0"/>
    <n v="0"/>
    <n v="5"/>
    <n v="2159.9499999999998"/>
    <x v="0"/>
    <x v="0"/>
    <x v="5"/>
    <x v="4"/>
  </r>
  <r>
    <d v="2025-06-03T00:00:00"/>
    <x v="6"/>
    <x v="6"/>
    <n v="1"/>
    <n v="15"/>
    <n v="2"/>
    <n v="59.98"/>
    <x v="3"/>
    <x v="0"/>
    <x v="5"/>
    <x v="4"/>
  </r>
  <r>
    <d v="2025-06-04T00:00:00"/>
    <x v="33"/>
    <x v="32"/>
    <n v="2"/>
    <n v="719.92"/>
    <n v="5"/>
    <n v="1999.75"/>
    <x v="0"/>
    <x v="6"/>
    <x v="5"/>
    <x v="4"/>
  </r>
  <r>
    <d v="2025-06-05T00:00:00"/>
    <x v="35"/>
    <x v="34"/>
    <n v="3"/>
    <n v="103.64999999999999"/>
    <n v="1"/>
    <n v="53.15"/>
    <x v="16"/>
    <x v="6"/>
    <x v="5"/>
    <x v="4"/>
  </r>
  <r>
    <d v="2025-06-06T00:00:00"/>
    <x v="3"/>
    <x v="3"/>
    <n v="3"/>
    <n v="125.97"/>
    <n v="1"/>
    <n v="69.989999999999995"/>
    <x v="1"/>
    <x v="0"/>
    <x v="5"/>
    <x v="4"/>
  </r>
  <r>
    <d v="2025-06-07T00:00:00"/>
    <x v="28"/>
    <x v="27"/>
    <n v="3"/>
    <n v="290.25"/>
    <n v="3"/>
    <n v="387"/>
    <x v="12"/>
    <x v="4"/>
    <x v="5"/>
    <x v="4"/>
  </r>
  <r>
    <d v="2025-06-08T00:00:00"/>
    <x v="17"/>
    <x v="17"/>
    <n v="0"/>
    <n v="0"/>
    <n v="5"/>
    <n v="1077.95"/>
    <x v="7"/>
    <x v="2"/>
    <x v="5"/>
    <x v="4"/>
  </r>
  <r>
    <d v="2025-06-09T00:00:00"/>
    <x v="6"/>
    <x v="6"/>
    <n v="2"/>
    <n v="30"/>
    <n v="1"/>
    <n v="29.99"/>
    <x v="3"/>
    <x v="0"/>
    <x v="5"/>
    <x v="4"/>
  </r>
  <r>
    <d v="2025-06-10T00:00:00"/>
    <x v="28"/>
    <x v="27"/>
    <n v="3"/>
    <n v="290.25"/>
    <n v="5"/>
    <n v="645"/>
    <x v="12"/>
    <x v="4"/>
    <x v="5"/>
    <x v="4"/>
  </r>
  <r>
    <d v="2025-06-11T00:00:00"/>
    <x v="8"/>
    <x v="8"/>
    <n v="2"/>
    <n v="399.98"/>
    <n v="1"/>
    <n v="249.99"/>
    <x v="4"/>
    <x v="1"/>
    <x v="5"/>
    <x v="4"/>
  </r>
  <r>
    <d v="2025-06-12T00:00:00"/>
    <x v="18"/>
    <x v="18"/>
    <n v="3"/>
    <n v="60"/>
    <n v="5"/>
    <n v="199.95"/>
    <x v="3"/>
    <x v="2"/>
    <x v="5"/>
    <x v="4"/>
  </r>
  <r>
    <d v="2025-06-13T00:00:00"/>
    <x v="18"/>
    <x v="18"/>
    <n v="2"/>
    <n v="40"/>
    <n v="3"/>
    <n v="119.97"/>
    <x v="3"/>
    <x v="2"/>
    <x v="5"/>
    <x v="4"/>
  </r>
  <r>
    <d v="2025-06-14T00:00:00"/>
    <x v="19"/>
    <x v="19"/>
    <n v="1"/>
    <n v="294.02"/>
    <n v="5"/>
    <n v="1633.45"/>
    <x v="7"/>
    <x v="2"/>
    <x v="5"/>
    <x v="4"/>
  </r>
  <r>
    <d v="2025-06-15T00:00:00"/>
    <x v="25"/>
    <x v="24"/>
    <n v="0"/>
    <n v="0"/>
    <n v="4"/>
    <n v="80"/>
    <x v="10"/>
    <x v="4"/>
    <x v="5"/>
    <x v="4"/>
  </r>
  <r>
    <d v="2025-06-16T00:00:00"/>
    <x v="5"/>
    <x v="5"/>
    <n v="0"/>
    <n v="0"/>
    <n v="2"/>
    <n v="55.98"/>
    <x v="2"/>
    <x v="0"/>
    <x v="5"/>
    <x v="4"/>
  </r>
  <r>
    <d v="2025-06-17T00:00:00"/>
    <x v="2"/>
    <x v="2"/>
    <n v="2"/>
    <n v="129.97999999999999"/>
    <n v="2"/>
    <n v="199.98"/>
    <x v="1"/>
    <x v="0"/>
    <x v="5"/>
    <x v="4"/>
  </r>
  <r>
    <d v="2025-06-18T00:00:00"/>
    <x v="33"/>
    <x v="32"/>
    <n v="2"/>
    <n v="719.92"/>
    <n v="5"/>
    <n v="1999.75"/>
    <x v="0"/>
    <x v="6"/>
    <x v="5"/>
    <x v="4"/>
  </r>
  <r>
    <d v="2025-06-19T00:00:00"/>
    <x v="19"/>
    <x v="19"/>
    <n v="3"/>
    <n v="882.06"/>
    <n v="1"/>
    <n v="326.69"/>
    <x v="7"/>
    <x v="2"/>
    <x v="5"/>
    <x v="4"/>
  </r>
  <r>
    <d v="2025-06-20T00:00:00"/>
    <x v="24"/>
    <x v="23"/>
    <n v="1"/>
    <n v="12600"/>
    <n v="1"/>
    <n v="14000"/>
    <x v="9"/>
    <x v="3"/>
    <x v="5"/>
    <x v="4"/>
  </r>
  <r>
    <d v="2025-06-21T00:00:00"/>
    <x v="25"/>
    <x v="24"/>
    <n v="1"/>
    <n v="12"/>
    <n v="2"/>
    <n v="40"/>
    <x v="10"/>
    <x v="4"/>
    <x v="5"/>
    <x v="4"/>
  </r>
  <r>
    <d v="2025-06-22T00:00:00"/>
    <x v="5"/>
    <x v="5"/>
    <n v="3"/>
    <n v="42"/>
    <n v="4"/>
    <n v="111.96"/>
    <x v="2"/>
    <x v="0"/>
    <x v="5"/>
    <x v="4"/>
  </r>
  <r>
    <d v="2025-06-23T00:00:00"/>
    <x v="10"/>
    <x v="10"/>
    <n v="1"/>
    <n v="21.99"/>
    <n v="4"/>
    <n v="159.96"/>
    <x v="2"/>
    <x v="1"/>
    <x v="5"/>
    <x v="4"/>
  </r>
  <r>
    <d v="2025-06-24T00:00:00"/>
    <x v="18"/>
    <x v="18"/>
    <n v="0"/>
    <n v="0"/>
    <n v="1"/>
    <n v="39.99"/>
    <x v="3"/>
    <x v="2"/>
    <x v="5"/>
    <x v="4"/>
  </r>
  <r>
    <d v="2025-06-25T00:00:00"/>
    <x v="35"/>
    <x v="34"/>
    <n v="2"/>
    <n v="69.099999999999994"/>
    <n v="2"/>
    <n v="106.3"/>
    <x v="16"/>
    <x v="6"/>
    <x v="5"/>
    <x v="4"/>
  </r>
  <r>
    <d v="2025-06-26T00:00:00"/>
    <x v="26"/>
    <x v="25"/>
    <n v="3"/>
    <n v="634.95000000000005"/>
    <n v="1"/>
    <n v="249"/>
    <x v="11"/>
    <x v="4"/>
    <x v="5"/>
    <x v="4"/>
  </r>
  <r>
    <d v="2025-06-27T00:00:00"/>
    <x v="33"/>
    <x v="32"/>
    <n v="3"/>
    <n v="1079.8799999999999"/>
    <n v="5"/>
    <n v="1999.75"/>
    <x v="0"/>
    <x v="6"/>
    <x v="5"/>
    <x v="4"/>
  </r>
  <r>
    <d v="2025-06-28T00:00:00"/>
    <x v="25"/>
    <x v="24"/>
    <n v="0"/>
    <n v="0"/>
    <n v="1"/>
    <n v="20"/>
    <x v="10"/>
    <x v="4"/>
    <x v="5"/>
    <x v="4"/>
  </r>
  <r>
    <d v="2025-06-29T00:00:00"/>
    <x v="15"/>
    <x v="15"/>
    <n v="2"/>
    <n v="179.98"/>
    <n v="3"/>
    <n v="359.97"/>
    <x v="5"/>
    <x v="1"/>
    <x v="5"/>
    <x v="4"/>
  </r>
  <r>
    <d v="2025-06-30T00:00:00"/>
    <x v="27"/>
    <x v="26"/>
    <n v="3"/>
    <n v="290.25"/>
    <n v="4"/>
    <n v="516"/>
    <x v="10"/>
    <x v="4"/>
    <x v="5"/>
    <x v="4"/>
  </r>
  <r>
    <d v="2025-07-01T00:00:00"/>
    <x v="21"/>
    <x v="20"/>
    <n v="0"/>
    <n v="0"/>
    <n v="2"/>
    <n v="1299.98"/>
    <x v="4"/>
    <x v="2"/>
    <x v="6"/>
    <x v="4"/>
  </r>
  <r>
    <d v="2025-07-02T00:00:00"/>
    <x v="0"/>
    <x v="0"/>
    <n v="2"/>
    <n v="691.18"/>
    <n v="3"/>
    <n v="1295.97"/>
    <x v="0"/>
    <x v="0"/>
    <x v="6"/>
    <x v="4"/>
  </r>
  <r>
    <d v="2025-07-03T00:00:00"/>
    <x v="27"/>
    <x v="26"/>
    <n v="2"/>
    <n v="193.5"/>
    <n v="1"/>
    <n v="129"/>
    <x v="10"/>
    <x v="4"/>
    <x v="6"/>
    <x v="4"/>
  </r>
  <r>
    <d v="2025-07-04T00:00:00"/>
    <x v="18"/>
    <x v="18"/>
    <n v="2"/>
    <n v="40"/>
    <n v="5"/>
    <n v="199.95"/>
    <x v="3"/>
    <x v="2"/>
    <x v="6"/>
    <x v="4"/>
  </r>
  <r>
    <d v="2025-07-05T00:00:00"/>
    <x v="21"/>
    <x v="20"/>
    <n v="2"/>
    <n v="1169.98"/>
    <n v="4"/>
    <n v="2599.96"/>
    <x v="4"/>
    <x v="2"/>
    <x v="6"/>
    <x v="4"/>
  </r>
  <r>
    <d v="2025-07-06T00:00:00"/>
    <x v="24"/>
    <x v="23"/>
    <n v="0"/>
    <n v="0"/>
    <n v="1"/>
    <n v="14000"/>
    <x v="9"/>
    <x v="3"/>
    <x v="6"/>
    <x v="4"/>
  </r>
  <r>
    <d v="2025-07-07T00:00:00"/>
    <x v="18"/>
    <x v="18"/>
    <n v="2"/>
    <n v="40"/>
    <n v="4"/>
    <n v="159.96"/>
    <x v="3"/>
    <x v="2"/>
    <x v="6"/>
    <x v="4"/>
  </r>
  <r>
    <d v="2025-07-08T00:00:00"/>
    <x v="13"/>
    <x v="13"/>
    <n v="3"/>
    <n v="269.73"/>
    <n v="4"/>
    <n v="479.52"/>
    <x v="6"/>
    <x v="1"/>
    <x v="6"/>
    <x v="4"/>
  </r>
  <r>
    <d v="2025-07-09T00:00:00"/>
    <x v="7"/>
    <x v="7"/>
    <n v="2"/>
    <n v="469"/>
    <n v="5"/>
    <n v="1379.4"/>
    <x v="1"/>
    <x v="0"/>
    <x v="6"/>
    <x v="4"/>
  </r>
  <r>
    <d v="2025-07-10T00:00:00"/>
    <x v="6"/>
    <x v="6"/>
    <n v="0"/>
    <n v="0"/>
    <n v="5"/>
    <n v="149.94999999999999"/>
    <x v="3"/>
    <x v="0"/>
    <x v="6"/>
    <x v="4"/>
  </r>
  <r>
    <d v="2025-07-11T00:00:00"/>
    <x v="15"/>
    <x v="15"/>
    <n v="3"/>
    <n v="269.96999999999997"/>
    <n v="2"/>
    <n v="239.98"/>
    <x v="5"/>
    <x v="1"/>
    <x v="6"/>
    <x v="4"/>
  </r>
  <r>
    <d v="2025-07-12T00:00:00"/>
    <x v="15"/>
    <x v="15"/>
    <n v="2"/>
    <n v="179.98"/>
    <n v="5"/>
    <n v="599.95000000000005"/>
    <x v="5"/>
    <x v="1"/>
    <x v="6"/>
    <x v="4"/>
  </r>
  <r>
    <d v="2025-07-13T00:00:00"/>
    <x v="1"/>
    <x v="1"/>
    <n v="31"/>
    <n v="5424.6900000000005"/>
    <n v="1"/>
    <n v="249.99"/>
    <x v="1"/>
    <x v="0"/>
    <x v="6"/>
    <x v="4"/>
  </r>
  <r>
    <d v="2025-07-14T00:00:00"/>
    <x v="30"/>
    <x v="29"/>
    <n v="3"/>
    <n v="188.97"/>
    <n v="5"/>
    <n v="449.95"/>
    <x v="13"/>
    <x v="4"/>
    <x v="6"/>
    <x v="4"/>
  </r>
  <r>
    <d v="2025-07-15T00:00:00"/>
    <x v="1"/>
    <x v="1"/>
    <n v="2"/>
    <n v="349.98"/>
    <n v="4"/>
    <n v="999.96"/>
    <x v="1"/>
    <x v="0"/>
    <x v="6"/>
    <x v="4"/>
  </r>
  <r>
    <d v="2025-07-16T00:00:00"/>
    <x v="18"/>
    <x v="18"/>
    <n v="2"/>
    <n v="40"/>
    <n v="2"/>
    <n v="79.98"/>
    <x v="3"/>
    <x v="2"/>
    <x v="6"/>
    <x v="4"/>
  </r>
  <r>
    <d v="2025-07-17T00:00:00"/>
    <x v="1"/>
    <x v="1"/>
    <n v="0"/>
    <n v="0"/>
    <n v="5"/>
    <n v="1249.95"/>
    <x v="1"/>
    <x v="0"/>
    <x v="6"/>
    <x v="4"/>
  </r>
  <r>
    <d v="2025-07-18T00:00:00"/>
    <x v="30"/>
    <x v="29"/>
    <n v="1"/>
    <n v="62.99"/>
    <n v="5"/>
    <n v="449.95"/>
    <x v="13"/>
    <x v="4"/>
    <x v="6"/>
    <x v="4"/>
  </r>
  <r>
    <d v="2025-07-19T00:00:00"/>
    <x v="0"/>
    <x v="0"/>
    <n v="1"/>
    <n v="345.59"/>
    <n v="4"/>
    <n v="1727.96"/>
    <x v="0"/>
    <x v="0"/>
    <x v="6"/>
    <x v="4"/>
  </r>
  <r>
    <d v="2025-07-20T00:00:00"/>
    <x v="28"/>
    <x v="27"/>
    <n v="2"/>
    <n v="193.5"/>
    <n v="3"/>
    <n v="387"/>
    <x v="12"/>
    <x v="4"/>
    <x v="6"/>
    <x v="4"/>
  </r>
  <r>
    <d v="2025-07-21T00:00:00"/>
    <x v="24"/>
    <x v="23"/>
    <n v="1"/>
    <n v="12600"/>
    <n v="1"/>
    <n v="14000"/>
    <x v="9"/>
    <x v="3"/>
    <x v="6"/>
    <x v="4"/>
  </r>
  <r>
    <d v="2025-07-22T00:00:00"/>
    <x v="7"/>
    <x v="7"/>
    <n v="3"/>
    <n v="703.5"/>
    <n v="2"/>
    <n v="551.76"/>
    <x v="1"/>
    <x v="0"/>
    <x v="6"/>
    <x v="4"/>
  </r>
  <r>
    <d v="2025-07-23T00:00:00"/>
    <x v="9"/>
    <x v="9"/>
    <n v="2"/>
    <n v="77.98"/>
    <n v="5"/>
    <n v="299.95"/>
    <x v="5"/>
    <x v="1"/>
    <x v="6"/>
    <x v="4"/>
  </r>
  <r>
    <d v="2025-07-24T00:00:00"/>
    <x v="21"/>
    <x v="20"/>
    <n v="1"/>
    <n v="584.99"/>
    <n v="1"/>
    <n v="649.99"/>
    <x v="4"/>
    <x v="2"/>
    <x v="6"/>
    <x v="4"/>
  </r>
  <r>
    <d v="2025-07-25T00:00:00"/>
    <x v="24"/>
    <x v="23"/>
    <n v="1"/>
    <n v="12600"/>
    <n v="1"/>
    <n v="14000"/>
    <x v="9"/>
    <x v="3"/>
    <x v="6"/>
    <x v="4"/>
  </r>
  <r>
    <d v="2025-07-26T00:00:00"/>
    <x v="9"/>
    <x v="9"/>
    <n v="3"/>
    <n v="116.97"/>
    <n v="2"/>
    <n v="119.98"/>
    <x v="5"/>
    <x v="1"/>
    <x v="6"/>
    <x v="4"/>
  </r>
  <r>
    <d v="2025-07-27T00:00:00"/>
    <x v="21"/>
    <x v="20"/>
    <n v="0"/>
    <n v="0"/>
    <n v="2"/>
    <n v="1299.98"/>
    <x v="4"/>
    <x v="2"/>
    <x v="6"/>
    <x v="4"/>
  </r>
  <r>
    <d v="2025-07-28T00:00:00"/>
    <x v="25"/>
    <x v="24"/>
    <n v="1"/>
    <n v="12"/>
    <n v="1"/>
    <n v="20"/>
    <x v="10"/>
    <x v="4"/>
    <x v="6"/>
    <x v="4"/>
  </r>
  <r>
    <d v="2025-07-29T00:00:00"/>
    <x v="14"/>
    <x v="14"/>
    <n v="2"/>
    <n v="46.06"/>
    <n v="3"/>
    <n v="125.64"/>
    <x v="6"/>
    <x v="1"/>
    <x v="6"/>
    <x v="4"/>
  </r>
  <r>
    <d v="2025-07-30T00:00:00"/>
    <x v="15"/>
    <x v="15"/>
    <n v="0"/>
    <n v="0"/>
    <n v="2"/>
    <n v="239.98"/>
    <x v="5"/>
    <x v="1"/>
    <x v="6"/>
    <x v="4"/>
  </r>
  <r>
    <d v="2025-07-31T00:00:00"/>
    <x v="6"/>
    <x v="6"/>
    <n v="3"/>
    <n v="45"/>
    <n v="3"/>
    <n v="89.97"/>
    <x v="3"/>
    <x v="0"/>
    <x v="6"/>
    <x v="4"/>
  </r>
  <r>
    <d v="2025-08-01T00:00:00"/>
    <x v="16"/>
    <x v="16"/>
    <n v="3"/>
    <n v="623.97"/>
    <n v="2"/>
    <n v="519.98"/>
    <x v="4"/>
    <x v="2"/>
    <x v="7"/>
    <x v="4"/>
  </r>
  <r>
    <d v="2025-08-02T00:00:00"/>
    <x v="13"/>
    <x v="13"/>
    <n v="1"/>
    <n v="89.91"/>
    <n v="1"/>
    <n v="119.88"/>
    <x v="6"/>
    <x v="1"/>
    <x v="7"/>
    <x v="4"/>
  </r>
  <r>
    <d v="2025-08-03T00:00:00"/>
    <x v="11"/>
    <x v="11"/>
    <n v="0"/>
    <n v="0"/>
    <n v="2"/>
    <n v="79.98"/>
    <x v="2"/>
    <x v="1"/>
    <x v="7"/>
    <x v="4"/>
  </r>
  <r>
    <d v="2025-08-04T00:00:00"/>
    <x v="15"/>
    <x v="15"/>
    <n v="3"/>
    <n v="269.96999999999997"/>
    <n v="2"/>
    <n v="239.98"/>
    <x v="5"/>
    <x v="1"/>
    <x v="7"/>
    <x v="4"/>
  </r>
  <r>
    <d v="2025-08-05T00:00:00"/>
    <x v="8"/>
    <x v="8"/>
    <n v="2"/>
    <n v="399.98"/>
    <n v="3"/>
    <n v="749.97"/>
    <x v="4"/>
    <x v="1"/>
    <x v="7"/>
    <x v="4"/>
  </r>
  <r>
    <d v="2025-08-06T00:00:00"/>
    <x v="7"/>
    <x v="7"/>
    <n v="3"/>
    <n v="703.5"/>
    <n v="4"/>
    <n v="1103.52"/>
    <x v="1"/>
    <x v="0"/>
    <x v="7"/>
    <x v="4"/>
  </r>
  <r>
    <d v="2025-08-07T00:00:00"/>
    <x v="30"/>
    <x v="29"/>
    <n v="3"/>
    <n v="188.97"/>
    <n v="1"/>
    <n v="89.99"/>
    <x v="13"/>
    <x v="4"/>
    <x v="7"/>
    <x v="4"/>
  </r>
  <r>
    <d v="2025-08-08T00:00:00"/>
    <x v="30"/>
    <x v="29"/>
    <n v="1"/>
    <n v="62.99"/>
    <n v="4"/>
    <n v="359.96"/>
    <x v="13"/>
    <x v="4"/>
    <x v="7"/>
    <x v="4"/>
  </r>
  <r>
    <d v="2025-08-09T00:00:00"/>
    <x v="31"/>
    <x v="30"/>
    <n v="0"/>
    <n v="0"/>
    <n v="4"/>
    <n v="239.96"/>
    <x v="14"/>
    <x v="5"/>
    <x v="7"/>
    <x v="4"/>
  </r>
  <r>
    <d v="2025-08-10T00:00:00"/>
    <x v="11"/>
    <x v="11"/>
    <n v="3"/>
    <n v="65.97"/>
    <n v="2"/>
    <n v="79.98"/>
    <x v="2"/>
    <x v="1"/>
    <x v="7"/>
    <x v="4"/>
  </r>
  <r>
    <d v="2025-08-11T00:00:00"/>
    <x v="12"/>
    <x v="12"/>
    <n v="1"/>
    <n v="32.71"/>
    <n v="3"/>
    <n v="150.96"/>
    <x v="6"/>
    <x v="1"/>
    <x v="7"/>
    <x v="4"/>
  </r>
  <r>
    <d v="2025-08-12T00:00:00"/>
    <x v="21"/>
    <x v="20"/>
    <n v="1"/>
    <n v="584.99"/>
    <n v="1"/>
    <n v="649.99"/>
    <x v="4"/>
    <x v="2"/>
    <x v="7"/>
    <x v="4"/>
  </r>
  <r>
    <d v="2025-08-13T00:00:00"/>
    <x v="7"/>
    <x v="7"/>
    <n v="3"/>
    <n v="703.5"/>
    <n v="5"/>
    <n v="1379.4"/>
    <x v="1"/>
    <x v="0"/>
    <x v="7"/>
    <x v="4"/>
  </r>
  <r>
    <d v="2025-08-14T00:00:00"/>
    <x v="0"/>
    <x v="0"/>
    <n v="1"/>
    <n v="345.59"/>
    <n v="3"/>
    <n v="1295.97"/>
    <x v="0"/>
    <x v="0"/>
    <x v="7"/>
    <x v="4"/>
  </r>
  <r>
    <d v="2025-08-15T00:00:00"/>
    <x v="0"/>
    <x v="0"/>
    <n v="2"/>
    <n v="691.18"/>
    <n v="2"/>
    <n v="863.98"/>
    <x v="0"/>
    <x v="0"/>
    <x v="7"/>
    <x v="4"/>
  </r>
  <r>
    <d v="2025-08-16T00:00:00"/>
    <x v="21"/>
    <x v="20"/>
    <n v="2"/>
    <n v="1169.98"/>
    <n v="3"/>
    <n v="1949.97"/>
    <x v="4"/>
    <x v="2"/>
    <x v="7"/>
    <x v="4"/>
  </r>
  <r>
    <d v="2025-08-17T00:00:00"/>
    <x v="5"/>
    <x v="5"/>
    <n v="0"/>
    <n v="0"/>
    <n v="2"/>
    <n v="55.98"/>
    <x v="2"/>
    <x v="0"/>
    <x v="7"/>
    <x v="4"/>
  </r>
  <r>
    <d v="2025-08-18T00:00:00"/>
    <x v="19"/>
    <x v="19"/>
    <n v="0"/>
    <n v="0"/>
    <n v="3"/>
    <n v="980.07"/>
    <x v="7"/>
    <x v="2"/>
    <x v="7"/>
    <x v="4"/>
  </r>
  <r>
    <d v="2025-08-19T00:00:00"/>
    <x v="18"/>
    <x v="18"/>
    <n v="3"/>
    <n v="60"/>
    <n v="1"/>
    <n v="39.99"/>
    <x v="3"/>
    <x v="2"/>
    <x v="7"/>
    <x v="4"/>
  </r>
  <r>
    <d v="2025-08-20T00:00:00"/>
    <x v="32"/>
    <x v="31"/>
    <n v="0"/>
    <n v="0"/>
    <n v="3"/>
    <n v="299.97000000000003"/>
    <x v="2"/>
    <x v="5"/>
    <x v="7"/>
    <x v="4"/>
  </r>
  <r>
    <d v="2025-08-21T00:00:00"/>
    <x v="7"/>
    <x v="7"/>
    <n v="2"/>
    <n v="469"/>
    <n v="1"/>
    <n v="275.88"/>
    <x v="1"/>
    <x v="0"/>
    <x v="7"/>
    <x v="4"/>
  </r>
  <r>
    <d v="2025-08-22T00:00:00"/>
    <x v="19"/>
    <x v="19"/>
    <n v="1"/>
    <n v="294.02"/>
    <n v="1"/>
    <n v="326.69"/>
    <x v="7"/>
    <x v="2"/>
    <x v="7"/>
    <x v="4"/>
  </r>
  <r>
    <d v="2025-08-23T00:00:00"/>
    <x v="35"/>
    <x v="34"/>
    <n v="2"/>
    <n v="69.099999999999994"/>
    <n v="5"/>
    <n v="265.75"/>
    <x v="16"/>
    <x v="6"/>
    <x v="7"/>
    <x v="4"/>
  </r>
  <r>
    <d v="2025-08-24T00:00:00"/>
    <x v="12"/>
    <x v="12"/>
    <n v="1"/>
    <n v="32.71"/>
    <n v="4"/>
    <n v="201.28"/>
    <x v="6"/>
    <x v="1"/>
    <x v="7"/>
    <x v="4"/>
  </r>
  <r>
    <d v="2025-08-25T00:00:00"/>
    <x v="12"/>
    <x v="12"/>
    <n v="1"/>
    <n v="32.71"/>
    <n v="2"/>
    <n v="100.64"/>
    <x v="6"/>
    <x v="1"/>
    <x v="7"/>
    <x v="4"/>
  </r>
  <r>
    <d v="2025-08-26T00:00:00"/>
    <x v="3"/>
    <x v="3"/>
    <n v="2"/>
    <n v="83.98"/>
    <n v="3"/>
    <n v="209.97"/>
    <x v="1"/>
    <x v="0"/>
    <x v="7"/>
    <x v="4"/>
  </r>
  <r>
    <d v="2025-08-27T00:00:00"/>
    <x v="18"/>
    <x v="18"/>
    <n v="1"/>
    <n v="20"/>
    <n v="2"/>
    <n v="79.98"/>
    <x v="3"/>
    <x v="2"/>
    <x v="7"/>
    <x v="4"/>
  </r>
  <r>
    <d v="2025-08-28T00:00:00"/>
    <x v="3"/>
    <x v="3"/>
    <n v="0"/>
    <n v="0"/>
    <n v="2"/>
    <n v="139.97999999999999"/>
    <x v="1"/>
    <x v="0"/>
    <x v="7"/>
    <x v="4"/>
  </r>
  <r>
    <d v="2025-08-29T00:00:00"/>
    <x v="28"/>
    <x v="27"/>
    <n v="3"/>
    <n v="290.25"/>
    <n v="3"/>
    <n v="387"/>
    <x v="12"/>
    <x v="4"/>
    <x v="7"/>
    <x v="4"/>
  </r>
  <r>
    <d v="2025-08-30T00:00:00"/>
    <x v="13"/>
    <x v="13"/>
    <n v="1"/>
    <n v="89.91"/>
    <n v="2"/>
    <n v="239.76"/>
    <x v="6"/>
    <x v="1"/>
    <x v="7"/>
    <x v="4"/>
  </r>
  <r>
    <d v="2025-08-31T00:00:00"/>
    <x v="31"/>
    <x v="30"/>
    <n v="0"/>
    <n v="0"/>
    <n v="4"/>
    <n v="239.96"/>
    <x v="14"/>
    <x v="5"/>
    <x v="7"/>
    <x v="4"/>
  </r>
  <r>
    <d v="2025-09-01T00:00:00"/>
    <x v="32"/>
    <x v="31"/>
    <n v="3"/>
    <n v="224.96999999999997"/>
    <n v="3"/>
    <n v="299.97000000000003"/>
    <x v="2"/>
    <x v="5"/>
    <x v="8"/>
    <x v="4"/>
  </r>
  <r>
    <d v="2025-09-02T00:00:00"/>
    <x v="22"/>
    <x v="21"/>
    <n v="2"/>
    <n v="8991"/>
    <n v="2"/>
    <n v="9990"/>
    <x v="0"/>
    <x v="3"/>
    <x v="8"/>
    <x v="4"/>
  </r>
  <r>
    <d v="2025-09-03T00:00:00"/>
    <x v="25"/>
    <x v="24"/>
    <n v="0"/>
    <n v="0"/>
    <n v="5"/>
    <n v="100"/>
    <x v="10"/>
    <x v="4"/>
    <x v="8"/>
    <x v="4"/>
  </r>
  <r>
    <d v="2025-09-04T00:00:00"/>
    <x v="17"/>
    <x v="17"/>
    <n v="2"/>
    <n v="366.5"/>
    <n v="3"/>
    <n v="646.77"/>
    <x v="7"/>
    <x v="2"/>
    <x v="8"/>
    <x v="4"/>
  </r>
  <r>
    <d v="2025-09-05T00:00:00"/>
    <x v="22"/>
    <x v="21"/>
    <n v="1"/>
    <n v="4495.5"/>
    <n v="3"/>
    <n v="14985"/>
    <x v="0"/>
    <x v="3"/>
    <x v="8"/>
    <x v="4"/>
  </r>
  <r>
    <d v="2025-09-06T00:00:00"/>
    <x v="2"/>
    <x v="2"/>
    <n v="1"/>
    <n v="64.989999999999995"/>
    <n v="1"/>
    <n v="99.99"/>
    <x v="1"/>
    <x v="0"/>
    <x v="8"/>
    <x v="4"/>
  </r>
  <r>
    <d v="2025-09-07T00:00:00"/>
    <x v="18"/>
    <x v="18"/>
    <n v="0"/>
    <n v="0"/>
    <n v="5"/>
    <n v="199.95"/>
    <x v="3"/>
    <x v="2"/>
    <x v="8"/>
    <x v="4"/>
  </r>
  <r>
    <d v="2025-09-08T00:00:00"/>
    <x v="24"/>
    <x v="23"/>
    <n v="6"/>
    <n v="75600"/>
    <n v="1"/>
    <n v="14000"/>
    <x v="9"/>
    <x v="3"/>
    <x v="8"/>
    <x v="4"/>
  </r>
  <r>
    <d v="2025-09-09T00:00:00"/>
    <x v="20"/>
    <x v="10"/>
    <n v="2"/>
    <n v="40"/>
    <n v="2"/>
    <n v="79.98"/>
    <x v="2"/>
    <x v="2"/>
    <x v="8"/>
    <x v="4"/>
  </r>
  <r>
    <d v="2025-09-10T00:00:00"/>
    <x v="13"/>
    <x v="13"/>
    <n v="0"/>
    <n v="0"/>
    <n v="4"/>
    <n v="479.52"/>
    <x v="6"/>
    <x v="1"/>
    <x v="8"/>
    <x v="4"/>
  </r>
  <r>
    <d v="2025-09-11T00:00:00"/>
    <x v="30"/>
    <x v="29"/>
    <n v="2"/>
    <n v="125.98"/>
    <n v="4"/>
    <n v="359.96"/>
    <x v="13"/>
    <x v="4"/>
    <x v="8"/>
    <x v="4"/>
  </r>
  <r>
    <d v="2025-09-12T00:00:00"/>
    <x v="17"/>
    <x v="17"/>
    <n v="3"/>
    <n v="549.75"/>
    <n v="5"/>
    <n v="1077.95"/>
    <x v="7"/>
    <x v="2"/>
    <x v="8"/>
    <x v="4"/>
  </r>
  <r>
    <d v="2025-09-13T00:00:00"/>
    <x v="18"/>
    <x v="18"/>
    <n v="0"/>
    <n v="0"/>
    <n v="3"/>
    <n v="119.97"/>
    <x v="3"/>
    <x v="2"/>
    <x v="8"/>
    <x v="4"/>
  </r>
  <r>
    <d v="2025-09-14T00:00:00"/>
    <x v="27"/>
    <x v="26"/>
    <n v="2"/>
    <n v="193.5"/>
    <n v="4"/>
    <n v="516"/>
    <x v="10"/>
    <x v="4"/>
    <x v="8"/>
    <x v="4"/>
  </r>
  <r>
    <d v="2025-09-15T00:00:00"/>
    <x v="13"/>
    <x v="13"/>
    <n v="0"/>
    <n v="0"/>
    <n v="3"/>
    <n v="359.64"/>
    <x v="6"/>
    <x v="1"/>
    <x v="8"/>
    <x v="4"/>
  </r>
  <r>
    <d v="2025-09-16T00:00:00"/>
    <x v="30"/>
    <x v="29"/>
    <n v="3"/>
    <n v="188.97"/>
    <n v="2"/>
    <n v="179.98"/>
    <x v="13"/>
    <x v="4"/>
    <x v="8"/>
    <x v="4"/>
  </r>
  <r>
    <d v="2025-09-17T00:00:00"/>
    <x v="16"/>
    <x v="16"/>
    <n v="1"/>
    <n v="207.99"/>
    <n v="1"/>
    <n v="259.99"/>
    <x v="4"/>
    <x v="2"/>
    <x v="8"/>
    <x v="4"/>
  </r>
  <r>
    <d v="2025-09-18T00:00:00"/>
    <x v="24"/>
    <x v="23"/>
    <n v="1"/>
    <n v="12600"/>
    <n v="1"/>
    <n v="14000"/>
    <x v="9"/>
    <x v="3"/>
    <x v="8"/>
    <x v="4"/>
  </r>
  <r>
    <d v="2025-09-19T00:00:00"/>
    <x v="33"/>
    <x v="32"/>
    <n v="0"/>
    <n v="0"/>
    <n v="2"/>
    <n v="799.9"/>
    <x v="0"/>
    <x v="6"/>
    <x v="8"/>
    <x v="4"/>
  </r>
  <r>
    <d v="2025-09-20T00:00:00"/>
    <x v="5"/>
    <x v="5"/>
    <n v="1"/>
    <n v="14"/>
    <n v="5"/>
    <n v="139.94999999999999"/>
    <x v="2"/>
    <x v="0"/>
    <x v="8"/>
    <x v="4"/>
  </r>
  <r>
    <d v="2025-09-21T00:00:00"/>
    <x v="28"/>
    <x v="27"/>
    <n v="2"/>
    <n v="193.5"/>
    <n v="5"/>
    <n v="645"/>
    <x v="12"/>
    <x v="4"/>
    <x v="8"/>
    <x v="4"/>
  </r>
  <r>
    <d v="2025-09-22T00:00:00"/>
    <x v="12"/>
    <x v="12"/>
    <n v="1"/>
    <n v="32.71"/>
    <n v="3"/>
    <n v="150.96"/>
    <x v="6"/>
    <x v="1"/>
    <x v="8"/>
    <x v="4"/>
  </r>
  <r>
    <d v="2025-09-23T00:00:00"/>
    <x v="19"/>
    <x v="19"/>
    <n v="1"/>
    <n v="294.02"/>
    <n v="5"/>
    <n v="1633.45"/>
    <x v="7"/>
    <x v="2"/>
    <x v="8"/>
    <x v="4"/>
  </r>
  <r>
    <d v="2025-09-24T00:00:00"/>
    <x v="33"/>
    <x v="32"/>
    <n v="3"/>
    <n v="1079.8799999999999"/>
    <n v="2"/>
    <n v="799.9"/>
    <x v="0"/>
    <x v="6"/>
    <x v="8"/>
    <x v="4"/>
  </r>
  <r>
    <d v="2025-09-25T00:00:00"/>
    <x v="25"/>
    <x v="24"/>
    <n v="2"/>
    <n v="24"/>
    <n v="5"/>
    <n v="100"/>
    <x v="10"/>
    <x v="4"/>
    <x v="8"/>
    <x v="4"/>
  </r>
  <r>
    <d v="2025-09-26T00:00:00"/>
    <x v="10"/>
    <x v="10"/>
    <n v="1"/>
    <n v="21.99"/>
    <n v="4"/>
    <n v="159.96"/>
    <x v="2"/>
    <x v="1"/>
    <x v="8"/>
    <x v="4"/>
  </r>
  <r>
    <d v="2025-09-27T00:00:00"/>
    <x v="2"/>
    <x v="2"/>
    <n v="0"/>
    <n v="0"/>
    <n v="4"/>
    <n v="399.96"/>
    <x v="1"/>
    <x v="0"/>
    <x v="8"/>
    <x v="4"/>
  </r>
  <r>
    <d v="2025-09-28T00:00:00"/>
    <x v="14"/>
    <x v="14"/>
    <n v="1"/>
    <n v="23.03"/>
    <n v="4"/>
    <n v="167.52"/>
    <x v="6"/>
    <x v="1"/>
    <x v="8"/>
    <x v="4"/>
  </r>
  <r>
    <d v="2025-09-29T00:00:00"/>
    <x v="30"/>
    <x v="29"/>
    <n v="3"/>
    <n v="188.97"/>
    <n v="5"/>
    <n v="449.95"/>
    <x v="13"/>
    <x v="4"/>
    <x v="8"/>
    <x v="4"/>
  </r>
  <r>
    <d v="2025-09-30T00:00:00"/>
    <x v="15"/>
    <x v="15"/>
    <n v="0"/>
    <n v="0"/>
    <n v="1"/>
    <n v="119.99"/>
    <x v="5"/>
    <x v="1"/>
    <x v="8"/>
    <x v="4"/>
  </r>
  <r>
    <d v="2025-10-01T00:00:00"/>
    <x v="22"/>
    <x v="21"/>
    <n v="2"/>
    <n v="8991"/>
    <n v="3"/>
    <n v="14985"/>
    <x v="0"/>
    <x v="3"/>
    <x v="9"/>
    <x v="4"/>
  </r>
  <r>
    <d v="2025-10-02T00:00:00"/>
    <x v="8"/>
    <x v="8"/>
    <n v="3"/>
    <n v="599.97"/>
    <n v="4"/>
    <n v="999.96"/>
    <x v="4"/>
    <x v="1"/>
    <x v="9"/>
    <x v="4"/>
  </r>
  <r>
    <d v="2025-10-03T00:00:00"/>
    <x v="29"/>
    <x v="28"/>
    <n v="0"/>
    <n v="0"/>
    <n v="1"/>
    <n v="89.99"/>
    <x v="2"/>
    <x v="4"/>
    <x v="9"/>
    <x v="4"/>
  </r>
  <r>
    <d v="2025-10-04T00:00:00"/>
    <x v="4"/>
    <x v="4"/>
    <n v="2"/>
    <n v="20"/>
    <n v="3"/>
    <n v="59.97"/>
    <x v="2"/>
    <x v="0"/>
    <x v="9"/>
    <x v="4"/>
  </r>
  <r>
    <d v="2025-10-05T00:00:00"/>
    <x v="13"/>
    <x v="13"/>
    <n v="0"/>
    <n v="0"/>
    <n v="4"/>
    <n v="479.52"/>
    <x v="6"/>
    <x v="1"/>
    <x v="9"/>
    <x v="4"/>
  </r>
  <r>
    <d v="2025-10-06T00:00:00"/>
    <x v="25"/>
    <x v="24"/>
    <n v="0"/>
    <n v="0"/>
    <n v="5"/>
    <n v="100"/>
    <x v="10"/>
    <x v="4"/>
    <x v="9"/>
    <x v="4"/>
  </r>
  <r>
    <d v="2025-10-07T00:00:00"/>
    <x v="14"/>
    <x v="14"/>
    <n v="1"/>
    <n v="23.03"/>
    <n v="2"/>
    <n v="83.76"/>
    <x v="6"/>
    <x v="1"/>
    <x v="9"/>
    <x v="4"/>
  </r>
  <r>
    <d v="2025-10-08T00:00:00"/>
    <x v="29"/>
    <x v="28"/>
    <n v="3"/>
    <n v="188.97"/>
    <n v="5"/>
    <n v="449.95"/>
    <x v="2"/>
    <x v="4"/>
    <x v="9"/>
    <x v="4"/>
  </r>
  <r>
    <d v="2025-10-09T00:00:00"/>
    <x v="28"/>
    <x v="27"/>
    <n v="1"/>
    <n v="96.75"/>
    <n v="2"/>
    <n v="258"/>
    <x v="12"/>
    <x v="4"/>
    <x v="9"/>
    <x v="4"/>
  </r>
  <r>
    <d v="2025-10-10T00:00:00"/>
    <x v="2"/>
    <x v="2"/>
    <n v="0"/>
    <n v="0"/>
    <n v="5"/>
    <n v="499.95"/>
    <x v="1"/>
    <x v="0"/>
    <x v="9"/>
    <x v="4"/>
  </r>
  <r>
    <d v="2025-10-11T00:00:00"/>
    <x v="32"/>
    <x v="31"/>
    <n v="1"/>
    <n v="74.989999999999995"/>
    <n v="5"/>
    <n v="499.95"/>
    <x v="2"/>
    <x v="5"/>
    <x v="9"/>
    <x v="4"/>
  </r>
  <r>
    <d v="2025-10-12T00:00:00"/>
    <x v="24"/>
    <x v="23"/>
    <n v="1"/>
    <n v="12600"/>
    <n v="2"/>
    <n v="28000"/>
    <x v="9"/>
    <x v="3"/>
    <x v="9"/>
    <x v="4"/>
  </r>
  <r>
    <d v="2025-10-13T00:00:00"/>
    <x v="10"/>
    <x v="10"/>
    <n v="3"/>
    <n v="65.97"/>
    <n v="3"/>
    <n v="119.97"/>
    <x v="2"/>
    <x v="1"/>
    <x v="9"/>
    <x v="4"/>
  </r>
  <r>
    <d v="2025-10-14T00:00:00"/>
    <x v="17"/>
    <x v="17"/>
    <n v="1"/>
    <n v="183.25"/>
    <n v="3"/>
    <n v="646.77"/>
    <x v="7"/>
    <x v="2"/>
    <x v="9"/>
    <x v="4"/>
  </r>
  <r>
    <d v="2025-10-15T00:00:00"/>
    <x v="23"/>
    <x v="22"/>
    <n v="2"/>
    <n v="70"/>
    <n v="2"/>
    <n v="140"/>
    <x v="8"/>
    <x v="3"/>
    <x v="9"/>
    <x v="4"/>
  </r>
  <r>
    <d v="2025-10-16T00:00:00"/>
    <x v="23"/>
    <x v="22"/>
    <n v="0"/>
    <n v="0"/>
    <n v="5"/>
    <n v="350"/>
    <x v="8"/>
    <x v="3"/>
    <x v="9"/>
    <x v="4"/>
  </r>
  <r>
    <d v="2025-10-17T00:00:00"/>
    <x v="9"/>
    <x v="9"/>
    <n v="1"/>
    <n v="38.99"/>
    <n v="2"/>
    <n v="119.98"/>
    <x v="5"/>
    <x v="1"/>
    <x v="9"/>
    <x v="4"/>
  </r>
  <r>
    <d v="2025-10-18T00:00:00"/>
    <x v="30"/>
    <x v="29"/>
    <n v="1"/>
    <n v="62.99"/>
    <n v="3"/>
    <n v="269.97000000000003"/>
    <x v="13"/>
    <x v="4"/>
    <x v="9"/>
    <x v="4"/>
  </r>
  <r>
    <d v="2025-10-19T00:00:00"/>
    <x v="1"/>
    <x v="1"/>
    <n v="0"/>
    <n v="0"/>
    <n v="5"/>
    <n v="1249.95"/>
    <x v="1"/>
    <x v="0"/>
    <x v="9"/>
    <x v="4"/>
  </r>
  <r>
    <d v="2025-10-20T00:00:00"/>
    <x v="1"/>
    <x v="1"/>
    <n v="1"/>
    <n v="174.99"/>
    <n v="2"/>
    <n v="499.98"/>
    <x v="1"/>
    <x v="0"/>
    <x v="9"/>
    <x v="4"/>
  </r>
  <r>
    <d v="2025-10-21T00:00:00"/>
    <x v="5"/>
    <x v="5"/>
    <n v="0"/>
    <n v="0"/>
    <n v="3"/>
    <n v="83.97"/>
    <x v="2"/>
    <x v="0"/>
    <x v="9"/>
    <x v="4"/>
  </r>
  <r>
    <d v="2025-10-22T00:00:00"/>
    <x v="28"/>
    <x v="27"/>
    <n v="0"/>
    <n v="0"/>
    <n v="3"/>
    <n v="387"/>
    <x v="12"/>
    <x v="4"/>
    <x v="9"/>
    <x v="4"/>
  </r>
  <r>
    <d v="2025-10-23T00:00:00"/>
    <x v="16"/>
    <x v="16"/>
    <n v="1"/>
    <n v="207.99"/>
    <n v="1"/>
    <n v="259.99"/>
    <x v="4"/>
    <x v="2"/>
    <x v="9"/>
    <x v="4"/>
  </r>
  <r>
    <d v="2025-10-24T00:00:00"/>
    <x v="17"/>
    <x v="17"/>
    <n v="3"/>
    <n v="549.75"/>
    <n v="5"/>
    <n v="1077.95"/>
    <x v="7"/>
    <x v="2"/>
    <x v="9"/>
    <x v="4"/>
  </r>
  <r>
    <d v="2025-10-25T00:00:00"/>
    <x v="21"/>
    <x v="20"/>
    <n v="3"/>
    <n v="1754.97"/>
    <n v="2"/>
    <n v="1299.98"/>
    <x v="4"/>
    <x v="2"/>
    <x v="9"/>
    <x v="4"/>
  </r>
  <r>
    <d v="2025-10-26T00:00:00"/>
    <x v="3"/>
    <x v="3"/>
    <n v="3"/>
    <n v="125.97"/>
    <n v="1"/>
    <n v="69.989999999999995"/>
    <x v="1"/>
    <x v="0"/>
    <x v="9"/>
    <x v="4"/>
  </r>
  <r>
    <d v="2025-10-27T00:00:00"/>
    <x v="30"/>
    <x v="29"/>
    <n v="0"/>
    <n v="0"/>
    <n v="5"/>
    <n v="449.95"/>
    <x v="13"/>
    <x v="4"/>
    <x v="9"/>
    <x v="4"/>
  </r>
  <r>
    <d v="2025-10-28T00:00:00"/>
    <x v="15"/>
    <x v="15"/>
    <n v="0"/>
    <n v="0"/>
    <n v="3"/>
    <n v="359.97"/>
    <x v="5"/>
    <x v="1"/>
    <x v="9"/>
    <x v="4"/>
  </r>
  <r>
    <d v="2025-10-29T00:00:00"/>
    <x v="7"/>
    <x v="7"/>
    <n v="0"/>
    <n v="0"/>
    <n v="5"/>
    <n v="1379.4"/>
    <x v="1"/>
    <x v="0"/>
    <x v="9"/>
    <x v="4"/>
  </r>
  <r>
    <d v="2025-10-30T00:00:00"/>
    <x v="19"/>
    <x v="19"/>
    <n v="3"/>
    <n v="882.06"/>
    <n v="4"/>
    <n v="1306.76"/>
    <x v="7"/>
    <x v="2"/>
    <x v="9"/>
    <x v="4"/>
  </r>
  <r>
    <d v="2025-10-31T00:00:00"/>
    <x v="25"/>
    <x v="24"/>
    <n v="3"/>
    <n v="36"/>
    <n v="4"/>
    <n v="80"/>
    <x v="10"/>
    <x v="4"/>
    <x v="9"/>
    <x v="4"/>
  </r>
  <r>
    <d v="2025-11-01T00:00:00"/>
    <x v="9"/>
    <x v="9"/>
    <n v="1"/>
    <n v="38.99"/>
    <n v="1"/>
    <n v="59.99"/>
    <x v="5"/>
    <x v="1"/>
    <x v="10"/>
    <x v="4"/>
  </r>
  <r>
    <d v="2025-11-02T00:00:00"/>
    <x v="33"/>
    <x v="32"/>
    <n v="1"/>
    <n v="359.96"/>
    <n v="4"/>
    <n v="1599.8"/>
    <x v="0"/>
    <x v="6"/>
    <x v="10"/>
    <x v="4"/>
  </r>
  <r>
    <d v="2025-11-03T00:00:00"/>
    <x v="21"/>
    <x v="20"/>
    <n v="2"/>
    <n v="1169.98"/>
    <n v="3"/>
    <n v="1949.97"/>
    <x v="4"/>
    <x v="2"/>
    <x v="10"/>
    <x v="4"/>
  </r>
  <r>
    <d v="2025-11-04T00:00:00"/>
    <x v="32"/>
    <x v="31"/>
    <n v="3"/>
    <n v="224.96999999999997"/>
    <n v="4"/>
    <n v="399.96"/>
    <x v="2"/>
    <x v="5"/>
    <x v="10"/>
    <x v="4"/>
  </r>
  <r>
    <d v="2025-11-05T00:00:00"/>
    <x v="15"/>
    <x v="15"/>
    <n v="2"/>
    <n v="179.98"/>
    <n v="2"/>
    <n v="239.98"/>
    <x v="5"/>
    <x v="1"/>
    <x v="10"/>
    <x v="4"/>
  </r>
  <r>
    <d v="2025-11-06T00:00:00"/>
    <x v="24"/>
    <x v="23"/>
    <n v="1"/>
    <n v="12600"/>
    <n v="1"/>
    <n v="14000"/>
    <x v="9"/>
    <x v="3"/>
    <x v="10"/>
    <x v="4"/>
  </r>
  <r>
    <d v="2025-11-07T00:00:00"/>
    <x v="24"/>
    <x v="23"/>
    <n v="1"/>
    <n v="12600"/>
    <n v="2"/>
    <n v="28000"/>
    <x v="9"/>
    <x v="3"/>
    <x v="10"/>
    <x v="4"/>
  </r>
  <r>
    <d v="2025-11-08T00:00:00"/>
    <x v="1"/>
    <x v="1"/>
    <n v="1"/>
    <n v="174.99"/>
    <n v="3"/>
    <n v="749.97"/>
    <x v="1"/>
    <x v="0"/>
    <x v="10"/>
    <x v="4"/>
  </r>
  <r>
    <d v="2025-11-09T00:00:00"/>
    <x v="12"/>
    <x v="12"/>
    <n v="2"/>
    <n v="65.42"/>
    <n v="3"/>
    <n v="150.96"/>
    <x v="6"/>
    <x v="1"/>
    <x v="10"/>
    <x v="4"/>
  </r>
  <r>
    <d v="2025-11-10T00:00:00"/>
    <x v="28"/>
    <x v="27"/>
    <n v="2"/>
    <n v="193.5"/>
    <n v="2"/>
    <n v="258"/>
    <x v="12"/>
    <x v="4"/>
    <x v="10"/>
    <x v="4"/>
  </r>
  <r>
    <d v="2025-11-11T00:00:00"/>
    <x v="19"/>
    <x v="19"/>
    <n v="0"/>
    <n v="0"/>
    <n v="4"/>
    <n v="1306.76"/>
    <x v="7"/>
    <x v="2"/>
    <x v="10"/>
    <x v="4"/>
  </r>
  <r>
    <d v="2025-11-12T00:00:00"/>
    <x v="3"/>
    <x v="3"/>
    <n v="1"/>
    <n v="41.99"/>
    <n v="1"/>
    <n v="69.989999999999995"/>
    <x v="1"/>
    <x v="0"/>
    <x v="10"/>
    <x v="4"/>
  </r>
  <r>
    <d v="2025-11-13T00:00:00"/>
    <x v="14"/>
    <x v="14"/>
    <n v="0"/>
    <n v="0"/>
    <n v="2"/>
    <n v="83.76"/>
    <x v="6"/>
    <x v="1"/>
    <x v="10"/>
    <x v="4"/>
  </r>
  <r>
    <d v="2025-11-14T00:00:00"/>
    <x v="3"/>
    <x v="3"/>
    <n v="1"/>
    <n v="41.99"/>
    <n v="5"/>
    <n v="349.95"/>
    <x v="1"/>
    <x v="0"/>
    <x v="10"/>
    <x v="4"/>
  </r>
  <r>
    <d v="2025-11-15T00:00:00"/>
    <x v="11"/>
    <x v="11"/>
    <n v="1"/>
    <n v="21.99"/>
    <n v="2"/>
    <n v="79.98"/>
    <x v="2"/>
    <x v="1"/>
    <x v="10"/>
    <x v="4"/>
  </r>
  <r>
    <d v="2025-11-16T00:00:00"/>
    <x v="2"/>
    <x v="2"/>
    <n v="2"/>
    <n v="129.97999999999999"/>
    <n v="4"/>
    <n v="399.96"/>
    <x v="1"/>
    <x v="0"/>
    <x v="10"/>
    <x v="4"/>
  </r>
  <r>
    <d v="2025-11-17T00:00:00"/>
    <x v="35"/>
    <x v="34"/>
    <n v="3"/>
    <n v="103.64999999999999"/>
    <n v="3"/>
    <n v="159.44999999999999"/>
    <x v="16"/>
    <x v="6"/>
    <x v="10"/>
    <x v="4"/>
  </r>
  <r>
    <d v="2025-11-18T00:00:00"/>
    <x v="16"/>
    <x v="16"/>
    <n v="0"/>
    <n v="0"/>
    <n v="5"/>
    <n v="1299.95"/>
    <x v="4"/>
    <x v="2"/>
    <x v="10"/>
    <x v="4"/>
  </r>
  <r>
    <d v="2025-11-19T00:00:00"/>
    <x v="27"/>
    <x v="26"/>
    <n v="2"/>
    <n v="193.5"/>
    <n v="1"/>
    <n v="129"/>
    <x v="10"/>
    <x v="4"/>
    <x v="10"/>
    <x v="4"/>
  </r>
  <r>
    <d v="2025-11-20T00:00:00"/>
    <x v="12"/>
    <x v="12"/>
    <n v="3"/>
    <n v="98.13"/>
    <n v="2"/>
    <n v="100.64"/>
    <x v="6"/>
    <x v="1"/>
    <x v="10"/>
    <x v="4"/>
  </r>
  <r>
    <d v="2025-11-21T00:00:00"/>
    <x v="4"/>
    <x v="4"/>
    <n v="3"/>
    <n v="30"/>
    <n v="4"/>
    <n v="79.959999999999994"/>
    <x v="2"/>
    <x v="0"/>
    <x v="10"/>
    <x v="4"/>
  </r>
  <r>
    <d v="2025-11-22T00:00:00"/>
    <x v="21"/>
    <x v="20"/>
    <n v="3"/>
    <n v="1754.97"/>
    <n v="4"/>
    <n v="2599.96"/>
    <x v="4"/>
    <x v="2"/>
    <x v="10"/>
    <x v="4"/>
  </r>
  <r>
    <d v="2025-11-23T00:00:00"/>
    <x v="16"/>
    <x v="16"/>
    <n v="2"/>
    <n v="415.98"/>
    <n v="4"/>
    <n v="1039.96"/>
    <x v="4"/>
    <x v="2"/>
    <x v="10"/>
    <x v="4"/>
  </r>
  <r>
    <d v="2025-11-24T00:00:00"/>
    <x v="33"/>
    <x v="32"/>
    <n v="0"/>
    <n v="0"/>
    <n v="4"/>
    <n v="1599.8"/>
    <x v="0"/>
    <x v="6"/>
    <x v="10"/>
    <x v="4"/>
  </r>
  <r>
    <d v="2025-11-25T00:00:00"/>
    <x v="12"/>
    <x v="12"/>
    <n v="2"/>
    <n v="65.42"/>
    <n v="1"/>
    <n v="50.32"/>
    <x v="6"/>
    <x v="1"/>
    <x v="10"/>
    <x v="4"/>
  </r>
  <r>
    <d v="2025-11-26T00:00:00"/>
    <x v="27"/>
    <x v="26"/>
    <n v="2"/>
    <n v="193.5"/>
    <n v="4"/>
    <n v="516"/>
    <x v="10"/>
    <x v="4"/>
    <x v="10"/>
    <x v="4"/>
  </r>
  <r>
    <d v="2025-11-27T00:00:00"/>
    <x v="30"/>
    <x v="29"/>
    <n v="3"/>
    <n v="188.97"/>
    <n v="1"/>
    <n v="89.99"/>
    <x v="13"/>
    <x v="4"/>
    <x v="10"/>
    <x v="4"/>
  </r>
  <r>
    <d v="2025-11-28T00:00:00"/>
    <x v="17"/>
    <x v="17"/>
    <n v="0"/>
    <n v="0"/>
    <n v="1"/>
    <n v="215.59"/>
    <x v="7"/>
    <x v="2"/>
    <x v="10"/>
    <x v="4"/>
  </r>
  <r>
    <d v="2025-11-29T00:00:00"/>
    <x v="14"/>
    <x v="14"/>
    <n v="2"/>
    <n v="46.06"/>
    <n v="5"/>
    <n v="209.4"/>
    <x v="6"/>
    <x v="1"/>
    <x v="10"/>
    <x v="4"/>
  </r>
  <r>
    <d v="2025-11-30T00:00:00"/>
    <x v="16"/>
    <x v="16"/>
    <n v="1"/>
    <n v="207.99"/>
    <n v="3"/>
    <n v="779.97"/>
    <x v="4"/>
    <x v="2"/>
    <x v="10"/>
    <x v="4"/>
  </r>
  <r>
    <d v="2025-12-01T00:00:00"/>
    <x v="26"/>
    <x v="25"/>
    <n v="0"/>
    <n v="0"/>
    <n v="5"/>
    <n v="1245"/>
    <x v="11"/>
    <x v="4"/>
    <x v="11"/>
    <x v="4"/>
  </r>
  <r>
    <d v="2025-12-02T00:00:00"/>
    <x v="8"/>
    <x v="8"/>
    <n v="3"/>
    <n v="599.97"/>
    <n v="4"/>
    <n v="999.96"/>
    <x v="4"/>
    <x v="1"/>
    <x v="11"/>
    <x v="4"/>
  </r>
  <r>
    <d v="2025-12-03T00:00:00"/>
    <x v="0"/>
    <x v="0"/>
    <n v="0"/>
    <n v="0"/>
    <n v="2"/>
    <n v="863.98"/>
    <x v="0"/>
    <x v="0"/>
    <x v="11"/>
    <x v="4"/>
  </r>
  <r>
    <d v="2025-12-04T00:00:00"/>
    <x v="32"/>
    <x v="31"/>
    <n v="1"/>
    <n v="74.989999999999995"/>
    <n v="3"/>
    <n v="299.97000000000003"/>
    <x v="2"/>
    <x v="5"/>
    <x v="11"/>
    <x v="4"/>
  </r>
  <r>
    <d v="2025-12-05T00:00:00"/>
    <x v="10"/>
    <x v="10"/>
    <n v="1"/>
    <n v="21.99"/>
    <n v="5"/>
    <n v="199.95"/>
    <x v="2"/>
    <x v="1"/>
    <x v="11"/>
    <x v="4"/>
  </r>
  <r>
    <d v="2025-12-06T00:00:00"/>
    <x v="6"/>
    <x v="6"/>
    <n v="0"/>
    <n v="0"/>
    <n v="5"/>
    <n v="149.94999999999999"/>
    <x v="3"/>
    <x v="0"/>
    <x v="11"/>
    <x v="4"/>
  </r>
  <r>
    <d v="2025-12-07T00:00:00"/>
    <x v="11"/>
    <x v="11"/>
    <n v="2"/>
    <n v="43.98"/>
    <n v="3"/>
    <n v="119.97"/>
    <x v="2"/>
    <x v="1"/>
    <x v="11"/>
    <x v="4"/>
  </r>
  <r>
    <d v="2025-12-08T00:00:00"/>
    <x v="35"/>
    <x v="34"/>
    <n v="2"/>
    <n v="69.099999999999994"/>
    <n v="2"/>
    <n v="106.3"/>
    <x v="16"/>
    <x v="6"/>
    <x v="11"/>
    <x v="4"/>
  </r>
  <r>
    <d v="2025-12-09T00:00:00"/>
    <x v="6"/>
    <x v="6"/>
    <n v="1"/>
    <n v="15"/>
    <n v="3"/>
    <n v="89.97"/>
    <x v="3"/>
    <x v="0"/>
    <x v="11"/>
    <x v="4"/>
  </r>
  <r>
    <d v="2025-12-10T00:00:00"/>
    <x v="4"/>
    <x v="4"/>
    <n v="1"/>
    <n v="10"/>
    <n v="3"/>
    <n v="59.97"/>
    <x v="2"/>
    <x v="0"/>
    <x v="11"/>
    <x v="4"/>
  </r>
  <r>
    <d v="2025-12-11T00:00:00"/>
    <x v="4"/>
    <x v="4"/>
    <n v="3"/>
    <n v="30"/>
    <n v="5"/>
    <n v="99.95"/>
    <x v="2"/>
    <x v="0"/>
    <x v="11"/>
    <x v="4"/>
  </r>
  <r>
    <d v="2025-12-12T00:00:00"/>
    <x v="34"/>
    <x v="33"/>
    <n v="3"/>
    <n v="732.90000000000009"/>
    <n v="1"/>
    <n v="349"/>
    <x v="15"/>
    <x v="6"/>
    <x v="11"/>
    <x v="4"/>
  </r>
  <r>
    <d v="2025-12-13T00:00:00"/>
    <x v="7"/>
    <x v="7"/>
    <n v="3"/>
    <n v="703.5"/>
    <n v="2"/>
    <n v="551.76"/>
    <x v="1"/>
    <x v="0"/>
    <x v="11"/>
    <x v="4"/>
  </r>
  <r>
    <d v="2025-12-14T00:00:00"/>
    <x v="5"/>
    <x v="5"/>
    <n v="3"/>
    <n v="42"/>
    <n v="4"/>
    <n v="111.96"/>
    <x v="2"/>
    <x v="0"/>
    <x v="11"/>
    <x v="4"/>
  </r>
  <r>
    <d v="2025-12-15T00:00:00"/>
    <x v="4"/>
    <x v="4"/>
    <n v="3"/>
    <n v="30"/>
    <n v="4"/>
    <n v="79.959999999999994"/>
    <x v="2"/>
    <x v="0"/>
    <x v="11"/>
    <x v="4"/>
  </r>
  <r>
    <d v="2025-12-16T00:00:00"/>
    <x v="23"/>
    <x v="22"/>
    <n v="1"/>
    <n v="35"/>
    <n v="5"/>
    <n v="350"/>
    <x v="8"/>
    <x v="3"/>
    <x v="11"/>
    <x v="4"/>
  </r>
  <r>
    <d v="2025-12-17T00:00:00"/>
    <x v="33"/>
    <x v="32"/>
    <n v="0"/>
    <n v="0"/>
    <n v="5"/>
    <n v="1999.75"/>
    <x v="0"/>
    <x v="6"/>
    <x v="11"/>
    <x v="4"/>
  </r>
  <r>
    <d v="2025-12-18T00:00:00"/>
    <x v="25"/>
    <x v="24"/>
    <n v="2"/>
    <n v="24"/>
    <n v="3"/>
    <n v="60"/>
    <x v="10"/>
    <x v="4"/>
    <x v="11"/>
    <x v="4"/>
  </r>
  <r>
    <d v="2025-12-19T00:00:00"/>
    <x v="22"/>
    <x v="21"/>
    <n v="1"/>
    <n v="4495.5"/>
    <n v="5"/>
    <n v="24975"/>
    <x v="0"/>
    <x v="3"/>
    <x v="11"/>
    <x v="4"/>
  </r>
  <r>
    <d v="2025-12-20T00:00:00"/>
    <x v="21"/>
    <x v="20"/>
    <n v="2"/>
    <n v="1169.98"/>
    <n v="2"/>
    <n v="1299.98"/>
    <x v="4"/>
    <x v="2"/>
    <x v="11"/>
    <x v="4"/>
  </r>
  <r>
    <d v="2025-12-21T00:00:00"/>
    <x v="9"/>
    <x v="9"/>
    <n v="0"/>
    <n v="0"/>
    <n v="3"/>
    <n v="179.97"/>
    <x v="5"/>
    <x v="1"/>
    <x v="11"/>
    <x v="4"/>
  </r>
  <r>
    <d v="2025-12-22T00:00:00"/>
    <x v="11"/>
    <x v="11"/>
    <n v="3"/>
    <n v="65.97"/>
    <n v="1"/>
    <n v="39.99"/>
    <x v="2"/>
    <x v="1"/>
    <x v="11"/>
    <x v="4"/>
  </r>
  <r>
    <d v="2025-12-23T00:00:00"/>
    <x v="2"/>
    <x v="2"/>
    <n v="1"/>
    <n v="64.989999999999995"/>
    <n v="2"/>
    <n v="199.98"/>
    <x v="1"/>
    <x v="0"/>
    <x v="11"/>
    <x v="4"/>
  </r>
  <r>
    <d v="2025-12-24T00:00:00"/>
    <x v="24"/>
    <x v="23"/>
    <n v="0"/>
    <n v="0"/>
    <n v="1"/>
    <n v="14000"/>
    <x v="9"/>
    <x v="3"/>
    <x v="11"/>
    <x v="4"/>
  </r>
  <r>
    <d v="2025-12-25T00:00:00"/>
    <x v="8"/>
    <x v="8"/>
    <n v="3"/>
    <n v="599.97"/>
    <n v="2"/>
    <n v="499.98"/>
    <x v="4"/>
    <x v="1"/>
    <x v="11"/>
    <x v="4"/>
  </r>
  <r>
    <d v="2025-12-26T00:00:00"/>
    <x v="23"/>
    <x v="22"/>
    <n v="1"/>
    <n v="35"/>
    <n v="1"/>
    <n v="70"/>
    <x v="8"/>
    <x v="3"/>
    <x v="11"/>
    <x v="4"/>
  </r>
  <r>
    <d v="2025-12-27T00:00:00"/>
    <x v="20"/>
    <x v="10"/>
    <n v="3"/>
    <n v="60"/>
    <n v="2"/>
    <n v="79.98"/>
    <x v="2"/>
    <x v="2"/>
    <x v="11"/>
    <x v="4"/>
  </r>
  <r>
    <d v="2025-12-28T00:00:00"/>
    <x v="9"/>
    <x v="9"/>
    <n v="3"/>
    <n v="116.97"/>
    <n v="3"/>
    <n v="179.97"/>
    <x v="5"/>
    <x v="1"/>
    <x v="11"/>
    <x v="4"/>
  </r>
  <r>
    <d v="2025-12-29T00:00:00"/>
    <x v="32"/>
    <x v="31"/>
    <n v="0"/>
    <n v="0"/>
    <n v="1"/>
    <n v="99.99"/>
    <x v="2"/>
    <x v="5"/>
    <x v="11"/>
    <x v="4"/>
  </r>
  <r>
    <d v="2025-12-30T00:00:00"/>
    <x v="9"/>
    <x v="9"/>
    <n v="0"/>
    <n v="0"/>
    <n v="1"/>
    <n v="59.99"/>
    <x v="5"/>
    <x v="1"/>
    <x v="11"/>
    <x v="4"/>
  </r>
  <r>
    <d v="2025-12-31T00:00:00"/>
    <x v="25"/>
    <x v="24"/>
    <n v="1"/>
    <n v="12"/>
    <n v="5"/>
    <n v="100"/>
    <x v="10"/>
    <x v="4"/>
    <x v="11"/>
    <x v="4"/>
  </r>
  <r>
    <d v="2026-01-01T00:00:00"/>
    <x v="27"/>
    <x v="26"/>
    <n v="1"/>
    <n v="96.75"/>
    <n v="3"/>
    <n v="387"/>
    <x v="10"/>
    <x v="4"/>
    <x v="0"/>
    <x v="5"/>
  </r>
  <r>
    <d v="2026-01-01T00:00:00"/>
    <x v="26"/>
    <x v="25"/>
    <n v="3"/>
    <n v="634.95000000000005"/>
    <n v="5"/>
    <n v="1245"/>
    <x v="11"/>
    <x v="4"/>
    <x v="0"/>
    <x v="5"/>
  </r>
  <r>
    <d v="2026-01-02T00:00:00"/>
    <x v="34"/>
    <x v="33"/>
    <n v="3"/>
    <n v="732.90000000000009"/>
    <n v="3"/>
    <n v="1047"/>
    <x v="15"/>
    <x v="6"/>
    <x v="0"/>
    <x v="5"/>
  </r>
  <r>
    <d v="2026-01-02T00:00:00"/>
    <x v="2"/>
    <x v="2"/>
    <n v="3"/>
    <n v="194.96999999999997"/>
    <n v="5"/>
    <n v="499.95"/>
    <x v="1"/>
    <x v="0"/>
    <x v="0"/>
    <x v="5"/>
  </r>
  <r>
    <d v="2026-01-03T00:00:00"/>
    <x v="12"/>
    <x v="12"/>
    <n v="3"/>
    <n v="98.13"/>
    <n v="5"/>
    <n v="251.6"/>
    <x v="6"/>
    <x v="1"/>
    <x v="0"/>
    <x v="5"/>
  </r>
  <r>
    <d v="2026-01-03T00:00:00"/>
    <x v="4"/>
    <x v="4"/>
    <n v="1"/>
    <n v="10"/>
    <n v="5"/>
    <n v="99.95"/>
    <x v="2"/>
    <x v="0"/>
    <x v="0"/>
    <x v="5"/>
  </r>
  <r>
    <d v="2026-01-04T00:00:00"/>
    <x v="11"/>
    <x v="11"/>
    <n v="0"/>
    <n v="0"/>
    <n v="3"/>
    <n v="119.97"/>
    <x v="2"/>
    <x v="1"/>
    <x v="0"/>
    <x v="5"/>
  </r>
  <r>
    <d v="2026-01-05T00:00:00"/>
    <x v="6"/>
    <x v="6"/>
    <n v="1"/>
    <n v="15"/>
    <n v="2"/>
    <n v="59.98"/>
    <x v="3"/>
    <x v="0"/>
    <x v="0"/>
    <x v="5"/>
  </r>
  <r>
    <d v="2026-01-05T00:00:00"/>
    <x v="1"/>
    <x v="1"/>
    <n v="0"/>
    <n v="0"/>
    <n v="5"/>
    <n v="1249.95"/>
    <x v="1"/>
    <x v="0"/>
    <x v="0"/>
    <x v="5"/>
  </r>
  <r>
    <d v="2026-01-06T00:00:00"/>
    <x v="11"/>
    <x v="11"/>
    <n v="1"/>
    <n v="21.99"/>
    <n v="1"/>
    <n v="39.99"/>
    <x v="2"/>
    <x v="1"/>
    <x v="0"/>
    <x v="5"/>
  </r>
  <r>
    <d v="2026-01-07T00:00:00"/>
    <x v="8"/>
    <x v="8"/>
    <n v="0"/>
    <n v="0"/>
    <n v="2"/>
    <n v="499.98"/>
    <x v="4"/>
    <x v="1"/>
    <x v="0"/>
    <x v="5"/>
  </r>
  <r>
    <d v="2026-01-08T00:00:00"/>
    <x v="5"/>
    <x v="5"/>
    <n v="1"/>
    <n v="14"/>
    <n v="5"/>
    <n v="139.94999999999999"/>
    <x v="2"/>
    <x v="0"/>
    <x v="0"/>
    <x v="5"/>
  </r>
  <r>
    <d v="2026-01-08T00:00:00"/>
    <x v="4"/>
    <x v="4"/>
    <n v="0"/>
    <n v="0"/>
    <n v="5"/>
    <n v="99.95"/>
    <x v="2"/>
    <x v="0"/>
    <x v="0"/>
    <x v="5"/>
  </r>
  <r>
    <d v="2026-01-09T00:00:00"/>
    <x v="12"/>
    <x v="12"/>
    <n v="2"/>
    <n v="65.42"/>
    <n v="2"/>
    <n v="100.64"/>
    <x v="6"/>
    <x v="1"/>
    <x v="0"/>
    <x v="5"/>
  </r>
  <r>
    <d v="2026-01-10T00:00:00"/>
    <x v="4"/>
    <x v="4"/>
    <n v="0"/>
    <n v="0"/>
    <n v="1"/>
    <n v="19.989999999999998"/>
    <x v="2"/>
    <x v="0"/>
    <x v="0"/>
    <x v="5"/>
  </r>
  <r>
    <d v="2026-01-11T00:00:00"/>
    <x v="10"/>
    <x v="10"/>
    <n v="0"/>
    <n v="0"/>
    <n v="2"/>
    <n v="79.98"/>
    <x v="2"/>
    <x v="1"/>
    <x v="0"/>
    <x v="5"/>
  </r>
  <r>
    <d v="2026-01-12T00:00:00"/>
    <x v="26"/>
    <x v="25"/>
    <n v="0"/>
    <n v="0"/>
    <n v="1"/>
    <n v="249"/>
    <x v="11"/>
    <x v="4"/>
    <x v="0"/>
    <x v="5"/>
  </r>
  <r>
    <d v="2026-01-12T00:00:00"/>
    <x v="6"/>
    <x v="6"/>
    <n v="3"/>
    <n v="45"/>
    <n v="5"/>
    <n v="149.94999999999999"/>
    <x v="3"/>
    <x v="0"/>
    <x v="0"/>
    <x v="5"/>
  </r>
  <r>
    <d v="2026-01-13T00:00:00"/>
    <x v="27"/>
    <x v="26"/>
    <n v="2"/>
    <n v="193.5"/>
    <n v="1"/>
    <n v="129"/>
    <x v="10"/>
    <x v="4"/>
    <x v="0"/>
    <x v="5"/>
  </r>
  <r>
    <d v="2026-01-14T00:00:00"/>
    <x v="18"/>
    <x v="18"/>
    <n v="2"/>
    <n v="40"/>
    <n v="2"/>
    <n v="79.98"/>
    <x v="3"/>
    <x v="2"/>
    <x v="0"/>
    <x v="5"/>
  </r>
  <r>
    <d v="2026-01-15T00:00:00"/>
    <x v="22"/>
    <x v="21"/>
    <n v="0"/>
    <n v="0"/>
    <n v="1"/>
    <n v="4995"/>
    <x v="0"/>
    <x v="3"/>
    <x v="0"/>
    <x v="5"/>
  </r>
  <r>
    <d v="2026-01-16T00:00:00"/>
    <x v="24"/>
    <x v="23"/>
    <n v="1"/>
    <n v="12600"/>
    <n v="1"/>
    <n v="14000"/>
    <x v="9"/>
    <x v="3"/>
    <x v="0"/>
    <x v="5"/>
  </r>
  <r>
    <d v="2026-01-17T00:00:00"/>
    <x v="0"/>
    <x v="0"/>
    <n v="0"/>
    <n v="0"/>
    <n v="4"/>
    <n v="1727.96"/>
    <x v="0"/>
    <x v="0"/>
    <x v="0"/>
    <x v="5"/>
  </r>
  <r>
    <d v="2026-01-18T00:00:00"/>
    <x v="34"/>
    <x v="33"/>
    <n v="3"/>
    <n v="732.90000000000009"/>
    <n v="1"/>
    <n v="349"/>
    <x v="15"/>
    <x v="6"/>
    <x v="0"/>
    <x v="5"/>
  </r>
  <r>
    <d v="2026-01-18T00:00:00"/>
    <x v="4"/>
    <x v="4"/>
    <n v="0"/>
    <n v="0"/>
    <n v="5"/>
    <n v="99.95"/>
    <x v="2"/>
    <x v="0"/>
    <x v="0"/>
    <x v="5"/>
  </r>
  <r>
    <d v="2026-01-19T00:00:00"/>
    <x v="20"/>
    <x v="10"/>
    <n v="2"/>
    <n v="40"/>
    <n v="4"/>
    <n v="159.96"/>
    <x v="2"/>
    <x v="2"/>
    <x v="0"/>
    <x v="5"/>
  </r>
  <r>
    <d v="2026-01-20T00:00:00"/>
    <x v="22"/>
    <x v="21"/>
    <n v="1"/>
    <n v="4495.5"/>
    <n v="5"/>
    <n v="24975"/>
    <x v="0"/>
    <x v="3"/>
    <x v="0"/>
    <x v="5"/>
  </r>
  <r>
    <d v="2026-01-21T00:00:00"/>
    <x v="15"/>
    <x v="15"/>
    <n v="3"/>
    <n v="269.96999999999997"/>
    <n v="2"/>
    <n v="239.98"/>
    <x v="5"/>
    <x v="1"/>
    <x v="0"/>
    <x v="5"/>
  </r>
  <r>
    <d v="2026-01-21T00:00:00"/>
    <x v="10"/>
    <x v="10"/>
    <n v="0"/>
    <n v="0"/>
    <n v="5"/>
    <n v="199.95"/>
    <x v="2"/>
    <x v="1"/>
    <x v="0"/>
    <x v="5"/>
  </r>
  <r>
    <d v="2026-01-21T00:00:00"/>
    <x v="3"/>
    <x v="3"/>
    <n v="0"/>
    <n v="0"/>
    <n v="5"/>
    <n v="349.95"/>
    <x v="1"/>
    <x v="0"/>
    <x v="0"/>
    <x v="5"/>
  </r>
  <r>
    <d v="2026-01-22T00:00:00"/>
    <x v="34"/>
    <x v="33"/>
    <n v="3"/>
    <n v="732.90000000000009"/>
    <n v="4"/>
    <n v="1396"/>
    <x v="15"/>
    <x v="6"/>
    <x v="0"/>
    <x v="5"/>
  </r>
  <r>
    <d v="2026-01-23T00:00:00"/>
    <x v="12"/>
    <x v="12"/>
    <n v="1"/>
    <n v="32.71"/>
    <n v="1"/>
    <n v="50.32"/>
    <x v="6"/>
    <x v="1"/>
    <x v="0"/>
    <x v="5"/>
  </r>
  <r>
    <d v="2026-01-24T00:00:00"/>
    <x v="0"/>
    <x v="0"/>
    <n v="2"/>
    <n v="691.18"/>
    <n v="4"/>
    <n v="1727.96"/>
    <x v="0"/>
    <x v="0"/>
    <x v="0"/>
    <x v="5"/>
  </r>
  <r>
    <d v="2026-01-25T00:00:00"/>
    <x v="27"/>
    <x v="26"/>
    <n v="1"/>
    <n v="96.75"/>
    <n v="3"/>
    <n v="387"/>
    <x v="10"/>
    <x v="4"/>
    <x v="0"/>
    <x v="5"/>
  </r>
  <r>
    <d v="2026-01-26T00:00:00"/>
    <x v="6"/>
    <x v="6"/>
    <n v="2"/>
    <n v="30"/>
    <n v="1"/>
    <n v="29.99"/>
    <x v="3"/>
    <x v="0"/>
    <x v="0"/>
    <x v="5"/>
  </r>
  <r>
    <d v="2026-01-27T00:00:00"/>
    <x v="30"/>
    <x v="29"/>
    <n v="2"/>
    <n v="125.98"/>
    <n v="3"/>
    <n v="269.97000000000003"/>
    <x v="13"/>
    <x v="4"/>
    <x v="0"/>
    <x v="5"/>
  </r>
  <r>
    <d v="2026-01-28T00:00:00"/>
    <x v="2"/>
    <x v="2"/>
    <n v="3"/>
    <n v="194.96999999999997"/>
    <n v="2"/>
    <n v="199.98"/>
    <x v="1"/>
    <x v="0"/>
    <x v="0"/>
    <x v="5"/>
  </r>
  <r>
    <d v="2026-01-28T00:00:00"/>
    <x v="30"/>
    <x v="29"/>
    <n v="1"/>
    <n v="62.99"/>
    <n v="5"/>
    <n v="449.95"/>
    <x v="13"/>
    <x v="4"/>
    <x v="0"/>
    <x v="5"/>
  </r>
  <r>
    <d v="2026-01-29T00:00:00"/>
    <x v="23"/>
    <x v="22"/>
    <n v="1"/>
    <n v="35"/>
    <n v="3"/>
    <n v="210"/>
    <x v="8"/>
    <x v="3"/>
    <x v="0"/>
    <x v="5"/>
  </r>
  <r>
    <d v="2026-01-30T00:00:00"/>
    <x v="35"/>
    <x v="34"/>
    <n v="0"/>
    <n v="0"/>
    <n v="1"/>
    <n v="53.15"/>
    <x v="16"/>
    <x v="6"/>
    <x v="0"/>
    <x v="5"/>
  </r>
  <r>
    <d v="2026-01-31T00:00:00"/>
    <x v="28"/>
    <x v="27"/>
    <n v="0"/>
    <n v="0"/>
    <n v="2"/>
    <n v="258"/>
    <x v="12"/>
    <x v="4"/>
    <x v="0"/>
    <x v="5"/>
  </r>
  <r>
    <d v="2026-02-01T00:00:00"/>
    <x v="23"/>
    <x v="22"/>
    <n v="2"/>
    <n v="70"/>
    <n v="1"/>
    <n v="70"/>
    <x v="8"/>
    <x v="3"/>
    <x v="1"/>
    <x v="5"/>
  </r>
  <r>
    <d v="2026-02-02T00:00:00"/>
    <x v="11"/>
    <x v="11"/>
    <n v="2"/>
    <n v="43.98"/>
    <n v="5"/>
    <n v="199.95"/>
    <x v="2"/>
    <x v="1"/>
    <x v="1"/>
    <x v="5"/>
  </r>
  <r>
    <d v="2026-02-03T00:00:00"/>
    <x v="8"/>
    <x v="8"/>
    <n v="1"/>
    <n v="199.99"/>
    <n v="4"/>
    <n v="999.96"/>
    <x v="4"/>
    <x v="1"/>
    <x v="1"/>
    <x v="5"/>
  </r>
  <r>
    <d v="2026-02-04T00:00:00"/>
    <x v="33"/>
    <x v="32"/>
    <n v="3"/>
    <n v="1079.8799999999999"/>
    <n v="5"/>
    <n v="1999.75"/>
    <x v="0"/>
    <x v="6"/>
    <x v="1"/>
    <x v="5"/>
  </r>
  <r>
    <d v="2026-02-04T00:00:00"/>
    <x v="14"/>
    <x v="14"/>
    <n v="0"/>
    <n v="0"/>
    <n v="5"/>
    <n v="209.4"/>
    <x v="6"/>
    <x v="1"/>
    <x v="1"/>
    <x v="5"/>
  </r>
  <r>
    <d v="2026-02-05T00:00:00"/>
    <x v="4"/>
    <x v="4"/>
    <n v="1"/>
    <n v="10"/>
    <n v="5"/>
    <n v="99.95"/>
    <x v="2"/>
    <x v="0"/>
    <x v="1"/>
    <x v="5"/>
  </r>
  <r>
    <d v="2026-02-06T00:00:00"/>
    <x v="31"/>
    <x v="30"/>
    <n v="1"/>
    <n v="38.99"/>
    <n v="5"/>
    <n v="299.95"/>
    <x v="14"/>
    <x v="5"/>
    <x v="1"/>
    <x v="5"/>
  </r>
  <r>
    <d v="2026-02-07T00:00:00"/>
    <x v="28"/>
    <x v="27"/>
    <n v="1"/>
    <n v="96.75"/>
    <n v="4"/>
    <n v="516"/>
    <x v="12"/>
    <x v="4"/>
    <x v="1"/>
    <x v="5"/>
  </r>
  <r>
    <d v="2026-02-07T00:00:00"/>
    <x v="8"/>
    <x v="8"/>
    <n v="3"/>
    <n v="599.97"/>
    <n v="5"/>
    <n v="1249.95"/>
    <x v="4"/>
    <x v="1"/>
    <x v="1"/>
    <x v="5"/>
  </r>
  <r>
    <d v="2026-02-08T00:00:00"/>
    <x v="27"/>
    <x v="26"/>
    <n v="1"/>
    <n v="96.75"/>
    <n v="1"/>
    <n v="129"/>
    <x v="10"/>
    <x v="4"/>
    <x v="1"/>
    <x v="5"/>
  </r>
  <r>
    <d v="2026-02-09T00:00:00"/>
    <x v="9"/>
    <x v="9"/>
    <n v="3"/>
    <n v="116.97"/>
    <n v="4"/>
    <n v="239.96"/>
    <x v="5"/>
    <x v="1"/>
    <x v="1"/>
    <x v="5"/>
  </r>
  <r>
    <d v="2026-02-10T00:00:00"/>
    <x v="35"/>
    <x v="34"/>
    <n v="0"/>
    <n v="0"/>
    <n v="4"/>
    <n v="212.6"/>
    <x v="16"/>
    <x v="6"/>
    <x v="1"/>
    <x v="5"/>
  </r>
  <r>
    <d v="2026-02-11T00:00:00"/>
    <x v="12"/>
    <x v="12"/>
    <n v="0"/>
    <n v="0"/>
    <n v="4"/>
    <n v="201.28"/>
    <x v="6"/>
    <x v="1"/>
    <x v="1"/>
    <x v="5"/>
  </r>
  <r>
    <d v="2026-02-12T00:00:00"/>
    <x v="7"/>
    <x v="7"/>
    <n v="3"/>
    <n v="703.5"/>
    <n v="1"/>
    <n v="275.88"/>
    <x v="1"/>
    <x v="0"/>
    <x v="1"/>
    <x v="5"/>
  </r>
  <r>
    <d v="2026-02-12T00:00:00"/>
    <x v="20"/>
    <x v="10"/>
    <n v="2"/>
    <n v="40"/>
    <n v="5"/>
    <n v="199.95"/>
    <x v="2"/>
    <x v="2"/>
    <x v="1"/>
    <x v="5"/>
  </r>
  <r>
    <d v="2026-02-13T00:00:00"/>
    <x v="33"/>
    <x v="32"/>
    <n v="1"/>
    <n v="359.96"/>
    <n v="5"/>
    <n v="1999.75"/>
    <x v="0"/>
    <x v="6"/>
    <x v="1"/>
    <x v="5"/>
  </r>
  <r>
    <d v="2026-02-13T00:00:00"/>
    <x v="1"/>
    <x v="1"/>
    <n v="3"/>
    <n v="524.97"/>
    <n v="5"/>
    <n v="1249.95"/>
    <x v="1"/>
    <x v="0"/>
    <x v="1"/>
    <x v="5"/>
  </r>
  <r>
    <d v="2026-02-14T00:00:00"/>
    <x v="33"/>
    <x v="32"/>
    <n v="1"/>
    <n v="359.96"/>
    <n v="3"/>
    <n v="1199.8499999999999"/>
    <x v="0"/>
    <x v="6"/>
    <x v="1"/>
    <x v="5"/>
  </r>
  <r>
    <d v="2026-02-15T00:00:00"/>
    <x v="31"/>
    <x v="30"/>
    <n v="1"/>
    <n v="38.99"/>
    <n v="4"/>
    <n v="239.96"/>
    <x v="14"/>
    <x v="5"/>
    <x v="1"/>
    <x v="5"/>
  </r>
  <r>
    <d v="2026-02-16T00:00:00"/>
    <x v="10"/>
    <x v="10"/>
    <n v="2"/>
    <n v="43.98"/>
    <n v="2"/>
    <n v="79.98"/>
    <x v="2"/>
    <x v="1"/>
    <x v="1"/>
    <x v="5"/>
  </r>
  <r>
    <d v="2026-02-17T00:00:00"/>
    <x v="28"/>
    <x v="27"/>
    <n v="3"/>
    <n v="290.25"/>
    <n v="4"/>
    <n v="516"/>
    <x v="12"/>
    <x v="4"/>
    <x v="1"/>
    <x v="5"/>
  </r>
  <r>
    <d v="2026-02-18T00:00:00"/>
    <x v="20"/>
    <x v="10"/>
    <n v="3"/>
    <n v="60"/>
    <n v="3"/>
    <n v="119.97"/>
    <x v="2"/>
    <x v="2"/>
    <x v="1"/>
    <x v="5"/>
  </r>
  <r>
    <d v="2026-02-19T00:00:00"/>
    <x v="26"/>
    <x v="25"/>
    <n v="2"/>
    <n v="423.3"/>
    <n v="2"/>
    <n v="498"/>
    <x v="11"/>
    <x v="4"/>
    <x v="1"/>
    <x v="5"/>
  </r>
  <r>
    <d v="2026-02-19T00:00:00"/>
    <x v="32"/>
    <x v="31"/>
    <n v="1"/>
    <n v="74.989999999999995"/>
    <n v="5"/>
    <n v="499.95"/>
    <x v="2"/>
    <x v="5"/>
    <x v="1"/>
    <x v="5"/>
  </r>
  <r>
    <d v="2026-02-20T00:00:00"/>
    <x v="34"/>
    <x v="33"/>
    <n v="2"/>
    <n v="488.6"/>
    <n v="4"/>
    <n v="1396"/>
    <x v="15"/>
    <x v="6"/>
    <x v="1"/>
    <x v="5"/>
  </r>
  <r>
    <d v="2026-02-21T00:00:00"/>
    <x v="4"/>
    <x v="4"/>
    <n v="3"/>
    <n v="30"/>
    <n v="2"/>
    <n v="39.979999999999997"/>
    <x v="2"/>
    <x v="0"/>
    <x v="1"/>
    <x v="5"/>
  </r>
  <r>
    <d v="2026-02-22T00:00:00"/>
    <x v="15"/>
    <x v="15"/>
    <n v="2"/>
    <n v="179.98"/>
    <n v="5"/>
    <n v="599.95000000000005"/>
    <x v="5"/>
    <x v="1"/>
    <x v="1"/>
    <x v="5"/>
  </r>
  <r>
    <d v="2026-02-23T00:00:00"/>
    <x v="8"/>
    <x v="8"/>
    <n v="2"/>
    <n v="399.98"/>
    <n v="3"/>
    <n v="749.97"/>
    <x v="4"/>
    <x v="1"/>
    <x v="1"/>
    <x v="5"/>
  </r>
  <r>
    <d v="2026-02-24T00:00:00"/>
    <x v="12"/>
    <x v="12"/>
    <n v="1"/>
    <n v="32.71"/>
    <n v="1"/>
    <n v="50.32"/>
    <x v="6"/>
    <x v="1"/>
    <x v="1"/>
    <x v="5"/>
  </r>
  <r>
    <d v="2026-02-24T00:00:00"/>
    <x v="31"/>
    <x v="30"/>
    <n v="3"/>
    <n v="116.97"/>
    <n v="5"/>
    <n v="299.95"/>
    <x v="14"/>
    <x v="5"/>
    <x v="1"/>
    <x v="5"/>
  </r>
  <r>
    <d v="2026-02-25T00:00:00"/>
    <x v="29"/>
    <x v="28"/>
    <n v="28"/>
    <n v="1763.72"/>
    <n v="4"/>
    <n v="359.96"/>
    <x v="2"/>
    <x v="4"/>
    <x v="1"/>
    <x v="5"/>
  </r>
  <r>
    <d v="2026-02-26T00:00:00"/>
    <x v="12"/>
    <x v="12"/>
    <n v="0"/>
    <n v="0"/>
    <n v="3"/>
    <n v="150.96"/>
    <x v="6"/>
    <x v="1"/>
    <x v="1"/>
    <x v="5"/>
  </r>
  <r>
    <d v="2026-02-27T00:00:00"/>
    <x v="29"/>
    <x v="28"/>
    <n v="2"/>
    <n v="125.98"/>
    <n v="1"/>
    <n v="89.99"/>
    <x v="2"/>
    <x v="4"/>
    <x v="1"/>
    <x v="5"/>
  </r>
  <r>
    <d v="2026-02-28T00:00:00"/>
    <x v="10"/>
    <x v="10"/>
    <n v="2"/>
    <n v="43.98"/>
    <n v="3"/>
    <n v="119.97"/>
    <x v="2"/>
    <x v="1"/>
    <x v="1"/>
    <x v="5"/>
  </r>
  <r>
    <d v="2026-03-01T00:00:00"/>
    <x v="2"/>
    <x v="2"/>
    <n v="1"/>
    <n v="64.989999999999995"/>
    <n v="2"/>
    <n v="199.98"/>
    <x v="1"/>
    <x v="0"/>
    <x v="2"/>
    <x v="5"/>
  </r>
  <r>
    <d v="2026-03-02T00:00:00"/>
    <x v="27"/>
    <x v="26"/>
    <n v="3"/>
    <n v="290.25"/>
    <n v="1"/>
    <n v="129"/>
    <x v="10"/>
    <x v="4"/>
    <x v="2"/>
    <x v="5"/>
  </r>
  <r>
    <d v="2026-03-03T00:00:00"/>
    <x v="12"/>
    <x v="12"/>
    <n v="0"/>
    <n v="0"/>
    <n v="5"/>
    <n v="251.6"/>
    <x v="6"/>
    <x v="1"/>
    <x v="2"/>
    <x v="5"/>
  </r>
  <r>
    <d v="2026-03-04T00:00:00"/>
    <x v="24"/>
    <x v="23"/>
    <n v="3"/>
    <n v="37800"/>
    <n v="1"/>
    <n v="14000"/>
    <x v="9"/>
    <x v="3"/>
    <x v="2"/>
    <x v="5"/>
  </r>
  <r>
    <d v="2026-03-04T00:00:00"/>
    <x v="4"/>
    <x v="4"/>
    <n v="1"/>
    <n v="10"/>
    <n v="5"/>
    <n v="99.95"/>
    <x v="2"/>
    <x v="0"/>
    <x v="2"/>
    <x v="5"/>
  </r>
  <r>
    <d v="2026-03-05T00:00:00"/>
    <x v="24"/>
    <x v="23"/>
    <n v="4"/>
    <n v="50400"/>
    <n v="1"/>
    <n v="14000"/>
    <x v="9"/>
    <x v="3"/>
    <x v="2"/>
    <x v="5"/>
  </r>
  <r>
    <d v="2026-03-06T00:00:00"/>
    <x v="29"/>
    <x v="28"/>
    <n v="3"/>
    <n v="188.97"/>
    <n v="3"/>
    <n v="269.97000000000003"/>
    <x v="2"/>
    <x v="4"/>
    <x v="2"/>
    <x v="5"/>
  </r>
  <r>
    <d v="2026-03-07T00:00:00"/>
    <x v="24"/>
    <x v="23"/>
    <n v="1"/>
    <n v="12600"/>
    <n v="1"/>
    <n v="14000"/>
    <x v="9"/>
    <x v="3"/>
    <x v="2"/>
    <x v="5"/>
  </r>
  <r>
    <d v="2026-03-08T00:00:00"/>
    <x v="24"/>
    <x v="23"/>
    <n v="0"/>
    <n v="0"/>
    <n v="1"/>
    <n v="14000"/>
    <x v="9"/>
    <x v="3"/>
    <x v="2"/>
    <x v="5"/>
  </r>
  <r>
    <d v="2026-03-09T00:00:00"/>
    <x v="2"/>
    <x v="2"/>
    <n v="2"/>
    <n v="129.97999999999999"/>
    <n v="3"/>
    <n v="299.97000000000003"/>
    <x v="1"/>
    <x v="0"/>
    <x v="2"/>
    <x v="5"/>
  </r>
  <r>
    <d v="2026-03-10T00:00:00"/>
    <x v="10"/>
    <x v="10"/>
    <n v="2"/>
    <n v="43.98"/>
    <n v="5"/>
    <n v="199.95"/>
    <x v="2"/>
    <x v="1"/>
    <x v="2"/>
    <x v="5"/>
  </r>
  <r>
    <d v="2026-03-11T00:00:00"/>
    <x v="11"/>
    <x v="11"/>
    <n v="3"/>
    <n v="65.97"/>
    <n v="5"/>
    <n v="199.95"/>
    <x v="2"/>
    <x v="1"/>
    <x v="2"/>
    <x v="5"/>
  </r>
  <r>
    <d v="2026-03-12T00:00:00"/>
    <x v="27"/>
    <x v="26"/>
    <n v="1"/>
    <n v="96.75"/>
    <n v="3"/>
    <n v="387"/>
    <x v="10"/>
    <x v="4"/>
    <x v="2"/>
    <x v="5"/>
  </r>
  <r>
    <d v="2026-03-13T00:00:00"/>
    <x v="11"/>
    <x v="11"/>
    <n v="2"/>
    <n v="43.98"/>
    <n v="3"/>
    <n v="119.97"/>
    <x v="2"/>
    <x v="1"/>
    <x v="2"/>
    <x v="5"/>
  </r>
  <r>
    <d v="2026-03-14T00:00:00"/>
    <x v="0"/>
    <x v="0"/>
    <n v="1"/>
    <n v="345.59"/>
    <n v="4"/>
    <n v="1727.96"/>
    <x v="0"/>
    <x v="0"/>
    <x v="2"/>
    <x v="5"/>
  </r>
  <r>
    <d v="2026-03-15T00:00:00"/>
    <x v="11"/>
    <x v="11"/>
    <n v="2"/>
    <n v="43.98"/>
    <n v="1"/>
    <n v="39.99"/>
    <x v="2"/>
    <x v="1"/>
    <x v="2"/>
    <x v="5"/>
  </r>
  <r>
    <d v="2026-03-16T00:00:00"/>
    <x v="29"/>
    <x v="28"/>
    <n v="0"/>
    <n v="0"/>
    <n v="2"/>
    <n v="179.98"/>
    <x v="2"/>
    <x v="4"/>
    <x v="2"/>
    <x v="5"/>
  </r>
  <r>
    <d v="2026-03-17T00:00:00"/>
    <x v="10"/>
    <x v="10"/>
    <n v="2"/>
    <n v="43.98"/>
    <n v="4"/>
    <n v="159.96"/>
    <x v="2"/>
    <x v="1"/>
    <x v="2"/>
    <x v="5"/>
  </r>
  <r>
    <d v="2026-03-18T00:00:00"/>
    <x v="32"/>
    <x v="31"/>
    <n v="2"/>
    <n v="149.97999999999999"/>
    <n v="3"/>
    <n v="299.97000000000003"/>
    <x v="2"/>
    <x v="5"/>
    <x v="2"/>
    <x v="5"/>
  </r>
  <r>
    <d v="2026-03-19T00:00:00"/>
    <x v="19"/>
    <x v="19"/>
    <n v="0"/>
    <n v="0"/>
    <n v="1"/>
    <n v="326.69"/>
    <x v="7"/>
    <x v="2"/>
    <x v="2"/>
    <x v="5"/>
  </r>
  <r>
    <d v="2026-03-20T00:00:00"/>
    <x v="28"/>
    <x v="27"/>
    <n v="3"/>
    <n v="290.25"/>
    <n v="3"/>
    <n v="387"/>
    <x v="12"/>
    <x v="4"/>
    <x v="2"/>
    <x v="5"/>
  </r>
  <r>
    <d v="2026-03-21T00:00:00"/>
    <x v="24"/>
    <x v="23"/>
    <n v="0"/>
    <n v="0"/>
    <n v="1"/>
    <n v="14000"/>
    <x v="9"/>
    <x v="3"/>
    <x v="2"/>
    <x v="5"/>
  </r>
  <r>
    <d v="2026-03-22T00:00:00"/>
    <x v="10"/>
    <x v="10"/>
    <n v="3"/>
    <n v="65.97"/>
    <n v="5"/>
    <n v="199.95"/>
    <x v="2"/>
    <x v="1"/>
    <x v="2"/>
    <x v="5"/>
  </r>
  <r>
    <d v="2026-03-23T00:00:00"/>
    <x v="35"/>
    <x v="34"/>
    <n v="3"/>
    <n v="103.64999999999999"/>
    <n v="1"/>
    <n v="53.15"/>
    <x v="16"/>
    <x v="6"/>
    <x v="2"/>
    <x v="5"/>
  </r>
  <r>
    <d v="2026-03-24T00:00:00"/>
    <x v="2"/>
    <x v="2"/>
    <n v="2"/>
    <n v="129.97999999999999"/>
    <n v="5"/>
    <n v="499.95"/>
    <x v="1"/>
    <x v="0"/>
    <x v="2"/>
    <x v="5"/>
  </r>
  <r>
    <d v="2026-03-24T00:00:00"/>
    <x v="29"/>
    <x v="28"/>
    <n v="2"/>
    <n v="125.98"/>
    <n v="5"/>
    <n v="449.95"/>
    <x v="2"/>
    <x v="4"/>
    <x v="2"/>
    <x v="5"/>
  </r>
  <r>
    <d v="2026-03-25T00:00:00"/>
    <x v="4"/>
    <x v="4"/>
    <n v="0"/>
    <n v="0"/>
    <n v="2"/>
    <n v="39.979999999999997"/>
    <x v="2"/>
    <x v="0"/>
    <x v="2"/>
    <x v="5"/>
  </r>
  <r>
    <d v="2026-03-26T00:00:00"/>
    <x v="8"/>
    <x v="8"/>
    <n v="0"/>
    <n v="0"/>
    <n v="3"/>
    <n v="749.97"/>
    <x v="4"/>
    <x v="1"/>
    <x v="2"/>
    <x v="5"/>
  </r>
  <r>
    <d v="2026-03-26T00:00:00"/>
    <x v="17"/>
    <x v="17"/>
    <n v="0"/>
    <n v="0"/>
    <n v="5"/>
    <n v="1077.95"/>
    <x v="7"/>
    <x v="2"/>
    <x v="2"/>
    <x v="5"/>
  </r>
  <r>
    <d v="2026-03-27T00:00:00"/>
    <x v="12"/>
    <x v="12"/>
    <n v="1"/>
    <n v="32.71"/>
    <n v="2"/>
    <n v="100.64"/>
    <x v="6"/>
    <x v="1"/>
    <x v="2"/>
    <x v="5"/>
  </r>
  <r>
    <d v="2026-03-28T00:00:00"/>
    <x v="33"/>
    <x v="32"/>
    <n v="2"/>
    <n v="719.92"/>
    <n v="4"/>
    <n v="1599.8"/>
    <x v="0"/>
    <x v="6"/>
    <x v="2"/>
    <x v="5"/>
  </r>
  <r>
    <d v="2026-03-29T00:00:00"/>
    <x v="35"/>
    <x v="34"/>
    <n v="2"/>
    <n v="69.099999999999994"/>
    <n v="5"/>
    <n v="265.75"/>
    <x v="16"/>
    <x v="6"/>
    <x v="2"/>
    <x v="5"/>
  </r>
  <r>
    <d v="2026-03-30T00:00:00"/>
    <x v="17"/>
    <x v="17"/>
    <n v="1"/>
    <n v="183.25"/>
    <n v="1"/>
    <n v="215.59"/>
    <x v="7"/>
    <x v="2"/>
    <x v="2"/>
    <x v="5"/>
  </r>
  <r>
    <d v="2026-03-31T00:00:00"/>
    <x v="12"/>
    <x v="12"/>
    <n v="0"/>
    <n v="0"/>
    <n v="3"/>
    <n v="150.96"/>
    <x v="6"/>
    <x v="1"/>
    <x v="2"/>
    <x v="5"/>
  </r>
  <r>
    <d v="2026-04-01T00:00:00"/>
    <x v="5"/>
    <x v="5"/>
    <n v="2"/>
    <n v="28"/>
    <n v="2"/>
    <n v="55.98"/>
    <x v="2"/>
    <x v="0"/>
    <x v="3"/>
    <x v="5"/>
  </r>
  <r>
    <d v="2026-04-02T00:00:00"/>
    <x v="20"/>
    <x v="10"/>
    <n v="2"/>
    <n v="40"/>
    <n v="2"/>
    <n v="79.98"/>
    <x v="2"/>
    <x v="2"/>
    <x v="3"/>
    <x v="5"/>
  </r>
  <r>
    <d v="2026-04-03T00:00:00"/>
    <x v="11"/>
    <x v="11"/>
    <n v="1"/>
    <n v="21.99"/>
    <n v="4"/>
    <n v="159.96"/>
    <x v="2"/>
    <x v="1"/>
    <x v="3"/>
    <x v="5"/>
  </r>
  <r>
    <d v="2026-04-04T00:00:00"/>
    <x v="21"/>
    <x v="20"/>
    <n v="3"/>
    <n v="1754.97"/>
    <n v="1"/>
    <n v="649.99"/>
    <x v="4"/>
    <x v="2"/>
    <x v="3"/>
    <x v="5"/>
  </r>
  <r>
    <d v="2026-04-05T00:00:00"/>
    <x v="0"/>
    <x v="0"/>
    <n v="0"/>
    <n v="0"/>
    <n v="5"/>
    <n v="2159.9499999999998"/>
    <x v="0"/>
    <x v="0"/>
    <x v="3"/>
    <x v="5"/>
  </r>
  <r>
    <d v="2026-04-06T00:00:00"/>
    <x v="22"/>
    <x v="21"/>
    <n v="2"/>
    <n v="8991"/>
    <n v="4"/>
    <n v="19980"/>
    <x v="0"/>
    <x v="3"/>
    <x v="3"/>
    <x v="5"/>
  </r>
  <r>
    <d v="2026-04-07T00:00:00"/>
    <x v="24"/>
    <x v="23"/>
    <n v="0"/>
    <n v="0"/>
    <n v="1"/>
    <n v="14000"/>
    <x v="9"/>
    <x v="3"/>
    <x v="3"/>
    <x v="5"/>
  </r>
  <r>
    <d v="2026-04-08T00:00:00"/>
    <x v="22"/>
    <x v="21"/>
    <n v="2"/>
    <n v="8991"/>
    <n v="4"/>
    <n v="19980"/>
    <x v="0"/>
    <x v="3"/>
    <x v="3"/>
    <x v="5"/>
  </r>
  <r>
    <d v="2026-04-09T00:00:00"/>
    <x v="6"/>
    <x v="6"/>
    <n v="0"/>
    <n v="0"/>
    <n v="2"/>
    <n v="59.98"/>
    <x v="3"/>
    <x v="0"/>
    <x v="3"/>
    <x v="5"/>
  </r>
  <r>
    <d v="2026-04-10T00:00:00"/>
    <x v="32"/>
    <x v="31"/>
    <n v="2"/>
    <n v="149.97999999999999"/>
    <n v="2"/>
    <n v="199.98"/>
    <x v="2"/>
    <x v="5"/>
    <x v="3"/>
    <x v="5"/>
  </r>
  <r>
    <d v="2026-04-11T00:00:00"/>
    <x v="6"/>
    <x v="6"/>
    <n v="2"/>
    <n v="30"/>
    <n v="3"/>
    <n v="89.97"/>
    <x v="3"/>
    <x v="0"/>
    <x v="3"/>
    <x v="5"/>
  </r>
  <r>
    <d v="2026-04-12T00:00:00"/>
    <x v="32"/>
    <x v="31"/>
    <n v="3"/>
    <n v="224.96999999999997"/>
    <n v="2"/>
    <n v="199.98"/>
    <x v="2"/>
    <x v="5"/>
    <x v="3"/>
    <x v="5"/>
  </r>
  <r>
    <d v="2026-04-13T00:00:00"/>
    <x v="23"/>
    <x v="22"/>
    <n v="2"/>
    <n v="70"/>
    <n v="4"/>
    <n v="280"/>
    <x v="8"/>
    <x v="3"/>
    <x v="3"/>
    <x v="5"/>
  </r>
  <r>
    <d v="2026-04-14T00:00:00"/>
    <x v="35"/>
    <x v="34"/>
    <n v="0"/>
    <n v="0"/>
    <n v="1"/>
    <n v="53.15"/>
    <x v="16"/>
    <x v="6"/>
    <x v="3"/>
    <x v="5"/>
  </r>
  <r>
    <d v="2026-04-15T00:00:00"/>
    <x v="33"/>
    <x v="32"/>
    <n v="2"/>
    <n v="719.92"/>
    <n v="1"/>
    <n v="399.95"/>
    <x v="0"/>
    <x v="6"/>
    <x v="3"/>
    <x v="5"/>
  </r>
  <r>
    <d v="2026-04-16T00:00:00"/>
    <x v="31"/>
    <x v="30"/>
    <n v="1"/>
    <n v="38.99"/>
    <n v="2"/>
    <n v="119.98"/>
    <x v="14"/>
    <x v="5"/>
    <x v="3"/>
    <x v="5"/>
  </r>
  <r>
    <d v="2026-04-17T00:00:00"/>
    <x v="33"/>
    <x v="32"/>
    <n v="3"/>
    <n v="1079.8799999999999"/>
    <n v="1"/>
    <n v="399.95"/>
    <x v="0"/>
    <x v="6"/>
    <x v="3"/>
    <x v="5"/>
  </r>
  <r>
    <d v="2026-04-17T00:00:00"/>
    <x v="26"/>
    <x v="25"/>
    <n v="2"/>
    <n v="423.3"/>
    <n v="5"/>
    <n v="1245"/>
    <x v="11"/>
    <x v="4"/>
    <x v="3"/>
    <x v="5"/>
  </r>
  <r>
    <d v="2026-04-18T00:00:00"/>
    <x v="21"/>
    <x v="20"/>
    <n v="1"/>
    <n v="584.99"/>
    <n v="3"/>
    <n v="1949.97"/>
    <x v="4"/>
    <x v="2"/>
    <x v="3"/>
    <x v="5"/>
  </r>
  <r>
    <d v="2026-04-18T00:00:00"/>
    <x v="35"/>
    <x v="34"/>
    <n v="3"/>
    <n v="103.64999999999999"/>
    <n v="5"/>
    <n v="265.75"/>
    <x v="16"/>
    <x v="6"/>
    <x v="3"/>
    <x v="5"/>
  </r>
  <r>
    <d v="2026-04-19T00:00:00"/>
    <x v="17"/>
    <x v="17"/>
    <n v="1"/>
    <n v="183.25"/>
    <n v="3"/>
    <n v="646.77"/>
    <x v="7"/>
    <x v="2"/>
    <x v="3"/>
    <x v="5"/>
  </r>
  <r>
    <d v="2026-04-20T00:00:00"/>
    <x v="9"/>
    <x v="9"/>
    <n v="3"/>
    <n v="116.97"/>
    <n v="2"/>
    <n v="119.98"/>
    <x v="5"/>
    <x v="1"/>
    <x v="3"/>
    <x v="5"/>
  </r>
  <r>
    <d v="2026-04-21T00:00:00"/>
    <x v="2"/>
    <x v="2"/>
    <n v="0"/>
    <n v="0"/>
    <n v="2"/>
    <n v="199.98"/>
    <x v="1"/>
    <x v="0"/>
    <x v="3"/>
    <x v="5"/>
  </r>
  <r>
    <d v="2026-04-22T00:00:00"/>
    <x v="16"/>
    <x v="16"/>
    <n v="3"/>
    <n v="623.97"/>
    <n v="5"/>
    <n v="1299.95"/>
    <x v="4"/>
    <x v="2"/>
    <x v="3"/>
    <x v="5"/>
  </r>
  <r>
    <d v="2026-04-22T00:00:00"/>
    <x v="17"/>
    <x v="17"/>
    <n v="0"/>
    <n v="0"/>
    <n v="5"/>
    <n v="1077.95"/>
    <x v="7"/>
    <x v="2"/>
    <x v="3"/>
    <x v="5"/>
  </r>
  <r>
    <d v="2026-04-23T00:00:00"/>
    <x v="17"/>
    <x v="17"/>
    <n v="0"/>
    <n v="0"/>
    <n v="5"/>
    <n v="1077.95"/>
    <x v="7"/>
    <x v="2"/>
    <x v="3"/>
    <x v="5"/>
  </r>
  <r>
    <d v="2026-04-23T00:00:00"/>
    <x v="23"/>
    <x v="22"/>
    <n v="2"/>
    <n v="70"/>
    <n v="5"/>
    <n v="350"/>
    <x v="8"/>
    <x v="3"/>
    <x v="3"/>
    <x v="5"/>
  </r>
  <r>
    <d v="2026-04-24T00:00:00"/>
    <x v="28"/>
    <x v="27"/>
    <n v="0"/>
    <n v="0"/>
    <n v="5"/>
    <n v="645"/>
    <x v="12"/>
    <x v="4"/>
    <x v="3"/>
    <x v="5"/>
  </r>
  <r>
    <d v="2026-04-25T00:00:00"/>
    <x v="19"/>
    <x v="19"/>
    <n v="1"/>
    <n v="294.02"/>
    <n v="1"/>
    <n v="326.69"/>
    <x v="7"/>
    <x v="2"/>
    <x v="3"/>
    <x v="5"/>
  </r>
  <r>
    <d v="2026-04-26T00:00:00"/>
    <x v="13"/>
    <x v="13"/>
    <n v="0"/>
    <n v="0"/>
    <n v="1"/>
    <n v="119.88"/>
    <x v="6"/>
    <x v="1"/>
    <x v="3"/>
    <x v="5"/>
  </r>
  <r>
    <d v="2026-04-27T00:00:00"/>
    <x v="8"/>
    <x v="8"/>
    <n v="0"/>
    <n v="0"/>
    <n v="1"/>
    <n v="249.99"/>
    <x v="4"/>
    <x v="1"/>
    <x v="3"/>
    <x v="5"/>
  </r>
  <r>
    <d v="2026-04-27T00:00:00"/>
    <x v="5"/>
    <x v="5"/>
    <n v="3"/>
    <n v="42"/>
    <n v="5"/>
    <n v="139.94999999999999"/>
    <x v="2"/>
    <x v="0"/>
    <x v="3"/>
    <x v="5"/>
  </r>
  <r>
    <d v="2026-04-28T00:00:00"/>
    <x v="7"/>
    <x v="7"/>
    <n v="1"/>
    <n v="234.5"/>
    <n v="3"/>
    <n v="827.64"/>
    <x v="1"/>
    <x v="0"/>
    <x v="3"/>
    <x v="5"/>
  </r>
  <r>
    <d v="2026-04-29T00:00:00"/>
    <x v="19"/>
    <x v="19"/>
    <n v="0"/>
    <n v="0"/>
    <n v="4"/>
    <n v="1306.76"/>
    <x v="7"/>
    <x v="2"/>
    <x v="3"/>
    <x v="5"/>
  </r>
  <r>
    <d v="2026-04-30T00:00:00"/>
    <x v="12"/>
    <x v="12"/>
    <n v="0"/>
    <n v="0"/>
    <n v="5"/>
    <n v="251.6"/>
    <x v="6"/>
    <x v="1"/>
    <x v="3"/>
    <x v="5"/>
  </r>
  <r>
    <d v="2026-05-01T00:00:00"/>
    <x v="18"/>
    <x v="18"/>
    <n v="2"/>
    <n v="40"/>
    <n v="2"/>
    <n v="79.98"/>
    <x v="3"/>
    <x v="2"/>
    <x v="4"/>
    <x v="5"/>
  </r>
  <r>
    <d v="2026-05-02T00:00:00"/>
    <x v="27"/>
    <x v="26"/>
    <n v="0"/>
    <n v="0"/>
    <n v="4"/>
    <n v="516"/>
    <x v="10"/>
    <x v="4"/>
    <x v="4"/>
    <x v="5"/>
  </r>
  <r>
    <d v="2026-05-03T00:00:00"/>
    <x v="16"/>
    <x v="16"/>
    <n v="2"/>
    <n v="415.98"/>
    <n v="5"/>
    <n v="1299.95"/>
    <x v="4"/>
    <x v="2"/>
    <x v="4"/>
    <x v="5"/>
  </r>
  <r>
    <d v="2026-05-03T00:00:00"/>
    <x v="7"/>
    <x v="7"/>
    <n v="1"/>
    <n v="234.5"/>
    <n v="5"/>
    <n v="1379.4"/>
    <x v="1"/>
    <x v="0"/>
    <x v="4"/>
    <x v="5"/>
  </r>
  <r>
    <d v="2026-05-04T00:00:00"/>
    <x v="13"/>
    <x v="13"/>
    <n v="2"/>
    <n v="179.82"/>
    <n v="5"/>
    <n v="599.4"/>
    <x v="6"/>
    <x v="1"/>
    <x v="4"/>
    <x v="5"/>
  </r>
  <r>
    <d v="2026-05-05T00:00:00"/>
    <x v="24"/>
    <x v="23"/>
    <n v="0"/>
    <n v="0"/>
    <n v="1"/>
    <n v="14000"/>
    <x v="9"/>
    <x v="3"/>
    <x v="4"/>
    <x v="5"/>
  </r>
  <r>
    <d v="2026-05-06T00:00:00"/>
    <x v="27"/>
    <x v="26"/>
    <n v="3"/>
    <n v="290.25"/>
    <n v="1"/>
    <n v="129"/>
    <x v="10"/>
    <x v="4"/>
    <x v="4"/>
    <x v="5"/>
  </r>
  <r>
    <d v="2026-05-07T00:00:00"/>
    <x v="9"/>
    <x v="9"/>
    <n v="3"/>
    <n v="116.97"/>
    <n v="5"/>
    <n v="299.95"/>
    <x v="5"/>
    <x v="1"/>
    <x v="4"/>
    <x v="5"/>
  </r>
  <r>
    <d v="2026-05-08T00:00:00"/>
    <x v="25"/>
    <x v="24"/>
    <n v="1"/>
    <n v="12"/>
    <n v="1"/>
    <n v="20"/>
    <x v="10"/>
    <x v="4"/>
    <x v="4"/>
    <x v="5"/>
  </r>
  <r>
    <d v="2026-05-09T00:00:00"/>
    <x v="29"/>
    <x v="28"/>
    <n v="3"/>
    <n v="188.97"/>
    <n v="5"/>
    <n v="449.95"/>
    <x v="2"/>
    <x v="4"/>
    <x v="4"/>
    <x v="5"/>
  </r>
  <r>
    <d v="2026-05-10T00:00:00"/>
    <x v="22"/>
    <x v="21"/>
    <n v="1"/>
    <n v="4495.5"/>
    <n v="2"/>
    <n v="9990"/>
    <x v="0"/>
    <x v="3"/>
    <x v="4"/>
    <x v="5"/>
  </r>
  <r>
    <d v="2026-05-10T00:00:00"/>
    <x v="12"/>
    <x v="12"/>
    <n v="2"/>
    <n v="65.42"/>
    <n v="5"/>
    <n v="251.6"/>
    <x v="6"/>
    <x v="1"/>
    <x v="4"/>
    <x v="5"/>
  </r>
  <r>
    <d v="2026-05-11T00:00:00"/>
    <x v="33"/>
    <x v="32"/>
    <n v="3"/>
    <n v="1079.8799999999999"/>
    <n v="4"/>
    <n v="1599.8"/>
    <x v="0"/>
    <x v="6"/>
    <x v="4"/>
    <x v="5"/>
  </r>
  <r>
    <d v="2026-05-12T00:00:00"/>
    <x v="35"/>
    <x v="34"/>
    <n v="0"/>
    <n v="0"/>
    <n v="5"/>
    <n v="265.75"/>
    <x v="16"/>
    <x v="6"/>
    <x v="4"/>
    <x v="5"/>
  </r>
  <r>
    <d v="2026-05-13T00:00:00"/>
    <x v="17"/>
    <x v="17"/>
    <n v="3"/>
    <n v="549.75"/>
    <n v="2"/>
    <n v="431.18"/>
    <x v="7"/>
    <x v="2"/>
    <x v="4"/>
    <x v="5"/>
  </r>
  <r>
    <d v="2026-05-14T00:00:00"/>
    <x v="10"/>
    <x v="10"/>
    <n v="1"/>
    <n v="21.99"/>
    <n v="5"/>
    <n v="199.95"/>
    <x v="2"/>
    <x v="1"/>
    <x v="4"/>
    <x v="5"/>
  </r>
  <r>
    <d v="2026-05-14T00:00:00"/>
    <x v="17"/>
    <x v="17"/>
    <n v="2"/>
    <n v="366.5"/>
    <n v="5"/>
    <n v="1077.95"/>
    <x v="7"/>
    <x v="2"/>
    <x v="4"/>
    <x v="5"/>
  </r>
  <r>
    <d v="2026-05-15T00:00:00"/>
    <x v="20"/>
    <x v="10"/>
    <n v="1"/>
    <n v="20"/>
    <n v="4"/>
    <n v="159.96"/>
    <x v="2"/>
    <x v="2"/>
    <x v="4"/>
    <x v="5"/>
  </r>
  <r>
    <d v="2026-05-15T00:00:00"/>
    <x v="9"/>
    <x v="9"/>
    <n v="1"/>
    <n v="38.99"/>
    <n v="5"/>
    <n v="299.95"/>
    <x v="5"/>
    <x v="1"/>
    <x v="4"/>
    <x v="5"/>
  </r>
  <r>
    <d v="2026-05-16T00:00:00"/>
    <x v="12"/>
    <x v="12"/>
    <n v="1"/>
    <n v="32.71"/>
    <n v="4"/>
    <n v="201.28"/>
    <x v="6"/>
    <x v="1"/>
    <x v="4"/>
    <x v="5"/>
  </r>
  <r>
    <d v="2026-05-17T00:00:00"/>
    <x v="11"/>
    <x v="11"/>
    <n v="2"/>
    <n v="43.98"/>
    <n v="3"/>
    <n v="119.97"/>
    <x v="2"/>
    <x v="1"/>
    <x v="4"/>
    <x v="5"/>
  </r>
  <r>
    <d v="2026-05-17T00:00:00"/>
    <x v="23"/>
    <x v="22"/>
    <n v="1"/>
    <n v="35"/>
    <n v="5"/>
    <n v="350"/>
    <x v="8"/>
    <x v="3"/>
    <x v="4"/>
    <x v="5"/>
  </r>
  <r>
    <d v="2026-05-18T00:00:00"/>
    <x v="25"/>
    <x v="24"/>
    <n v="1"/>
    <n v="12"/>
    <n v="5"/>
    <n v="100"/>
    <x v="10"/>
    <x v="4"/>
    <x v="4"/>
    <x v="5"/>
  </r>
  <r>
    <d v="2026-05-19T00:00:00"/>
    <x v="30"/>
    <x v="29"/>
    <n v="3"/>
    <n v="188.97"/>
    <n v="1"/>
    <n v="89.99"/>
    <x v="13"/>
    <x v="4"/>
    <x v="4"/>
    <x v="5"/>
  </r>
  <r>
    <d v="2026-05-20T00:00:00"/>
    <x v="3"/>
    <x v="3"/>
    <n v="1"/>
    <n v="41.99"/>
    <n v="3"/>
    <n v="209.97"/>
    <x v="1"/>
    <x v="0"/>
    <x v="4"/>
    <x v="5"/>
  </r>
  <r>
    <d v="2026-05-20T00:00:00"/>
    <x v="31"/>
    <x v="30"/>
    <n v="3"/>
    <n v="116.97"/>
    <n v="5"/>
    <n v="299.95"/>
    <x v="14"/>
    <x v="5"/>
    <x v="4"/>
    <x v="5"/>
  </r>
  <r>
    <d v="2026-05-21T00:00:00"/>
    <x v="3"/>
    <x v="3"/>
    <n v="1"/>
    <n v="41.99"/>
    <n v="4"/>
    <n v="279.95999999999998"/>
    <x v="1"/>
    <x v="0"/>
    <x v="4"/>
    <x v="5"/>
  </r>
  <r>
    <d v="2026-05-22T00:00:00"/>
    <x v="30"/>
    <x v="29"/>
    <n v="1"/>
    <n v="62.99"/>
    <n v="1"/>
    <n v="89.99"/>
    <x v="13"/>
    <x v="4"/>
    <x v="4"/>
    <x v="5"/>
  </r>
  <r>
    <d v="2026-05-23T00:00:00"/>
    <x v="26"/>
    <x v="25"/>
    <n v="1"/>
    <n v="211.65"/>
    <n v="5"/>
    <n v="1245"/>
    <x v="11"/>
    <x v="4"/>
    <x v="4"/>
    <x v="5"/>
  </r>
  <r>
    <d v="2026-05-23T00:00:00"/>
    <x v="23"/>
    <x v="22"/>
    <n v="1"/>
    <n v="35"/>
    <n v="5"/>
    <n v="350"/>
    <x v="8"/>
    <x v="3"/>
    <x v="4"/>
    <x v="5"/>
  </r>
  <r>
    <d v="2026-05-24T00:00:00"/>
    <x v="21"/>
    <x v="20"/>
    <n v="3"/>
    <n v="1754.97"/>
    <n v="2"/>
    <n v="1299.98"/>
    <x v="4"/>
    <x v="2"/>
    <x v="4"/>
    <x v="5"/>
  </r>
  <r>
    <d v="2026-05-25T00:00:00"/>
    <x v="9"/>
    <x v="9"/>
    <n v="3"/>
    <n v="116.97"/>
    <n v="1"/>
    <n v="59.99"/>
    <x v="5"/>
    <x v="1"/>
    <x v="4"/>
    <x v="5"/>
  </r>
  <r>
    <d v="2026-05-26T00:00:00"/>
    <x v="27"/>
    <x v="26"/>
    <n v="1"/>
    <n v="96.75"/>
    <n v="4"/>
    <n v="516"/>
    <x v="10"/>
    <x v="4"/>
    <x v="4"/>
    <x v="5"/>
  </r>
  <r>
    <d v="2026-05-27T00:00:00"/>
    <x v="20"/>
    <x v="10"/>
    <n v="2"/>
    <n v="40"/>
    <n v="5"/>
    <n v="199.95"/>
    <x v="2"/>
    <x v="2"/>
    <x v="4"/>
    <x v="5"/>
  </r>
  <r>
    <d v="2026-05-28T00:00:00"/>
    <x v="11"/>
    <x v="11"/>
    <n v="1"/>
    <n v="21.99"/>
    <n v="4"/>
    <n v="159.96"/>
    <x v="2"/>
    <x v="1"/>
    <x v="4"/>
    <x v="5"/>
  </r>
  <r>
    <d v="2026-05-29T00:00:00"/>
    <x v="18"/>
    <x v="18"/>
    <n v="1"/>
    <n v="20"/>
    <n v="5"/>
    <n v="199.95"/>
    <x v="3"/>
    <x v="2"/>
    <x v="4"/>
    <x v="5"/>
  </r>
  <r>
    <d v="2026-05-30T00:00:00"/>
    <x v="28"/>
    <x v="27"/>
    <n v="2"/>
    <n v="193.5"/>
    <n v="2"/>
    <n v="258"/>
    <x v="12"/>
    <x v="4"/>
    <x v="4"/>
    <x v="5"/>
  </r>
  <r>
    <d v="2026-05-30T00:00:00"/>
    <x v="30"/>
    <x v="29"/>
    <n v="2"/>
    <n v="125.98"/>
    <n v="5"/>
    <n v="449.95"/>
    <x v="13"/>
    <x v="4"/>
    <x v="4"/>
    <x v="5"/>
  </r>
  <r>
    <d v="2026-05-31T00:00:00"/>
    <x v="6"/>
    <x v="6"/>
    <n v="0"/>
    <n v="0"/>
    <n v="4"/>
    <n v="119.96"/>
    <x v="3"/>
    <x v="0"/>
    <x v="4"/>
    <x v="5"/>
  </r>
  <r>
    <d v="2026-06-01T00:00:00"/>
    <x v="0"/>
    <x v="0"/>
    <n v="2"/>
    <n v="691.18"/>
    <n v="1"/>
    <n v="431.99"/>
    <x v="0"/>
    <x v="0"/>
    <x v="5"/>
    <x v="5"/>
  </r>
  <r>
    <d v="2026-06-01T00:00:00"/>
    <x v="8"/>
    <x v="8"/>
    <n v="0"/>
    <n v="0"/>
    <n v="5"/>
    <n v="1249.95"/>
    <x v="4"/>
    <x v="1"/>
    <x v="5"/>
    <x v="5"/>
  </r>
  <r>
    <d v="2026-06-02T00:00:00"/>
    <x v="15"/>
    <x v="15"/>
    <n v="2"/>
    <n v="179.98"/>
    <n v="1"/>
    <n v="119.99"/>
    <x v="5"/>
    <x v="1"/>
    <x v="5"/>
    <x v="5"/>
  </r>
  <r>
    <d v="2026-06-02T00:00:00"/>
    <x v="30"/>
    <x v="29"/>
    <n v="1"/>
    <n v="62.99"/>
    <n v="5"/>
    <n v="449.95"/>
    <x v="13"/>
    <x v="4"/>
    <x v="5"/>
    <x v="5"/>
  </r>
  <r>
    <d v="2026-06-03T00:00:00"/>
    <x v="33"/>
    <x v="32"/>
    <n v="0"/>
    <n v="0"/>
    <n v="2"/>
    <n v="799.9"/>
    <x v="0"/>
    <x v="6"/>
    <x v="5"/>
    <x v="5"/>
  </r>
  <r>
    <d v="2026-06-04T00:00:00"/>
    <x v="20"/>
    <x v="10"/>
    <n v="2"/>
    <n v="40"/>
    <n v="5"/>
    <n v="199.95"/>
    <x v="2"/>
    <x v="2"/>
    <x v="5"/>
    <x v="5"/>
  </r>
  <r>
    <d v="2026-06-05T00:00:00"/>
    <x v="10"/>
    <x v="10"/>
    <n v="2"/>
    <n v="43.98"/>
    <n v="2"/>
    <n v="79.98"/>
    <x v="2"/>
    <x v="1"/>
    <x v="5"/>
    <x v="5"/>
  </r>
  <r>
    <d v="2026-06-05T00:00:00"/>
    <x v="14"/>
    <x v="14"/>
    <n v="0"/>
    <n v="0"/>
    <n v="5"/>
    <n v="209.4"/>
    <x v="6"/>
    <x v="1"/>
    <x v="5"/>
    <x v="5"/>
  </r>
  <r>
    <d v="2026-06-06T00:00:00"/>
    <x v="13"/>
    <x v="13"/>
    <n v="3"/>
    <n v="269.73"/>
    <n v="2"/>
    <n v="239.76"/>
    <x v="6"/>
    <x v="1"/>
    <x v="5"/>
    <x v="5"/>
  </r>
  <r>
    <d v="2026-06-07T00:00:00"/>
    <x v="33"/>
    <x v="32"/>
    <n v="3"/>
    <n v="1079.8799999999999"/>
    <n v="2"/>
    <n v="799.9"/>
    <x v="0"/>
    <x v="6"/>
    <x v="5"/>
    <x v="5"/>
  </r>
  <r>
    <d v="2026-06-08T00:00:00"/>
    <x v="5"/>
    <x v="5"/>
    <n v="3"/>
    <n v="42"/>
    <n v="1"/>
    <n v="27.99"/>
    <x v="2"/>
    <x v="0"/>
    <x v="5"/>
    <x v="5"/>
  </r>
  <r>
    <d v="2026-06-09T00:00:00"/>
    <x v="32"/>
    <x v="31"/>
    <n v="2"/>
    <n v="149.97999999999999"/>
    <n v="5"/>
    <n v="499.95"/>
    <x v="2"/>
    <x v="5"/>
    <x v="5"/>
    <x v="5"/>
  </r>
  <r>
    <d v="2026-06-10T00:00:00"/>
    <x v="12"/>
    <x v="12"/>
    <n v="3"/>
    <n v="98.13"/>
    <n v="3"/>
    <n v="150.96"/>
    <x v="6"/>
    <x v="1"/>
    <x v="5"/>
    <x v="5"/>
  </r>
  <r>
    <d v="2026-06-11T00:00:00"/>
    <x v="19"/>
    <x v="19"/>
    <n v="0"/>
    <n v="0"/>
    <n v="5"/>
    <n v="1633.45"/>
    <x v="7"/>
    <x v="2"/>
    <x v="5"/>
    <x v="5"/>
  </r>
  <r>
    <d v="2026-06-12T00:00:00"/>
    <x v="27"/>
    <x v="26"/>
    <n v="3"/>
    <n v="290.25"/>
    <n v="5"/>
    <n v="645"/>
    <x v="10"/>
    <x v="4"/>
    <x v="5"/>
    <x v="5"/>
  </r>
  <r>
    <d v="2026-06-13T00:00:00"/>
    <x v="27"/>
    <x v="26"/>
    <n v="1"/>
    <n v="96.75"/>
    <n v="4"/>
    <n v="516"/>
    <x v="10"/>
    <x v="4"/>
    <x v="5"/>
    <x v="5"/>
  </r>
  <r>
    <d v="2026-06-14T00:00:00"/>
    <x v="31"/>
    <x v="30"/>
    <n v="0"/>
    <n v="0"/>
    <n v="5"/>
    <n v="299.95"/>
    <x v="14"/>
    <x v="5"/>
    <x v="5"/>
    <x v="5"/>
  </r>
  <r>
    <d v="2026-06-15T00:00:00"/>
    <x v="32"/>
    <x v="31"/>
    <n v="3"/>
    <n v="224.96999999999997"/>
    <n v="5"/>
    <n v="499.95"/>
    <x v="2"/>
    <x v="5"/>
    <x v="5"/>
    <x v="5"/>
  </r>
  <r>
    <d v="2026-06-16T00:00:00"/>
    <x v="31"/>
    <x v="30"/>
    <n v="1"/>
    <n v="38.99"/>
    <n v="5"/>
    <n v="299.95"/>
    <x v="14"/>
    <x v="5"/>
    <x v="5"/>
    <x v="5"/>
  </r>
  <r>
    <d v="2026-06-16T00:00:00"/>
    <x v="35"/>
    <x v="34"/>
    <n v="0"/>
    <n v="0"/>
    <n v="5"/>
    <n v="265.75"/>
    <x v="16"/>
    <x v="6"/>
    <x v="5"/>
    <x v="5"/>
  </r>
  <r>
    <d v="2026-06-17T00:00:00"/>
    <x v="13"/>
    <x v="13"/>
    <n v="3"/>
    <n v="269.73"/>
    <n v="4"/>
    <n v="479.52"/>
    <x v="6"/>
    <x v="1"/>
    <x v="5"/>
    <x v="5"/>
  </r>
  <r>
    <d v="2026-06-18T00:00:00"/>
    <x v="23"/>
    <x v="22"/>
    <n v="2"/>
    <n v="70"/>
    <n v="1"/>
    <n v="70"/>
    <x v="8"/>
    <x v="3"/>
    <x v="5"/>
    <x v="5"/>
  </r>
  <r>
    <d v="2026-06-19T00:00:00"/>
    <x v="22"/>
    <x v="21"/>
    <n v="2"/>
    <n v="8991"/>
    <n v="2"/>
    <n v="9990"/>
    <x v="0"/>
    <x v="3"/>
    <x v="5"/>
    <x v="5"/>
  </r>
  <r>
    <d v="2026-06-20T00:00:00"/>
    <x v="2"/>
    <x v="2"/>
    <n v="3"/>
    <n v="194.96999999999997"/>
    <n v="1"/>
    <n v="99.99"/>
    <x v="1"/>
    <x v="0"/>
    <x v="5"/>
    <x v="5"/>
  </r>
  <r>
    <d v="2026-06-21T00:00:00"/>
    <x v="3"/>
    <x v="3"/>
    <n v="2"/>
    <n v="83.98"/>
    <n v="4"/>
    <n v="279.95999999999998"/>
    <x v="1"/>
    <x v="0"/>
    <x v="5"/>
    <x v="5"/>
  </r>
  <r>
    <d v="2026-06-22T00:00:00"/>
    <x v="34"/>
    <x v="33"/>
    <n v="0"/>
    <n v="0"/>
    <n v="2"/>
    <n v="698"/>
    <x v="15"/>
    <x v="6"/>
    <x v="5"/>
    <x v="5"/>
  </r>
  <r>
    <d v="2026-06-22T00:00:00"/>
    <x v="17"/>
    <x v="17"/>
    <n v="0"/>
    <n v="0"/>
    <n v="5"/>
    <n v="1077.95"/>
    <x v="7"/>
    <x v="2"/>
    <x v="5"/>
    <x v="5"/>
  </r>
  <r>
    <d v="2026-06-23T00:00:00"/>
    <x v="11"/>
    <x v="11"/>
    <n v="3"/>
    <n v="65.97"/>
    <n v="1"/>
    <n v="39.99"/>
    <x v="2"/>
    <x v="1"/>
    <x v="5"/>
    <x v="5"/>
  </r>
  <r>
    <d v="2026-06-24T00:00:00"/>
    <x v="32"/>
    <x v="31"/>
    <n v="2"/>
    <n v="149.97999999999999"/>
    <n v="4"/>
    <n v="399.96"/>
    <x v="2"/>
    <x v="5"/>
    <x v="5"/>
    <x v="5"/>
  </r>
  <r>
    <d v="2026-06-25T00:00:00"/>
    <x v="11"/>
    <x v="11"/>
    <n v="0"/>
    <n v="0"/>
    <n v="1"/>
    <n v="39.99"/>
    <x v="2"/>
    <x v="1"/>
    <x v="5"/>
    <x v="5"/>
  </r>
  <r>
    <d v="2026-06-26T00:00:00"/>
    <x v="25"/>
    <x v="24"/>
    <n v="2"/>
    <n v="24"/>
    <n v="5"/>
    <n v="100"/>
    <x v="10"/>
    <x v="4"/>
    <x v="5"/>
    <x v="5"/>
  </r>
  <r>
    <d v="2026-06-27T00:00:00"/>
    <x v="23"/>
    <x v="22"/>
    <n v="0"/>
    <n v="0"/>
    <n v="1"/>
    <n v="70"/>
    <x v="8"/>
    <x v="3"/>
    <x v="5"/>
    <x v="5"/>
  </r>
  <r>
    <d v="2026-06-28T00:00:00"/>
    <x v="30"/>
    <x v="29"/>
    <n v="3"/>
    <n v="188.97"/>
    <n v="3"/>
    <n v="269.97000000000003"/>
    <x v="13"/>
    <x v="4"/>
    <x v="5"/>
    <x v="5"/>
  </r>
  <r>
    <d v="2026-06-29T00:00:00"/>
    <x v="12"/>
    <x v="12"/>
    <n v="0"/>
    <n v="0"/>
    <n v="4"/>
    <n v="201.28"/>
    <x v="6"/>
    <x v="1"/>
    <x v="5"/>
    <x v="5"/>
  </r>
  <r>
    <d v="2026-06-30T00:00:00"/>
    <x v="23"/>
    <x v="22"/>
    <n v="2"/>
    <n v="70"/>
    <n v="1"/>
    <n v="70"/>
    <x v="8"/>
    <x v="3"/>
    <x v="5"/>
    <x v="5"/>
  </r>
  <r>
    <d v="2026-06-30T00:00:00"/>
    <x v="0"/>
    <x v="0"/>
    <n v="3"/>
    <n v="1036.77"/>
    <n v="5"/>
    <n v="2159.9499999999998"/>
    <x v="0"/>
    <x v="0"/>
    <x v="5"/>
    <x v="5"/>
  </r>
  <r>
    <d v="2026-07-01T00:00:00"/>
    <x v="30"/>
    <x v="29"/>
    <n v="3"/>
    <n v="188.97"/>
    <n v="2"/>
    <n v="179.98"/>
    <x v="13"/>
    <x v="4"/>
    <x v="6"/>
    <x v="5"/>
  </r>
  <r>
    <d v="2026-07-02T00:00:00"/>
    <x v="19"/>
    <x v="19"/>
    <n v="1"/>
    <n v="294.02"/>
    <n v="1"/>
    <n v="326.69"/>
    <x v="7"/>
    <x v="2"/>
    <x v="6"/>
    <x v="5"/>
  </r>
  <r>
    <d v="2026-07-02T00:00:00"/>
    <x v="3"/>
    <x v="3"/>
    <n v="3"/>
    <n v="125.97"/>
    <n v="5"/>
    <n v="349.95"/>
    <x v="1"/>
    <x v="0"/>
    <x v="6"/>
    <x v="5"/>
  </r>
  <r>
    <d v="2026-07-03T00:00:00"/>
    <x v="25"/>
    <x v="24"/>
    <n v="1"/>
    <n v="12"/>
    <n v="1"/>
    <n v="20"/>
    <x v="10"/>
    <x v="4"/>
    <x v="6"/>
    <x v="5"/>
  </r>
  <r>
    <d v="2026-07-03T00:00:00"/>
    <x v="10"/>
    <x v="10"/>
    <n v="0"/>
    <n v="0"/>
    <n v="5"/>
    <n v="199.95"/>
    <x v="2"/>
    <x v="1"/>
    <x v="6"/>
    <x v="5"/>
  </r>
  <r>
    <d v="2026-07-04T00:00:00"/>
    <x v="19"/>
    <x v="19"/>
    <n v="1"/>
    <n v="294.02"/>
    <n v="2"/>
    <n v="653.38"/>
    <x v="7"/>
    <x v="2"/>
    <x v="6"/>
    <x v="5"/>
  </r>
  <r>
    <d v="2026-07-05T00:00:00"/>
    <x v="17"/>
    <x v="17"/>
    <n v="1"/>
    <n v="183.25"/>
    <n v="5"/>
    <n v="1077.95"/>
    <x v="7"/>
    <x v="2"/>
    <x v="6"/>
    <x v="5"/>
  </r>
  <r>
    <d v="2026-07-06T00:00:00"/>
    <x v="1"/>
    <x v="1"/>
    <n v="2"/>
    <n v="349.98"/>
    <n v="4"/>
    <n v="999.96"/>
    <x v="1"/>
    <x v="0"/>
    <x v="6"/>
    <x v="5"/>
  </r>
  <r>
    <d v="2026-07-07T00:00:00"/>
    <x v="23"/>
    <x v="22"/>
    <n v="3"/>
    <n v="105"/>
    <n v="4"/>
    <n v="280"/>
    <x v="8"/>
    <x v="3"/>
    <x v="6"/>
    <x v="5"/>
  </r>
  <r>
    <d v="2026-07-07T00:00:00"/>
    <x v="5"/>
    <x v="5"/>
    <n v="3"/>
    <n v="42"/>
    <n v="5"/>
    <n v="139.94999999999999"/>
    <x v="2"/>
    <x v="0"/>
    <x v="6"/>
    <x v="5"/>
  </r>
  <r>
    <d v="2026-07-08T00:00:00"/>
    <x v="14"/>
    <x v="14"/>
    <n v="3"/>
    <n v="69.09"/>
    <n v="1"/>
    <n v="41.88"/>
    <x v="6"/>
    <x v="1"/>
    <x v="6"/>
    <x v="5"/>
  </r>
  <r>
    <d v="2026-07-09T00:00:00"/>
    <x v="25"/>
    <x v="24"/>
    <n v="1"/>
    <n v="12"/>
    <n v="4"/>
    <n v="80"/>
    <x v="10"/>
    <x v="4"/>
    <x v="6"/>
    <x v="5"/>
  </r>
  <r>
    <d v="2026-07-10T00:00:00"/>
    <x v="10"/>
    <x v="10"/>
    <n v="2"/>
    <n v="43.98"/>
    <n v="3"/>
    <n v="119.97"/>
    <x v="2"/>
    <x v="1"/>
    <x v="6"/>
    <x v="5"/>
  </r>
  <r>
    <d v="2026-07-11T00:00:00"/>
    <x v="13"/>
    <x v="13"/>
    <n v="3"/>
    <n v="269.73"/>
    <n v="2"/>
    <n v="239.76"/>
    <x v="6"/>
    <x v="1"/>
    <x v="6"/>
    <x v="5"/>
  </r>
  <r>
    <d v="2026-07-11T00:00:00"/>
    <x v="20"/>
    <x v="10"/>
    <n v="1"/>
    <n v="20"/>
    <n v="5"/>
    <n v="199.95"/>
    <x v="2"/>
    <x v="2"/>
    <x v="6"/>
    <x v="5"/>
  </r>
  <r>
    <d v="2026-07-12T00:00:00"/>
    <x v="4"/>
    <x v="4"/>
    <n v="1"/>
    <n v="10"/>
    <n v="1"/>
    <n v="19.989999999999998"/>
    <x v="2"/>
    <x v="0"/>
    <x v="6"/>
    <x v="5"/>
  </r>
  <r>
    <d v="2026-07-12T00:00:00"/>
    <x v="0"/>
    <x v="0"/>
    <n v="0"/>
    <n v="0"/>
    <n v="5"/>
    <n v="2159.9499999999998"/>
    <x v="0"/>
    <x v="0"/>
    <x v="6"/>
    <x v="5"/>
  </r>
  <r>
    <d v="2026-07-13T00:00:00"/>
    <x v="33"/>
    <x v="32"/>
    <n v="0"/>
    <n v="0"/>
    <n v="2"/>
    <n v="799.9"/>
    <x v="0"/>
    <x v="6"/>
    <x v="6"/>
    <x v="5"/>
  </r>
  <r>
    <d v="2026-07-13T00:00:00"/>
    <x v="11"/>
    <x v="11"/>
    <n v="3"/>
    <n v="65.97"/>
    <n v="5"/>
    <n v="199.95"/>
    <x v="2"/>
    <x v="1"/>
    <x v="6"/>
    <x v="5"/>
  </r>
  <r>
    <d v="2026-07-14T00:00:00"/>
    <x v="29"/>
    <x v="28"/>
    <n v="0"/>
    <n v="0"/>
    <n v="2"/>
    <n v="179.98"/>
    <x v="2"/>
    <x v="4"/>
    <x v="6"/>
    <x v="5"/>
  </r>
  <r>
    <d v="2026-07-15T00:00:00"/>
    <x v="28"/>
    <x v="27"/>
    <n v="0"/>
    <n v="0"/>
    <n v="2"/>
    <n v="258"/>
    <x v="12"/>
    <x v="4"/>
    <x v="6"/>
    <x v="5"/>
  </r>
  <r>
    <d v="2026-07-16T00:00:00"/>
    <x v="35"/>
    <x v="34"/>
    <n v="1"/>
    <n v="34.549999999999997"/>
    <n v="1"/>
    <n v="53.15"/>
    <x v="16"/>
    <x v="6"/>
    <x v="6"/>
    <x v="5"/>
  </r>
  <r>
    <d v="2026-07-17T00:00:00"/>
    <x v="0"/>
    <x v="0"/>
    <n v="3"/>
    <n v="1036.77"/>
    <n v="2"/>
    <n v="863.98"/>
    <x v="0"/>
    <x v="0"/>
    <x v="6"/>
    <x v="5"/>
  </r>
  <r>
    <d v="2026-07-18T00:00:00"/>
    <x v="3"/>
    <x v="3"/>
    <n v="1"/>
    <n v="41.99"/>
    <n v="2"/>
    <n v="139.97999999999999"/>
    <x v="1"/>
    <x v="0"/>
    <x v="6"/>
    <x v="5"/>
  </r>
  <r>
    <d v="2026-07-19T00:00:00"/>
    <x v="2"/>
    <x v="2"/>
    <n v="1"/>
    <n v="64.989999999999995"/>
    <n v="2"/>
    <n v="199.98"/>
    <x v="1"/>
    <x v="0"/>
    <x v="6"/>
    <x v="5"/>
  </r>
  <r>
    <d v="2026-07-20T00:00:00"/>
    <x v="17"/>
    <x v="17"/>
    <n v="2"/>
    <n v="366.5"/>
    <n v="2"/>
    <n v="431.18"/>
    <x v="7"/>
    <x v="2"/>
    <x v="6"/>
    <x v="5"/>
  </r>
  <r>
    <d v="2026-07-21T00:00:00"/>
    <x v="11"/>
    <x v="11"/>
    <n v="3"/>
    <n v="65.97"/>
    <n v="1"/>
    <n v="39.99"/>
    <x v="2"/>
    <x v="1"/>
    <x v="6"/>
    <x v="5"/>
  </r>
  <r>
    <d v="2026-07-21T00:00:00"/>
    <x v="7"/>
    <x v="7"/>
    <n v="3"/>
    <n v="703.5"/>
    <n v="5"/>
    <n v="1379.4"/>
    <x v="1"/>
    <x v="0"/>
    <x v="6"/>
    <x v="5"/>
  </r>
  <r>
    <d v="2026-07-22T00:00:00"/>
    <x v="18"/>
    <x v="18"/>
    <n v="1"/>
    <n v="20"/>
    <n v="2"/>
    <n v="79.98"/>
    <x v="3"/>
    <x v="2"/>
    <x v="6"/>
    <x v="5"/>
  </r>
  <r>
    <d v="2026-07-23T00:00:00"/>
    <x v="7"/>
    <x v="7"/>
    <n v="1"/>
    <n v="234.5"/>
    <n v="3"/>
    <n v="827.64"/>
    <x v="1"/>
    <x v="0"/>
    <x v="6"/>
    <x v="5"/>
  </r>
  <r>
    <d v="2026-07-24T00:00:00"/>
    <x v="34"/>
    <x v="33"/>
    <n v="0"/>
    <n v="0"/>
    <n v="5"/>
    <n v="1745"/>
    <x v="15"/>
    <x v="6"/>
    <x v="6"/>
    <x v="5"/>
  </r>
  <r>
    <d v="2026-07-25T00:00:00"/>
    <x v="25"/>
    <x v="24"/>
    <n v="2"/>
    <n v="24"/>
    <n v="2"/>
    <n v="40"/>
    <x v="10"/>
    <x v="4"/>
    <x v="6"/>
    <x v="5"/>
  </r>
  <r>
    <d v="2026-07-26T00:00:00"/>
    <x v="30"/>
    <x v="29"/>
    <n v="0"/>
    <n v="0"/>
    <n v="3"/>
    <n v="269.97000000000003"/>
    <x v="13"/>
    <x v="4"/>
    <x v="6"/>
    <x v="5"/>
  </r>
  <r>
    <d v="2026-07-27T00:00:00"/>
    <x v="20"/>
    <x v="10"/>
    <n v="3"/>
    <n v="60"/>
    <n v="1"/>
    <n v="39.99"/>
    <x v="2"/>
    <x v="2"/>
    <x v="6"/>
    <x v="5"/>
  </r>
  <r>
    <d v="2026-07-28T00:00:00"/>
    <x v="23"/>
    <x v="22"/>
    <n v="3"/>
    <n v="105"/>
    <n v="2"/>
    <n v="140"/>
    <x v="8"/>
    <x v="3"/>
    <x v="6"/>
    <x v="5"/>
  </r>
  <r>
    <d v="2026-07-29T00:00:00"/>
    <x v="15"/>
    <x v="15"/>
    <n v="0"/>
    <n v="0"/>
    <n v="3"/>
    <n v="359.97"/>
    <x v="5"/>
    <x v="1"/>
    <x v="6"/>
    <x v="5"/>
  </r>
  <r>
    <d v="2026-07-30T00:00:00"/>
    <x v="14"/>
    <x v="14"/>
    <n v="0"/>
    <n v="0"/>
    <n v="1"/>
    <n v="41.88"/>
    <x v="6"/>
    <x v="1"/>
    <x v="6"/>
    <x v="5"/>
  </r>
  <r>
    <d v="2026-07-30T00:00:00"/>
    <x v="4"/>
    <x v="4"/>
    <n v="0"/>
    <n v="0"/>
    <n v="5"/>
    <n v="99.95"/>
    <x v="2"/>
    <x v="0"/>
    <x v="6"/>
    <x v="5"/>
  </r>
  <r>
    <d v="2026-07-31T00:00:00"/>
    <x v="29"/>
    <x v="28"/>
    <n v="1"/>
    <n v="62.99"/>
    <n v="5"/>
    <n v="449.95"/>
    <x v="2"/>
    <x v="4"/>
    <x v="6"/>
    <x v="5"/>
  </r>
  <r>
    <d v="2026-08-01T00:00:00"/>
    <x v="33"/>
    <x v="32"/>
    <n v="3"/>
    <n v="1079.8799999999999"/>
    <n v="3"/>
    <n v="1199.8499999999999"/>
    <x v="0"/>
    <x v="6"/>
    <x v="7"/>
    <x v="5"/>
  </r>
  <r>
    <d v="2026-08-01T00:00:00"/>
    <x v="26"/>
    <x v="25"/>
    <n v="1"/>
    <n v="211.65"/>
    <n v="5"/>
    <n v="1245"/>
    <x v="11"/>
    <x v="4"/>
    <x v="7"/>
    <x v="5"/>
  </r>
  <r>
    <d v="2026-08-02T00:00:00"/>
    <x v="29"/>
    <x v="28"/>
    <n v="1"/>
    <n v="62.99"/>
    <n v="5"/>
    <n v="449.95"/>
    <x v="2"/>
    <x v="4"/>
    <x v="7"/>
    <x v="5"/>
  </r>
  <r>
    <d v="2026-08-03T00:00:00"/>
    <x v="14"/>
    <x v="14"/>
    <n v="3"/>
    <n v="69.09"/>
    <n v="3"/>
    <n v="125.64"/>
    <x v="6"/>
    <x v="1"/>
    <x v="7"/>
    <x v="5"/>
  </r>
  <r>
    <d v="2026-08-04T00:00:00"/>
    <x v="5"/>
    <x v="5"/>
    <n v="2"/>
    <n v="28"/>
    <n v="5"/>
    <n v="139.94999999999999"/>
    <x v="2"/>
    <x v="0"/>
    <x v="7"/>
    <x v="5"/>
  </r>
  <r>
    <d v="2026-08-05T00:00:00"/>
    <x v="18"/>
    <x v="18"/>
    <n v="0"/>
    <n v="0"/>
    <n v="1"/>
    <n v="39.99"/>
    <x v="3"/>
    <x v="2"/>
    <x v="7"/>
    <x v="5"/>
  </r>
  <r>
    <d v="2026-08-06T00:00:00"/>
    <x v="29"/>
    <x v="28"/>
    <n v="0"/>
    <n v="0"/>
    <n v="1"/>
    <n v="89.99"/>
    <x v="2"/>
    <x v="4"/>
    <x v="7"/>
    <x v="5"/>
  </r>
  <r>
    <d v="2026-08-06T00:00:00"/>
    <x v="4"/>
    <x v="4"/>
    <n v="0"/>
    <n v="0"/>
    <n v="5"/>
    <n v="99.95"/>
    <x v="2"/>
    <x v="0"/>
    <x v="7"/>
    <x v="5"/>
  </r>
  <r>
    <d v="2026-08-07T00:00:00"/>
    <x v="18"/>
    <x v="18"/>
    <n v="2"/>
    <n v="40"/>
    <n v="2"/>
    <n v="79.98"/>
    <x v="3"/>
    <x v="2"/>
    <x v="7"/>
    <x v="5"/>
  </r>
  <r>
    <d v="2026-08-08T00:00:00"/>
    <x v="21"/>
    <x v="20"/>
    <n v="3"/>
    <n v="1754.97"/>
    <n v="2"/>
    <n v="1299.98"/>
    <x v="4"/>
    <x v="2"/>
    <x v="7"/>
    <x v="5"/>
  </r>
  <r>
    <d v="2026-08-08T00:00:00"/>
    <x v="22"/>
    <x v="21"/>
    <n v="1"/>
    <n v="4495.5"/>
    <n v="5"/>
    <n v="24975"/>
    <x v="0"/>
    <x v="3"/>
    <x v="7"/>
    <x v="5"/>
  </r>
  <r>
    <d v="2026-08-09T00:00:00"/>
    <x v="32"/>
    <x v="31"/>
    <n v="3"/>
    <n v="224.96999999999997"/>
    <n v="2"/>
    <n v="199.98"/>
    <x v="2"/>
    <x v="5"/>
    <x v="7"/>
    <x v="5"/>
  </r>
  <r>
    <d v="2026-08-09T00:00:00"/>
    <x v="2"/>
    <x v="2"/>
    <n v="3"/>
    <n v="194.96999999999997"/>
    <n v="5"/>
    <n v="499.95"/>
    <x v="1"/>
    <x v="0"/>
    <x v="7"/>
    <x v="5"/>
  </r>
  <r>
    <d v="2026-08-10T00:00:00"/>
    <x v="3"/>
    <x v="3"/>
    <n v="1"/>
    <n v="41.99"/>
    <n v="1"/>
    <n v="69.989999999999995"/>
    <x v="1"/>
    <x v="0"/>
    <x v="7"/>
    <x v="5"/>
  </r>
  <r>
    <d v="2026-08-11T00:00:00"/>
    <x v="21"/>
    <x v="20"/>
    <n v="3"/>
    <n v="1754.97"/>
    <n v="2"/>
    <n v="1299.98"/>
    <x v="4"/>
    <x v="2"/>
    <x v="7"/>
    <x v="5"/>
  </r>
  <r>
    <d v="2026-08-12T00:00:00"/>
    <x v="31"/>
    <x v="30"/>
    <n v="1"/>
    <n v="38.99"/>
    <n v="1"/>
    <n v="59.99"/>
    <x v="14"/>
    <x v="5"/>
    <x v="7"/>
    <x v="5"/>
  </r>
  <r>
    <d v="2026-08-13T00:00:00"/>
    <x v="5"/>
    <x v="5"/>
    <n v="2"/>
    <n v="28"/>
    <n v="1"/>
    <n v="27.99"/>
    <x v="2"/>
    <x v="0"/>
    <x v="7"/>
    <x v="5"/>
  </r>
  <r>
    <d v="2026-08-14T00:00:00"/>
    <x v="31"/>
    <x v="30"/>
    <n v="2"/>
    <n v="77.98"/>
    <n v="3"/>
    <n v="179.97"/>
    <x v="14"/>
    <x v="5"/>
    <x v="7"/>
    <x v="5"/>
  </r>
  <r>
    <d v="2026-08-15T00:00:00"/>
    <x v="3"/>
    <x v="3"/>
    <n v="1"/>
    <n v="41.99"/>
    <n v="2"/>
    <n v="139.97999999999999"/>
    <x v="1"/>
    <x v="0"/>
    <x v="7"/>
    <x v="5"/>
  </r>
  <r>
    <d v="2026-08-16T00:00:00"/>
    <x v="20"/>
    <x v="10"/>
    <n v="1"/>
    <n v="20"/>
    <n v="3"/>
    <n v="119.97"/>
    <x v="2"/>
    <x v="2"/>
    <x v="7"/>
    <x v="5"/>
  </r>
  <r>
    <d v="2026-08-17T00:00:00"/>
    <x v="11"/>
    <x v="11"/>
    <n v="0"/>
    <n v="0"/>
    <n v="2"/>
    <n v="79.98"/>
    <x v="2"/>
    <x v="1"/>
    <x v="7"/>
    <x v="5"/>
  </r>
  <r>
    <d v="2026-08-18T00:00:00"/>
    <x v="24"/>
    <x v="23"/>
    <n v="1"/>
    <n v="12600"/>
    <n v="2"/>
    <n v="28000"/>
    <x v="9"/>
    <x v="3"/>
    <x v="7"/>
    <x v="5"/>
  </r>
  <r>
    <d v="2026-08-19T00:00:00"/>
    <x v="16"/>
    <x v="16"/>
    <n v="3"/>
    <n v="623.97"/>
    <n v="1"/>
    <n v="259.99"/>
    <x v="4"/>
    <x v="2"/>
    <x v="7"/>
    <x v="5"/>
  </r>
  <r>
    <d v="2026-08-20T00:00:00"/>
    <x v="21"/>
    <x v="20"/>
    <n v="3"/>
    <n v="1754.97"/>
    <n v="4"/>
    <n v="2599.96"/>
    <x v="4"/>
    <x v="2"/>
    <x v="7"/>
    <x v="5"/>
  </r>
  <r>
    <d v="2026-08-20T00:00:00"/>
    <x v="10"/>
    <x v="10"/>
    <n v="3"/>
    <n v="65.97"/>
    <n v="5"/>
    <n v="199.95"/>
    <x v="2"/>
    <x v="1"/>
    <x v="7"/>
    <x v="5"/>
  </r>
  <r>
    <d v="2026-08-21T00:00:00"/>
    <x v="10"/>
    <x v="10"/>
    <n v="3"/>
    <n v="65.97"/>
    <n v="2"/>
    <n v="79.98"/>
    <x v="2"/>
    <x v="1"/>
    <x v="7"/>
    <x v="5"/>
  </r>
  <r>
    <d v="2026-08-22T00:00:00"/>
    <x v="5"/>
    <x v="5"/>
    <n v="3"/>
    <n v="42"/>
    <n v="2"/>
    <n v="55.98"/>
    <x v="2"/>
    <x v="0"/>
    <x v="7"/>
    <x v="5"/>
  </r>
  <r>
    <d v="2026-08-22T00:00:00"/>
    <x v="2"/>
    <x v="2"/>
    <n v="3"/>
    <n v="194.96999999999997"/>
    <n v="5"/>
    <n v="499.95"/>
    <x v="1"/>
    <x v="0"/>
    <x v="7"/>
    <x v="5"/>
  </r>
  <r>
    <d v="2026-08-23T00:00:00"/>
    <x v="26"/>
    <x v="25"/>
    <n v="1"/>
    <n v="211.65"/>
    <n v="1"/>
    <n v="249"/>
    <x v="11"/>
    <x v="4"/>
    <x v="7"/>
    <x v="5"/>
  </r>
  <r>
    <d v="2026-08-24T00:00:00"/>
    <x v="28"/>
    <x v="27"/>
    <n v="1"/>
    <n v="96.75"/>
    <n v="3"/>
    <n v="387"/>
    <x v="12"/>
    <x v="4"/>
    <x v="7"/>
    <x v="5"/>
  </r>
  <r>
    <d v="2026-08-25T00:00:00"/>
    <x v="9"/>
    <x v="9"/>
    <n v="0"/>
    <n v="0"/>
    <n v="5"/>
    <n v="299.95"/>
    <x v="5"/>
    <x v="1"/>
    <x v="7"/>
    <x v="5"/>
  </r>
  <r>
    <d v="2026-08-26T00:00:00"/>
    <x v="6"/>
    <x v="6"/>
    <n v="3"/>
    <n v="45"/>
    <n v="2"/>
    <n v="59.98"/>
    <x v="3"/>
    <x v="0"/>
    <x v="7"/>
    <x v="5"/>
  </r>
  <r>
    <d v="2026-08-27T00:00:00"/>
    <x v="9"/>
    <x v="9"/>
    <n v="3"/>
    <n v="116.97"/>
    <n v="5"/>
    <n v="299.95"/>
    <x v="5"/>
    <x v="1"/>
    <x v="7"/>
    <x v="5"/>
  </r>
  <r>
    <d v="2026-08-28T00:00:00"/>
    <x v="17"/>
    <x v="17"/>
    <n v="2"/>
    <n v="366.5"/>
    <n v="4"/>
    <n v="862.36"/>
    <x v="7"/>
    <x v="2"/>
    <x v="7"/>
    <x v="5"/>
  </r>
  <r>
    <d v="2026-08-29T00:00:00"/>
    <x v="14"/>
    <x v="14"/>
    <n v="3"/>
    <n v="69.09"/>
    <n v="2"/>
    <n v="83.76"/>
    <x v="6"/>
    <x v="1"/>
    <x v="7"/>
    <x v="5"/>
  </r>
  <r>
    <d v="2026-08-30T00:00:00"/>
    <x v="15"/>
    <x v="15"/>
    <n v="3"/>
    <n v="269.96999999999997"/>
    <n v="4"/>
    <n v="479.96"/>
    <x v="5"/>
    <x v="1"/>
    <x v="7"/>
    <x v="5"/>
  </r>
  <r>
    <d v="2026-08-31T00:00:00"/>
    <x v="11"/>
    <x v="11"/>
    <n v="1"/>
    <n v="21.99"/>
    <n v="5"/>
    <n v="199.95"/>
    <x v="2"/>
    <x v="1"/>
    <x v="7"/>
    <x v="5"/>
  </r>
  <r>
    <d v="2026-09-01T00:00:00"/>
    <x v="25"/>
    <x v="24"/>
    <n v="3"/>
    <n v="36"/>
    <n v="2"/>
    <n v="40"/>
    <x v="10"/>
    <x v="4"/>
    <x v="8"/>
    <x v="5"/>
  </r>
  <r>
    <d v="2026-09-02T00:00:00"/>
    <x v="18"/>
    <x v="18"/>
    <n v="2"/>
    <n v="40"/>
    <n v="1"/>
    <n v="39.99"/>
    <x v="3"/>
    <x v="2"/>
    <x v="8"/>
    <x v="5"/>
  </r>
  <r>
    <d v="2026-09-02T00:00:00"/>
    <x v="16"/>
    <x v="16"/>
    <n v="3"/>
    <n v="623.97"/>
    <n v="5"/>
    <n v="1299.95"/>
    <x v="4"/>
    <x v="2"/>
    <x v="8"/>
    <x v="5"/>
  </r>
  <r>
    <d v="2026-09-03T00:00:00"/>
    <x v="6"/>
    <x v="6"/>
    <n v="1"/>
    <n v="15"/>
    <n v="1"/>
    <n v="29.99"/>
    <x v="3"/>
    <x v="0"/>
    <x v="8"/>
    <x v="5"/>
  </r>
  <r>
    <d v="2026-09-04T00:00:00"/>
    <x v="22"/>
    <x v="21"/>
    <n v="2"/>
    <n v="8991"/>
    <n v="5"/>
    <n v="24975"/>
    <x v="0"/>
    <x v="3"/>
    <x v="8"/>
    <x v="5"/>
  </r>
  <r>
    <d v="2026-09-05T00:00:00"/>
    <x v="23"/>
    <x v="22"/>
    <n v="3"/>
    <n v="105"/>
    <n v="1"/>
    <n v="70"/>
    <x v="8"/>
    <x v="3"/>
    <x v="8"/>
    <x v="5"/>
  </r>
  <r>
    <d v="2026-09-06T00:00:00"/>
    <x v="30"/>
    <x v="29"/>
    <n v="3"/>
    <n v="188.97"/>
    <n v="5"/>
    <n v="449.95"/>
    <x v="13"/>
    <x v="4"/>
    <x v="8"/>
    <x v="5"/>
  </r>
  <r>
    <d v="2026-09-07T00:00:00"/>
    <x v="14"/>
    <x v="14"/>
    <n v="0"/>
    <n v="0"/>
    <n v="5"/>
    <n v="209.4"/>
    <x v="6"/>
    <x v="1"/>
    <x v="8"/>
    <x v="5"/>
  </r>
  <r>
    <d v="2026-09-08T00:00:00"/>
    <x v="9"/>
    <x v="9"/>
    <n v="3"/>
    <n v="116.97"/>
    <n v="4"/>
    <n v="239.96"/>
    <x v="5"/>
    <x v="1"/>
    <x v="8"/>
    <x v="5"/>
  </r>
  <r>
    <d v="2026-09-09T00:00:00"/>
    <x v="15"/>
    <x v="15"/>
    <n v="2"/>
    <n v="179.98"/>
    <n v="5"/>
    <n v="599.95000000000005"/>
    <x v="5"/>
    <x v="1"/>
    <x v="8"/>
    <x v="5"/>
  </r>
  <r>
    <d v="2026-09-10T00:00:00"/>
    <x v="7"/>
    <x v="7"/>
    <n v="0"/>
    <n v="0"/>
    <n v="4"/>
    <n v="1103.52"/>
    <x v="1"/>
    <x v="0"/>
    <x v="8"/>
    <x v="5"/>
  </r>
  <r>
    <d v="2026-09-11T00:00:00"/>
    <x v="26"/>
    <x v="25"/>
    <n v="0"/>
    <n v="0"/>
    <n v="4"/>
    <n v="996"/>
    <x v="11"/>
    <x v="4"/>
    <x v="8"/>
    <x v="5"/>
  </r>
  <r>
    <d v="2026-09-12T00:00:00"/>
    <x v="6"/>
    <x v="6"/>
    <n v="0"/>
    <n v="0"/>
    <n v="4"/>
    <n v="119.96"/>
    <x v="3"/>
    <x v="0"/>
    <x v="8"/>
    <x v="5"/>
  </r>
  <r>
    <d v="2026-09-13T00:00:00"/>
    <x v="1"/>
    <x v="1"/>
    <n v="1"/>
    <n v="174.99"/>
    <n v="2"/>
    <n v="499.98"/>
    <x v="1"/>
    <x v="0"/>
    <x v="8"/>
    <x v="5"/>
  </r>
  <r>
    <d v="2026-09-14T00:00:00"/>
    <x v="34"/>
    <x v="33"/>
    <n v="2"/>
    <n v="488.6"/>
    <n v="1"/>
    <n v="349"/>
    <x v="15"/>
    <x v="6"/>
    <x v="8"/>
    <x v="5"/>
  </r>
  <r>
    <d v="2026-09-15T00:00:00"/>
    <x v="34"/>
    <x v="33"/>
    <n v="0"/>
    <n v="0"/>
    <n v="1"/>
    <n v="349"/>
    <x v="15"/>
    <x v="6"/>
    <x v="8"/>
    <x v="5"/>
  </r>
  <r>
    <d v="2026-09-16T00:00:00"/>
    <x v="5"/>
    <x v="5"/>
    <n v="3"/>
    <n v="42"/>
    <n v="1"/>
    <n v="27.99"/>
    <x v="2"/>
    <x v="0"/>
    <x v="8"/>
    <x v="5"/>
  </r>
  <r>
    <d v="2026-09-17T00:00:00"/>
    <x v="30"/>
    <x v="29"/>
    <n v="2"/>
    <n v="125.98"/>
    <n v="1"/>
    <n v="89.99"/>
    <x v="13"/>
    <x v="4"/>
    <x v="8"/>
    <x v="5"/>
  </r>
  <r>
    <d v="2026-09-18T00:00:00"/>
    <x v="24"/>
    <x v="23"/>
    <n v="0"/>
    <n v="0"/>
    <n v="1"/>
    <n v="14000"/>
    <x v="9"/>
    <x v="3"/>
    <x v="8"/>
    <x v="5"/>
  </r>
  <r>
    <d v="2026-09-19T00:00:00"/>
    <x v="25"/>
    <x v="24"/>
    <n v="3"/>
    <n v="36"/>
    <n v="4"/>
    <n v="80"/>
    <x v="10"/>
    <x v="4"/>
    <x v="8"/>
    <x v="5"/>
  </r>
  <r>
    <d v="2026-09-19T00:00:00"/>
    <x v="17"/>
    <x v="17"/>
    <n v="2"/>
    <n v="366.5"/>
    <n v="5"/>
    <n v="1077.95"/>
    <x v="7"/>
    <x v="2"/>
    <x v="8"/>
    <x v="5"/>
  </r>
  <r>
    <d v="2026-09-20T00:00:00"/>
    <x v="23"/>
    <x v="22"/>
    <n v="2"/>
    <n v="70"/>
    <n v="4"/>
    <n v="280"/>
    <x v="8"/>
    <x v="3"/>
    <x v="8"/>
    <x v="5"/>
  </r>
  <r>
    <d v="2026-09-21T00:00:00"/>
    <x v="12"/>
    <x v="12"/>
    <n v="2"/>
    <n v="65.42"/>
    <n v="3"/>
    <n v="150.96"/>
    <x v="6"/>
    <x v="1"/>
    <x v="8"/>
    <x v="5"/>
  </r>
  <r>
    <d v="2026-09-22T00:00:00"/>
    <x v="23"/>
    <x v="22"/>
    <n v="2"/>
    <n v="70"/>
    <n v="3"/>
    <n v="210"/>
    <x v="8"/>
    <x v="3"/>
    <x v="8"/>
    <x v="5"/>
  </r>
  <r>
    <d v="2026-09-23T00:00:00"/>
    <x v="34"/>
    <x v="33"/>
    <n v="2"/>
    <n v="488.6"/>
    <n v="5"/>
    <n v="1745"/>
    <x v="15"/>
    <x v="6"/>
    <x v="8"/>
    <x v="5"/>
  </r>
  <r>
    <d v="2026-09-23T00:00:00"/>
    <x v="16"/>
    <x v="16"/>
    <n v="2"/>
    <n v="415.98"/>
    <n v="5"/>
    <n v="1299.95"/>
    <x v="4"/>
    <x v="2"/>
    <x v="8"/>
    <x v="5"/>
  </r>
  <r>
    <d v="2026-09-24T00:00:00"/>
    <x v="24"/>
    <x v="23"/>
    <n v="1"/>
    <n v="12600"/>
    <n v="1"/>
    <n v="14000"/>
    <x v="9"/>
    <x v="3"/>
    <x v="8"/>
    <x v="5"/>
  </r>
  <r>
    <d v="2026-09-25T00:00:00"/>
    <x v="35"/>
    <x v="34"/>
    <n v="3"/>
    <n v="103.64999999999999"/>
    <n v="3"/>
    <n v="159.44999999999999"/>
    <x v="16"/>
    <x v="6"/>
    <x v="8"/>
    <x v="5"/>
  </r>
  <r>
    <d v="2026-09-26T00:00:00"/>
    <x v="14"/>
    <x v="14"/>
    <n v="2"/>
    <n v="46.06"/>
    <n v="1"/>
    <n v="41.88"/>
    <x v="6"/>
    <x v="1"/>
    <x v="8"/>
    <x v="5"/>
  </r>
  <r>
    <d v="2026-09-27T00:00:00"/>
    <x v="24"/>
    <x v="23"/>
    <n v="1"/>
    <n v="12600"/>
    <n v="1"/>
    <n v="14000"/>
    <x v="9"/>
    <x v="3"/>
    <x v="8"/>
    <x v="5"/>
  </r>
  <r>
    <d v="2026-09-27T00:00:00"/>
    <x v="12"/>
    <x v="12"/>
    <n v="2"/>
    <n v="65.42"/>
    <n v="5"/>
    <n v="251.6"/>
    <x v="6"/>
    <x v="1"/>
    <x v="8"/>
    <x v="5"/>
  </r>
  <r>
    <d v="2026-09-28T00:00:00"/>
    <x v="18"/>
    <x v="18"/>
    <n v="0"/>
    <n v="0"/>
    <n v="5"/>
    <n v="199.95"/>
    <x v="3"/>
    <x v="2"/>
    <x v="8"/>
    <x v="5"/>
  </r>
  <r>
    <d v="2026-09-29T00:00:00"/>
    <x v="11"/>
    <x v="11"/>
    <n v="2"/>
    <n v="43.98"/>
    <n v="2"/>
    <n v="79.98"/>
    <x v="2"/>
    <x v="1"/>
    <x v="8"/>
    <x v="5"/>
  </r>
  <r>
    <d v="2026-09-30T00:00:00"/>
    <x v="21"/>
    <x v="20"/>
    <n v="3"/>
    <n v="1754.97"/>
    <n v="4"/>
    <n v="2599.96"/>
    <x v="4"/>
    <x v="2"/>
    <x v="8"/>
    <x v="5"/>
  </r>
  <r>
    <d v="2026-10-01T00:00:00"/>
    <x v="0"/>
    <x v="0"/>
    <n v="3"/>
    <n v="1036.77"/>
    <n v="2"/>
    <n v="863.98"/>
    <x v="0"/>
    <x v="0"/>
    <x v="9"/>
    <x v="5"/>
  </r>
  <r>
    <d v="2026-10-02T00:00:00"/>
    <x v="31"/>
    <x v="30"/>
    <n v="0"/>
    <n v="0"/>
    <n v="1"/>
    <n v="59.99"/>
    <x v="14"/>
    <x v="5"/>
    <x v="9"/>
    <x v="5"/>
  </r>
  <r>
    <d v="2026-10-03T00:00:00"/>
    <x v="12"/>
    <x v="12"/>
    <n v="3"/>
    <n v="98.13"/>
    <n v="2"/>
    <n v="100.64"/>
    <x v="6"/>
    <x v="1"/>
    <x v="9"/>
    <x v="5"/>
  </r>
  <r>
    <d v="2026-10-04T00:00:00"/>
    <x v="34"/>
    <x v="33"/>
    <n v="1"/>
    <n v="244.3"/>
    <n v="1"/>
    <n v="349"/>
    <x v="15"/>
    <x v="6"/>
    <x v="9"/>
    <x v="5"/>
  </r>
  <r>
    <d v="2026-10-04T00:00:00"/>
    <x v="10"/>
    <x v="10"/>
    <n v="1"/>
    <n v="21.99"/>
    <n v="5"/>
    <n v="199.95"/>
    <x v="2"/>
    <x v="1"/>
    <x v="9"/>
    <x v="5"/>
  </r>
  <r>
    <d v="2026-10-05T00:00:00"/>
    <x v="21"/>
    <x v="20"/>
    <n v="3"/>
    <n v="1754.97"/>
    <n v="4"/>
    <n v="2599.96"/>
    <x v="4"/>
    <x v="2"/>
    <x v="9"/>
    <x v="5"/>
  </r>
  <r>
    <d v="2026-10-06T00:00:00"/>
    <x v="17"/>
    <x v="17"/>
    <n v="1"/>
    <n v="183.25"/>
    <n v="5"/>
    <n v="1077.95"/>
    <x v="7"/>
    <x v="2"/>
    <x v="9"/>
    <x v="5"/>
  </r>
  <r>
    <d v="2026-10-07T00:00:00"/>
    <x v="11"/>
    <x v="11"/>
    <n v="1"/>
    <n v="21.99"/>
    <n v="1"/>
    <n v="39.99"/>
    <x v="2"/>
    <x v="1"/>
    <x v="9"/>
    <x v="5"/>
  </r>
  <r>
    <d v="2026-10-08T00:00:00"/>
    <x v="23"/>
    <x v="22"/>
    <n v="3"/>
    <n v="105"/>
    <n v="5"/>
    <n v="350"/>
    <x v="8"/>
    <x v="3"/>
    <x v="9"/>
    <x v="5"/>
  </r>
  <r>
    <d v="2026-10-08T00:00:00"/>
    <x v="10"/>
    <x v="10"/>
    <n v="2"/>
    <n v="43.98"/>
    <n v="5"/>
    <n v="199.95"/>
    <x v="2"/>
    <x v="1"/>
    <x v="9"/>
    <x v="5"/>
  </r>
  <r>
    <d v="2026-10-09T00:00:00"/>
    <x v="22"/>
    <x v="21"/>
    <n v="2"/>
    <n v="8991"/>
    <n v="5"/>
    <n v="24975"/>
    <x v="0"/>
    <x v="3"/>
    <x v="9"/>
    <x v="5"/>
  </r>
  <r>
    <d v="2026-10-10T00:00:00"/>
    <x v="24"/>
    <x v="23"/>
    <n v="1"/>
    <n v="12600"/>
    <n v="1"/>
    <n v="14000"/>
    <x v="9"/>
    <x v="3"/>
    <x v="9"/>
    <x v="5"/>
  </r>
  <r>
    <d v="2026-10-11T00:00:00"/>
    <x v="12"/>
    <x v="12"/>
    <n v="1"/>
    <n v="32.71"/>
    <n v="2"/>
    <n v="100.64"/>
    <x v="6"/>
    <x v="1"/>
    <x v="9"/>
    <x v="5"/>
  </r>
  <r>
    <d v="2026-10-12T00:00:00"/>
    <x v="11"/>
    <x v="11"/>
    <n v="3"/>
    <n v="65.97"/>
    <n v="4"/>
    <n v="159.96"/>
    <x v="2"/>
    <x v="1"/>
    <x v="9"/>
    <x v="5"/>
  </r>
  <r>
    <d v="2026-10-13T00:00:00"/>
    <x v="4"/>
    <x v="4"/>
    <n v="0"/>
    <n v="0"/>
    <n v="1"/>
    <n v="19.989999999999998"/>
    <x v="2"/>
    <x v="0"/>
    <x v="9"/>
    <x v="5"/>
  </r>
  <r>
    <d v="2026-10-14T00:00:00"/>
    <x v="21"/>
    <x v="20"/>
    <n v="2"/>
    <n v="1169.98"/>
    <n v="4"/>
    <n v="2599.96"/>
    <x v="4"/>
    <x v="2"/>
    <x v="9"/>
    <x v="5"/>
  </r>
  <r>
    <d v="2026-10-15T00:00:00"/>
    <x v="10"/>
    <x v="10"/>
    <n v="0"/>
    <n v="0"/>
    <n v="2"/>
    <n v="79.98"/>
    <x v="2"/>
    <x v="1"/>
    <x v="9"/>
    <x v="5"/>
  </r>
  <r>
    <d v="2026-10-16T00:00:00"/>
    <x v="9"/>
    <x v="9"/>
    <n v="3"/>
    <n v="116.97"/>
    <n v="1"/>
    <n v="59.99"/>
    <x v="5"/>
    <x v="1"/>
    <x v="9"/>
    <x v="5"/>
  </r>
  <r>
    <d v="2026-10-17T00:00:00"/>
    <x v="13"/>
    <x v="13"/>
    <n v="0"/>
    <n v="0"/>
    <n v="2"/>
    <n v="239.76"/>
    <x v="6"/>
    <x v="1"/>
    <x v="9"/>
    <x v="5"/>
  </r>
  <r>
    <d v="2026-10-18T00:00:00"/>
    <x v="13"/>
    <x v="13"/>
    <n v="1"/>
    <n v="89.91"/>
    <n v="5"/>
    <n v="599.4"/>
    <x v="6"/>
    <x v="1"/>
    <x v="9"/>
    <x v="5"/>
  </r>
  <r>
    <d v="2026-10-18T00:00:00"/>
    <x v="10"/>
    <x v="10"/>
    <n v="2"/>
    <n v="43.98"/>
    <n v="5"/>
    <n v="199.95"/>
    <x v="2"/>
    <x v="1"/>
    <x v="9"/>
    <x v="5"/>
  </r>
  <r>
    <d v="2026-10-19T00:00:00"/>
    <x v="30"/>
    <x v="29"/>
    <n v="1"/>
    <n v="62.99"/>
    <n v="2"/>
    <n v="179.98"/>
    <x v="13"/>
    <x v="4"/>
    <x v="9"/>
    <x v="5"/>
  </r>
  <r>
    <d v="2026-10-19T00:00:00"/>
    <x v="13"/>
    <x v="13"/>
    <n v="2"/>
    <n v="179.82"/>
    <n v="5"/>
    <n v="599.4"/>
    <x v="6"/>
    <x v="1"/>
    <x v="9"/>
    <x v="5"/>
  </r>
  <r>
    <d v="2026-10-20T00:00:00"/>
    <x v="0"/>
    <x v="0"/>
    <n v="3"/>
    <n v="1036.77"/>
    <n v="3"/>
    <n v="1295.97"/>
    <x v="0"/>
    <x v="0"/>
    <x v="9"/>
    <x v="5"/>
  </r>
  <r>
    <d v="2026-10-21T00:00:00"/>
    <x v="9"/>
    <x v="9"/>
    <n v="3"/>
    <n v="116.97"/>
    <n v="3"/>
    <n v="179.97"/>
    <x v="5"/>
    <x v="1"/>
    <x v="9"/>
    <x v="5"/>
  </r>
  <r>
    <d v="2026-10-22T00:00:00"/>
    <x v="23"/>
    <x v="22"/>
    <n v="0"/>
    <n v="0"/>
    <n v="2"/>
    <n v="140"/>
    <x v="8"/>
    <x v="3"/>
    <x v="9"/>
    <x v="5"/>
  </r>
  <r>
    <d v="2026-10-22T00:00:00"/>
    <x v="33"/>
    <x v="32"/>
    <n v="3"/>
    <n v="1079.8799999999999"/>
    <n v="5"/>
    <n v="1999.75"/>
    <x v="0"/>
    <x v="6"/>
    <x v="9"/>
    <x v="5"/>
  </r>
  <r>
    <d v="2026-10-23T00:00:00"/>
    <x v="14"/>
    <x v="14"/>
    <n v="2"/>
    <n v="46.06"/>
    <n v="2"/>
    <n v="83.76"/>
    <x v="6"/>
    <x v="1"/>
    <x v="9"/>
    <x v="5"/>
  </r>
  <r>
    <d v="2026-10-24T00:00:00"/>
    <x v="29"/>
    <x v="28"/>
    <n v="3"/>
    <n v="188.97"/>
    <n v="5"/>
    <n v="449.95"/>
    <x v="2"/>
    <x v="4"/>
    <x v="9"/>
    <x v="5"/>
  </r>
  <r>
    <d v="2026-10-25T00:00:00"/>
    <x v="10"/>
    <x v="10"/>
    <n v="3"/>
    <n v="65.97"/>
    <n v="2"/>
    <n v="79.98"/>
    <x v="2"/>
    <x v="1"/>
    <x v="9"/>
    <x v="5"/>
  </r>
  <r>
    <d v="2026-10-26T00:00:00"/>
    <x v="1"/>
    <x v="1"/>
    <n v="2"/>
    <n v="349.98"/>
    <n v="2"/>
    <n v="499.98"/>
    <x v="1"/>
    <x v="0"/>
    <x v="9"/>
    <x v="5"/>
  </r>
  <r>
    <d v="2026-10-26T00:00:00"/>
    <x v="23"/>
    <x v="22"/>
    <n v="0"/>
    <n v="0"/>
    <n v="5"/>
    <n v="350"/>
    <x v="8"/>
    <x v="3"/>
    <x v="9"/>
    <x v="5"/>
  </r>
  <r>
    <d v="2026-10-27T00:00:00"/>
    <x v="2"/>
    <x v="2"/>
    <n v="1"/>
    <n v="64.989999999999995"/>
    <n v="2"/>
    <n v="199.98"/>
    <x v="1"/>
    <x v="0"/>
    <x v="9"/>
    <x v="5"/>
  </r>
  <r>
    <d v="2026-10-28T00:00:00"/>
    <x v="1"/>
    <x v="1"/>
    <n v="1"/>
    <n v="174.99"/>
    <n v="4"/>
    <n v="999.96"/>
    <x v="1"/>
    <x v="0"/>
    <x v="9"/>
    <x v="5"/>
  </r>
  <r>
    <d v="2026-10-28T00:00:00"/>
    <x v="9"/>
    <x v="9"/>
    <n v="2"/>
    <n v="77.98"/>
    <n v="5"/>
    <n v="299.95"/>
    <x v="5"/>
    <x v="1"/>
    <x v="9"/>
    <x v="5"/>
  </r>
  <r>
    <d v="2026-10-29T00:00:00"/>
    <x v="9"/>
    <x v="9"/>
    <n v="3"/>
    <n v="116.97"/>
    <n v="4"/>
    <n v="239.96"/>
    <x v="5"/>
    <x v="1"/>
    <x v="9"/>
    <x v="5"/>
  </r>
  <r>
    <d v="2026-10-30T00:00:00"/>
    <x v="35"/>
    <x v="34"/>
    <n v="2"/>
    <n v="69.099999999999994"/>
    <n v="3"/>
    <n v="159.44999999999999"/>
    <x v="16"/>
    <x v="6"/>
    <x v="9"/>
    <x v="5"/>
  </r>
  <r>
    <d v="2026-10-31T00:00:00"/>
    <x v="14"/>
    <x v="14"/>
    <n v="0"/>
    <n v="0"/>
    <n v="1"/>
    <n v="41.88"/>
    <x v="6"/>
    <x v="1"/>
    <x v="9"/>
    <x v="5"/>
  </r>
  <r>
    <d v="2026-11-01T00:00:00"/>
    <x v="14"/>
    <x v="14"/>
    <n v="2"/>
    <n v="46.06"/>
    <n v="3"/>
    <n v="125.64"/>
    <x v="6"/>
    <x v="1"/>
    <x v="10"/>
    <x v="5"/>
  </r>
  <r>
    <d v="2026-11-02T00:00:00"/>
    <x v="22"/>
    <x v="21"/>
    <n v="2"/>
    <n v="8991"/>
    <n v="3"/>
    <n v="14985"/>
    <x v="0"/>
    <x v="3"/>
    <x v="10"/>
    <x v="5"/>
  </r>
  <r>
    <d v="2026-11-03T00:00:00"/>
    <x v="14"/>
    <x v="14"/>
    <n v="1"/>
    <n v="23.03"/>
    <n v="2"/>
    <n v="83.76"/>
    <x v="6"/>
    <x v="1"/>
    <x v="10"/>
    <x v="5"/>
  </r>
  <r>
    <d v="2026-11-03T00:00:00"/>
    <x v="30"/>
    <x v="29"/>
    <n v="2"/>
    <n v="125.98"/>
    <n v="5"/>
    <n v="449.95"/>
    <x v="13"/>
    <x v="4"/>
    <x v="10"/>
    <x v="5"/>
  </r>
  <r>
    <d v="2026-11-04T00:00:00"/>
    <x v="16"/>
    <x v="16"/>
    <n v="1"/>
    <n v="207.99"/>
    <n v="2"/>
    <n v="519.98"/>
    <x v="4"/>
    <x v="2"/>
    <x v="10"/>
    <x v="5"/>
  </r>
  <r>
    <d v="2026-11-05T00:00:00"/>
    <x v="7"/>
    <x v="7"/>
    <n v="1"/>
    <n v="234.5"/>
    <n v="4"/>
    <n v="1103.52"/>
    <x v="1"/>
    <x v="0"/>
    <x v="10"/>
    <x v="5"/>
  </r>
  <r>
    <d v="2026-11-06T00:00:00"/>
    <x v="1"/>
    <x v="1"/>
    <n v="3"/>
    <n v="524.97"/>
    <n v="4"/>
    <n v="999.96"/>
    <x v="1"/>
    <x v="0"/>
    <x v="10"/>
    <x v="5"/>
  </r>
  <r>
    <d v="2026-11-07T00:00:00"/>
    <x v="24"/>
    <x v="23"/>
    <n v="1"/>
    <n v="12600"/>
    <n v="1"/>
    <n v="14000"/>
    <x v="9"/>
    <x v="3"/>
    <x v="10"/>
    <x v="5"/>
  </r>
  <r>
    <d v="2026-11-07T00:00:00"/>
    <x v="25"/>
    <x v="24"/>
    <n v="2"/>
    <n v="24"/>
    <n v="5"/>
    <n v="100"/>
    <x v="10"/>
    <x v="4"/>
    <x v="10"/>
    <x v="5"/>
  </r>
  <r>
    <d v="2026-11-08T00:00:00"/>
    <x v="2"/>
    <x v="2"/>
    <n v="3"/>
    <n v="194.96999999999997"/>
    <n v="1"/>
    <n v="99.99"/>
    <x v="1"/>
    <x v="0"/>
    <x v="10"/>
    <x v="5"/>
  </r>
  <r>
    <d v="2026-11-09T00:00:00"/>
    <x v="8"/>
    <x v="8"/>
    <n v="2"/>
    <n v="399.98"/>
    <n v="4"/>
    <n v="999.96"/>
    <x v="4"/>
    <x v="1"/>
    <x v="10"/>
    <x v="5"/>
  </r>
  <r>
    <d v="2026-11-10T00:00:00"/>
    <x v="23"/>
    <x v="22"/>
    <n v="3"/>
    <n v="105"/>
    <n v="2"/>
    <n v="140"/>
    <x v="8"/>
    <x v="3"/>
    <x v="10"/>
    <x v="5"/>
  </r>
  <r>
    <d v="2026-11-11T00:00:00"/>
    <x v="34"/>
    <x v="33"/>
    <n v="3"/>
    <n v="732.90000000000009"/>
    <n v="4"/>
    <n v="1396"/>
    <x v="15"/>
    <x v="6"/>
    <x v="10"/>
    <x v="5"/>
  </r>
  <r>
    <d v="2026-11-12T00:00:00"/>
    <x v="12"/>
    <x v="12"/>
    <n v="2"/>
    <n v="65.42"/>
    <n v="2"/>
    <n v="100.64"/>
    <x v="6"/>
    <x v="1"/>
    <x v="10"/>
    <x v="5"/>
  </r>
  <r>
    <d v="2026-11-13T00:00:00"/>
    <x v="11"/>
    <x v="11"/>
    <n v="0"/>
    <n v="0"/>
    <n v="4"/>
    <n v="159.96"/>
    <x v="2"/>
    <x v="1"/>
    <x v="10"/>
    <x v="5"/>
  </r>
  <r>
    <d v="2026-11-14T00:00:00"/>
    <x v="7"/>
    <x v="7"/>
    <n v="2"/>
    <n v="469"/>
    <n v="3"/>
    <n v="827.64"/>
    <x v="1"/>
    <x v="0"/>
    <x v="10"/>
    <x v="5"/>
  </r>
  <r>
    <d v="2026-11-14T00:00:00"/>
    <x v="3"/>
    <x v="3"/>
    <n v="0"/>
    <n v="0"/>
    <n v="5"/>
    <n v="349.95"/>
    <x v="1"/>
    <x v="0"/>
    <x v="10"/>
    <x v="5"/>
  </r>
  <r>
    <d v="2026-11-15T00:00:00"/>
    <x v="9"/>
    <x v="9"/>
    <n v="0"/>
    <n v="0"/>
    <n v="4"/>
    <n v="239.96"/>
    <x v="5"/>
    <x v="1"/>
    <x v="10"/>
    <x v="5"/>
  </r>
  <r>
    <d v="2026-11-15T00:00:00"/>
    <x v="11"/>
    <x v="11"/>
    <n v="1"/>
    <n v="21.99"/>
    <n v="5"/>
    <n v="199.95"/>
    <x v="2"/>
    <x v="1"/>
    <x v="10"/>
    <x v="5"/>
  </r>
  <r>
    <d v="2026-11-16T00:00:00"/>
    <x v="8"/>
    <x v="8"/>
    <n v="0"/>
    <n v="0"/>
    <n v="1"/>
    <n v="249.99"/>
    <x v="4"/>
    <x v="1"/>
    <x v="10"/>
    <x v="5"/>
  </r>
  <r>
    <d v="2026-11-16T00:00:00"/>
    <x v="33"/>
    <x v="32"/>
    <n v="2"/>
    <n v="719.92"/>
    <n v="5"/>
    <n v="1999.75"/>
    <x v="0"/>
    <x v="6"/>
    <x v="10"/>
    <x v="5"/>
  </r>
  <r>
    <d v="2026-11-17T00:00:00"/>
    <x v="27"/>
    <x v="26"/>
    <n v="0"/>
    <n v="0"/>
    <n v="5"/>
    <n v="645"/>
    <x v="10"/>
    <x v="4"/>
    <x v="10"/>
    <x v="5"/>
  </r>
  <r>
    <d v="2026-11-18T00:00:00"/>
    <x v="28"/>
    <x v="27"/>
    <n v="3"/>
    <n v="290.25"/>
    <n v="3"/>
    <n v="387"/>
    <x v="12"/>
    <x v="4"/>
    <x v="10"/>
    <x v="5"/>
  </r>
  <r>
    <d v="2026-11-18T00:00:00"/>
    <x v="18"/>
    <x v="18"/>
    <n v="2"/>
    <n v="40"/>
    <n v="5"/>
    <n v="199.95"/>
    <x v="3"/>
    <x v="2"/>
    <x v="10"/>
    <x v="5"/>
  </r>
  <r>
    <d v="2026-11-19T00:00:00"/>
    <x v="33"/>
    <x v="32"/>
    <n v="1"/>
    <n v="359.96"/>
    <n v="1"/>
    <n v="399.95"/>
    <x v="0"/>
    <x v="6"/>
    <x v="10"/>
    <x v="5"/>
  </r>
  <r>
    <d v="2026-11-20T00:00:00"/>
    <x v="25"/>
    <x v="24"/>
    <n v="2"/>
    <n v="24"/>
    <n v="5"/>
    <n v="100"/>
    <x v="10"/>
    <x v="4"/>
    <x v="10"/>
    <x v="5"/>
  </r>
  <r>
    <d v="2026-11-21T00:00:00"/>
    <x v="5"/>
    <x v="5"/>
    <n v="0"/>
    <n v="0"/>
    <n v="2"/>
    <n v="55.98"/>
    <x v="2"/>
    <x v="0"/>
    <x v="10"/>
    <x v="5"/>
  </r>
  <r>
    <d v="2026-11-22T00:00:00"/>
    <x v="6"/>
    <x v="6"/>
    <n v="3"/>
    <n v="45"/>
    <n v="3"/>
    <n v="89.97"/>
    <x v="3"/>
    <x v="0"/>
    <x v="10"/>
    <x v="5"/>
  </r>
  <r>
    <d v="2026-11-23T00:00:00"/>
    <x v="29"/>
    <x v="28"/>
    <n v="2"/>
    <n v="125.98"/>
    <n v="4"/>
    <n v="359.96"/>
    <x v="2"/>
    <x v="4"/>
    <x v="10"/>
    <x v="5"/>
  </r>
  <r>
    <d v="2026-11-24T00:00:00"/>
    <x v="9"/>
    <x v="9"/>
    <n v="2"/>
    <n v="77.98"/>
    <n v="1"/>
    <n v="59.99"/>
    <x v="5"/>
    <x v="1"/>
    <x v="10"/>
    <x v="5"/>
  </r>
  <r>
    <d v="2026-11-25T00:00:00"/>
    <x v="29"/>
    <x v="28"/>
    <n v="1"/>
    <n v="62.99"/>
    <n v="3"/>
    <n v="269.97000000000003"/>
    <x v="2"/>
    <x v="4"/>
    <x v="10"/>
    <x v="5"/>
  </r>
  <r>
    <d v="2026-11-26T00:00:00"/>
    <x v="21"/>
    <x v="20"/>
    <n v="2"/>
    <n v="1169.98"/>
    <n v="5"/>
    <n v="3249.95"/>
    <x v="4"/>
    <x v="2"/>
    <x v="10"/>
    <x v="5"/>
  </r>
  <r>
    <d v="2026-11-27T00:00:00"/>
    <x v="4"/>
    <x v="4"/>
    <n v="3"/>
    <n v="30"/>
    <n v="3"/>
    <n v="59.97"/>
    <x v="2"/>
    <x v="0"/>
    <x v="10"/>
    <x v="5"/>
  </r>
  <r>
    <d v="2026-11-28T00:00:00"/>
    <x v="21"/>
    <x v="20"/>
    <n v="1"/>
    <n v="584.99"/>
    <n v="1"/>
    <n v="649.99"/>
    <x v="4"/>
    <x v="2"/>
    <x v="10"/>
    <x v="5"/>
  </r>
  <r>
    <d v="2026-11-29T00:00:00"/>
    <x v="25"/>
    <x v="24"/>
    <n v="3"/>
    <n v="36"/>
    <n v="1"/>
    <n v="20"/>
    <x v="10"/>
    <x v="4"/>
    <x v="10"/>
    <x v="5"/>
  </r>
  <r>
    <d v="2026-11-29T00:00:00"/>
    <x v="25"/>
    <x v="24"/>
    <n v="2"/>
    <n v="24"/>
    <n v="5"/>
    <n v="100"/>
    <x v="10"/>
    <x v="4"/>
    <x v="10"/>
    <x v="5"/>
  </r>
  <r>
    <d v="2026-11-30T00:00:00"/>
    <x v="11"/>
    <x v="11"/>
    <n v="1"/>
    <n v="21.99"/>
    <n v="2"/>
    <n v="79.98"/>
    <x v="2"/>
    <x v="1"/>
    <x v="10"/>
    <x v="5"/>
  </r>
  <r>
    <d v="2026-12-01T00:00:00"/>
    <x v="14"/>
    <x v="14"/>
    <n v="0"/>
    <n v="0"/>
    <n v="4"/>
    <n v="167.52"/>
    <x v="6"/>
    <x v="1"/>
    <x v="11"/>
    <x v="5"/>
  </r>
  <r>
    <d v="2026-12-02T00:00:00"/>
    <x v="26"/>
    <x v="25"/>
    <n v="1"/>
    <n v="211.65"/>
    <n v="2"/>
    <n v="498"/>
    <x v="11"/>
    <x v="4"/>
    <x v="11"/>
    <x v="5"/>
  </r>
  <r>
    <d v="2026-12-03T00:00:00"/>
    <x v="1"/>
    <x v="1"/>
    <n v="3"/>
    <n v="524.97"/>
    <n v="4"/>
    <n v="999.96"/>
    <x v="1"/>
    <x v="0"/>
    <x v="11"/>
    <x v="5"/>
  </r>
  <r>
    <d v="2026-12-03T00:00:00"/>
    <x v="11"/>
    <x v="11"/>
    <n v="1"/>
    <n v="21.99"/>
    <n v="5"/>
    <n v="199.95"/>
    <x v="2"/>
    <x v="1"/>
    <x v="11"/>
    <x v="5"/>
  </r>
  <r>
    <d v="2026-12-04T00:00:00"/>
    <x v="13"/>
    <x v="13"/>
    <n v="2"/>
    <n v="179.82"/>
    <n v="3"/>
    <n v="359.64"/>
    <x v="6"/>
    <x v="1"/>
    <x v="11"/>
    <x v="5"/>
  </r>
  <r>
    <d v="2026-12-05T00:00:00"/>
    <x v="10"/>
    <x v="10"/>
    <n v="0"/>
    <n v="0"/>
    <n v="3"/>
    <n v="119.97"/>
    <x v="2"/>
    <x v="1"/>
    <x v="11"/>
    <x v="5"/>
  </r>
  <r>
    <d v="2026-12-06T00:00:00"/>
    <x v="19"/>
    <x v="19"/>
    <n v="0"/>
    <n v="0"/>
    <n v="1"/>
    <n v="326.69"/>
    <x v="7"/>
    <x v="2"/>
    <x v="11"/>
    <x v="5"/>
  </r>
  <r>
    <d v="2026-12-07T00:00:00"/>
    <x v="7"/>
    <x v="7"/>
    <n v="0"/>
    <n v="0"/>
    <n v="3"/>
    <n v="827.64"/>
    <x v="1"/>
    <x v="0"/>
    <x v="11"/>
    <x v="5"/>
  </r>
  <r>
    <d v="2026-12-08T00:00:00"/>
    <x v="9"/>
    <x v="9"/>
    <n v="2"/>
    <n v="77.98"/>
    <n v="4"/>
    <n v="239.96"/>
    <x v="5"/>
    <x v="1"/>
    <x v="11"/>
    <x v="5"/>
  </r>
  <r>
    <d v="2026-12-09T00:00:00"/>
    <x v="20"/>
    <x v="10"/>
    <n v="2"/>
    <n v="40"/>
    <n v="3"/>
    <n v="119.97"/>
    <x v="2"/>
    <x v="2"/>
    <x v="11"/>
    <x v="5"/>
  </r>
  <r>
    <d v="2026-12-10T00:00:00"/>
    <x v="33"/>
    <x v="32"/>
    <n v="1"/>
    <n v="359.96"/>
    <n v="3"/>
    <n v="1199.8499999999999"/>
    <x v="0"/>
    <x v="6"/>
    <x v="11"/>
    <x v="5"/>
  </r>
  <r>
    <d v="2026-12-11T00:00:00"/>
    <x v="1"/>
    <x v="1"/>
    <n v="3"/>
    <n v="524.97"/>
    <n v="2"/>
    <n v="499.98"/>
    <x v="1"/>
    <x v="0"/>
    <x v="11"/>
    <x v="5"/>
  </r>
  <r>
    <d v="2026-12-12T00:00:00"/>
    <x v="3"/>
    <x v="3"/>
    <n v="2"/>
    <n v="83.98"/>
    <n v="2"/>
    <n v="139.97999999999999"/>
    <x v="1"/>
    <x v="0"/>
    <x v="11"/>
    <x v="5"/>
  </r>
  <r>
    <d v="2026-12-13T00:00:00"/>
    <x v="32"/>
    <x v="31"/>
    <n v="2"/>
    <n v="149.97999999999999"/>
    <n v="4"/>
    <n v="399.96"/>
    <x v="2"/>
    <x v="5"/>
    <x v="11"/>
    <x v="5"/>
  </r>
  <r>
    <d v="2026-12-14T00:00:00"/>
    <x v="16"/>
    <x v="16"/>
    <n v="1"/>
    <n v="207.99"/>
    <n v="2"/>
    <n v="519.98"/>
    <x v="4"/>
    <x v="2"/>
    <x v="11"/>
    <x v="5"/>
  </r>
  <r>
    <d v="2026-12-15T00:00:00"/>
    <x v="35"/>
    <x v="34"/>
    <n v="2"/>
    <n v="69.099999999999994"/>
    <n v="4"/>
    <n v="212.6"/>
    <x v="16"/>
    <x v="6"/>
    <x v="11"/>
    <x v="5"/>
  </r>
  <r>
    <d v="2026-12-16T00:00:00"/>
    <x v="24"/>
    <x v="23"/>
    <n v="1"/>
    <n v="12600"/>
    <n v="2"/>
    <n v="28000"/>
    <x v="9"/>
    <x v="3"/>
    <x v="11"/>
    <x v="5"/>
  </r>
  <r>
    <d v="2026-12-16T00:00:00"/>
    <x v="32"/>
    <x v="31"/>
    <n v="3"/>
    <n v="224.96999999999997"/>
    <n v="5"/>
    <n v="499.95"/>
    <x v="2"/>
    <x v="5"/>
    <x v="11"/>
    <x v="5"/>
  </r>
  <r>
    <d v="2026-12-17T00:00:00"/>
    <x v="34"/>
    <x v="33"/>
    <n v="2"/>
    <n v="488.6"/>
    <n v="4"/>
    <n v="1396"/>
    <x v="15"/>
    <x v="6"/>
    <x v="11"/>
    <x v="5"/>
  </r>
  <r>
    <d v="2026-12-18T00:00:00"/>
    <x v="4"/>
    <x v="4"/>
    <n v="0"/>
    <n v="0"/>
    <n v="5"/>
    <n v="99.95"/>
    <x v="2"/>
    <x v="0"/>
    <x v="11"/>
    <x v="5"/>
  </r>
  <r>
    <d v="2026-12-19T00:00:00"/>
    <x v="26"/>
    <x v="25"/>
    <n v="2"/>
    <n v="423.3"/>
    <n v="3"/>
    <n v="747"/>
    <x v="11"/>
    <x v="4"/>
    <x v="11"/>
    <x v="5"/>
  </r>
  <r>
    <d v="2026-12-20T00:00:00"/>
    <x v="21"/>
    <x v="20"/>
    <n v="2"/>
    <n v="1169.98"/>
    <n v="4"/>
    <n v="2599.96"/>
    <x v="4"/>
    <x v="2"/>
    <x v="11"/>
    <x v="5"/>
  </r>
  <r>
    <d v="2026-12-20T00:00:00"/>
    <x v="5"/>
    <x v="5"/>
    <n v="2"/>
    <n v="28"/>
    <n v="5"/>
    <n v="139.94999999999999"/>
    <x v="2"/>
    <x v="0"/>
    <x v="11"/>
    <x v="5"/>
  </r>
  <r>
    <d v="2026-12-21T00:00:00"/>
    <x v="26"/>
    <x v="25"/>
    <n v="0"/>
    <n v="0"/>
    <n v="1"/>
    <n v="249"/>
    <x v="11"/>
    <x v="4"/>
    <x v="11"/>
    <x v="5"/>
  </r>
  <r>
    <d v="2026-12-22T00:00:00"/>
    <x v="2"/>
    <x v="2"/>
    <n v="1"/>
    <n v="64.989999999999995"/>
    <n v="5"/>
    <n v="499.95"/>
    <x v="1"/>
    <x v="0"/>
    <x v="11"/>
    <x v="5"/>
  </r>
  <r>
    <d v="2026-12-22T00:00:00"/>
    <x v="11"/>
    <x v="11"/>
    <n v="0"/>
    <n v="0"/>
    <n v="5"/>
    <n v="199.95"/>
    <x v="2"/>
    <x v="1"/>
    <x v="11"/>
    <x v="5"/>
  </r>
  <r>
    <d v="2026-12-23T00:00:00"/>
    <x v="28"/>
    <x v="27"/>
    <n v="1"/>
    <n v="96.75"/>
    <n v="1"/>
    <n v="129"/>
    <x v="12"/>
    <x v="4"/>
    <x v="11"/>
    <x v="5"/>
  </r>
  <r>
    <d v="2026-12-23T00:00:00"/>
    <x v="22"/>
    <x v="21"/>
    <n v="1"/>
    <n v="4495.5"/>
    <n v="5"/>
    <n v="24975"/>
    <x v="0"/>
    <x v="3"/>
    <x v="11"/>
    <x v="5"/>
  </r>
  <r>
    <d v="2026-12-24T00:00:00"/>
    <x v="20"/>
    <x v="10"/>
    <n v="1"/>
    <n v="20"/>
    <n v="1"/>
    <n v="39.99"/>
    <x v="2"/>
    <x v="2"/>
    <x v="11"/>
    <x v="5"/>
  </r>
  <r>
    <d v="2026-12-25T00:00:00"/>
    <x v="19"/>
    <x v="19"/>
    <n v="0"/>
    <n v="0"/>
    <n v="3"/>
    <n v="980.07"/>
    <x v="7"/>
    <x v="2"/>
    <x v="11"/>
    <x v="5"/>
  </r>
  <r>
    <d v="2026-12-26T00:00:00"/>
    <x v="13"/>
    <x v="13"/>
    <n v="2"/>
    <n v="179.82"/>
    <n v="3"/>
    <n v="359.64"/>
    <x v="6"/>
    <x v="1"/>
    <x v="11"/>
    <x v="5"/>
  </r>
  <r>
    <d v="2026-12-26T00:00:00"/>
    <x v="21"/>
    <x v="20"/>
    <n v="0"/>
    <n v="0"/>
    <n v="5"/>
    <n v="3249.95"/>
    <x v="4"/>
    <x v="2"/>
    <x v="11"/>
    <x v="5"/>
  </r>
  <r>
    <d v="2026-12-27T00:00:00"/>
    <x v="16"/>
    <x v="16"/>
    <n v="2"/>
    <n v="415.98"/>
    <n v="1"/>
    <n v="259.99"/>
    <x v="4"/>
    <x v="2"/>
    <x v="11"/>
    <x v="5"/>
  </r>
  <r>
    <d v="2026-12-27T00:00:00"/>
    <x v="23"/>
    <x v="22"/>
    <n v="2"/>
    <n v="70"/>
    <n v="5"/>
    <n v="350"/>
    <x v="8"/>
    <x v="3"/>
    <x v="11"/>
    <x v="5"/>
  </r>
  <r>
    <d v="2026-12-28T00:00:00"/>
    <x v="22"/>
    <x v="21"/>
    <n v="1"/>
    <n v="4495.5"/>
    <n v="2"/>
    <n v="9990"/>
    <x v="0"/>
    <x v="3"/>
    <x v="11"/>
    <x v="5"/>
  </r>
  <r>
    <d v="2026-12-29T00:00:00"/>
    <x v="22"/>
    <x v="21"/>
    <n v="1"/>
    <n v="4495.5"/>
    <n v="4"/>
    <n v="19980"/>
    <x v="0"/>
    <x v="3"/>
    <x v="11"/>
    <x v="5"/>
  </r>
  <r>
    <d v="2026-12-30T00:00:00"/>
    <x v="7"/>
    <x v="7"/>
    <n v="2"/>
    <n v="469"/>
    <n v="5"/>
    <n v="1379.4"/>
    <x v="1"/>
    <x v="0"/>
    <x v="11"/>
    <x v="5"/>
  </r>
  <r>
    <d v="2026-12-31T00:00:00"/>
    <x v="7"/>
    <x v="7"/>
    <n v="0"/>
    <n v="0"/>
    <n v="1"/>
    <n v="275.88"/>
    <x v="1"/>
    <x v="0"/>
    <x v="1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6B64FE-A46C-458E-AF1E-22D70325D055}" name="Year_C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Year/Month">
  <location ref="A2:E5" firstHeaderRow="0" firstDataRow="1" firstDataCol="1"/>
  <pivotFields count="13">
    <pivotField numFmtId="14" showAll="0"/>
    <pivotField axis="axisRow"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Row"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dataField="1" showAll="0"/>
    <pivotField dataField="1" numFmtId="164" showAll="0"/>
    <pivotField dataField="1" showAll="0"/>
    <pivotField dataField="1" numFmtId="164" showAll="0"/>
    <pivotField axis="axisRow" showAll="0">
      <items count="18">
        <item x="1"/>
        <item x="12"/>
        <item x="3"/>
        <item x="16"/>
        <item x="2"/>
        <item x="14"/>
        <item x="0"/>
        <item x="15"/>
        <item x="13"/>
        <item x="10"/>
        <item x="4"/>
        <item x="6"/>
        <item x="7"/>
        <item x="9"/>
        <item x="11"/>
        <item x="8"/>
        <item x="5"/>
        <item t="default"/>
      </items>
    </pivotField>
    <pivotField axis="axisRow" showAll="0">
      <items count="8">
        <item x="2"/>
        <item x="1"/>
        <item x="4"/>
        <item x="0"/>
        <item x="3"/>
        <item x="5"/>
        <item x="6"/>
        <item t="default"/>
      </items>
    </pivotField>
    <pivotField axis="axisRow" showAll="0">
      <items count="13">
        <item h="1" sd="0" x="0"/>
        <item sd="0" x="1"/>
        <item h="1" sd="0" x="2"/>
        <item h="1" sd="0" x="3"/>
        <item h="1" sd="0" x="4"/>
        <item h="1" sd="0" x="5"/>
        <item h="1" sd="0" x="6"/>
        <item h="1" sd="0" x="7"/>
        <item h="1" sd="0" x="8"/>
        <item h="1" sd="0" x="9"/>
        <item h="1" sd="0" x="10"/>
        <item h="1" sd="0" x="11"/>
        <item t="default" sd="0"/>
      </items>
    </pivotField>
    <pivotField axis="axisRow" showAll="0">
      <items count="7">
        <item h="1" x="0"/>
        <item x="1"/>
        <item h="1" x="2"/>
        <item h="1" x="3"/>
        <item h="1" x="4"/>
        <item h="1" x="5"/>
        <item t="default"/>
      </items>
    </pivotField>
    <pivotField dragToRow="0" dragToCol="0" dragToPage="0" showAll="0" defaultSubtotal="0"/>
    <pivotField dragToRow="0" dragToCol="0" dragToPage="0" showAll="0" defaultSubtotal="0"/>
  </pivotFields>
  <rowFields count="6">
    <field x="10"/>
    <field x="9"/>
    <field x="8"/>
    <field x="7"/>
    <field x="1"/>
    <field x="2"/>
  </rowFields>
  <rowItems count="3">
    <i>
      <x v="1"/>
    </i>
    <i r="1">
      <x v="1"/>
    </i>
    <i t="grand">
      <x/>
    </i>
  </rowItems>
  <colFields count="1">
    <field x="-2"/>
  </colFields>
  <colItems count="4">
    <i>
      <x/>
    </i>
    <i i="1">
      <x v="1"/>
    </i>
    <i i="2">
      <x v="2"/>
    </i>
    <i i="3">
      <x v="3"/>
    </i>
  </colItems>
  <dataFields count="4">
    <dataField name="PurchaseB" fld="3" baseField="10" baseItem="0"/>
    <dataField name="CostB" fld="4" baseField="10" baseItem="0"/>
    <dataField name="SoldB" fld="5" baseField="10" baseItem="0"/>
    <dataField name="PriceB" fld="6" baseField="10" baseItem="0"/>
  </dataFields>
  <formats count="39">
    <format dxfId="180">
      <pivotArea outline="0" collapsedLevelsAreSubtotals="1" fieldPosition="0"/>
    </format>
    <format dxfId="179">
      <pivotArea dataOnly="0" labelOnly="1" outline="0" fieldPosition="0">
        <references count="1">
          <reference field="4294967294" count="4">
            <x v="0"/>
            <x v="1"/>
            <x v="2"/>
            <x v="3"/>
          </reference>
        </references>
      </pivotArea>
    </format>
    <format dxfId="178">
      <pivotArea dataOnly="0" labelOnly="1" grandRow="1" outline="0" fieldPosition="0"/>
    </format>
    <format dxfId="177">
      <pivotArea outline="0" collapsedLevelsAreSubtotals="1" fieldPosition="0"/>
    </format>
    <format dxfId="176">
      <pivotArea outline="0" collapsedLevelsAreSubtotals="1" fieldPosition="0"/>
    </format>
    <format dxfId="175">
      <pivotArea field="10" type="button" dataOnly="0" labelOnly="1" outline="0" axis="axisRow" fieldPosition="0"/>
    </format>
    <format dxfId="174">
      <pivotArea dataOnly="0" labelOnly="1" outline="0" fieldPosition="0">
        <references count="1">
          <reference field="4294967294" count="4">
            <x v="0"/>
            <x v="1"/>
            <x v="2"/>
            <x v="3"/>
          </reference>
        </references>
      </pivotArea>
    </format>
    <format dxfId="173">
      <pivotArea type="all" dataOnly="0" outline="0" fieldPosition="0"/>
    </format>
    <format dxfId="172">
      <pivotArea outline="0" collapsedLevelsAreSubtotals="1" fieldPosition="0"/>
    </format>
    <format dxfId="171">
      <pivotArea field="10" type="button" dataOnly="0" labelOnly="1" outline="0" axis="axisRow" fieldPosition="0"/>
    </format>
    <format dxfId="170">
      <pivotArea dataOnly="0" labelOnly="1" grandRow="1" outline="0" fieldPosition="0"/>
    </format>
    <format dxfId="169">
      <pivotArea dataOnly="0" labelOnly="1" outline="0" fieldPosition="0">
        <references count="1">
          <reference field="4294967294" count="4">
            <x v="0"/>
            <x v="1"/>
            <x v="2"/>
            <x v="3"/>
          </reference>
        </references>
      </pivotArea>
    </format>
    <format dxfId="168">
      <pivotArea type="all" dataOnly="0" outline="0" fieldPosition="0"/>
    </format>
    <format dxfId="167">
      <pivotArea outline="0" collapsedLevelsAreSubtotals="1" fieldPosition="0"/>
    </format>
    <format dxfId="166">
      <pivotArea field="10" type="button" dataOnly="0" labelOnly="1" outline="0" axis="axisRow" fieldPosition="0"/>
    </format>
    <format dxfId="165">
      <pivotArea dataOnly="0" labelOnly="1" grandRow="1" outline="0" fieldPosition="0"/>
    </format>
    <format dxfId="164">
      <pivotArea dataOnly="0" labelOnly="1" outline="0" fieldPosition="0">
        <references count="1">
          <reference field="4294967294" count="4">
            <x v="0"/>
            <x v="1"/>
            <x v="2"/>
            <x v="3"/>
          </reference>
        </references>
      </pivotArea>
    </format>
    <format dxfId="163">
      <pivotArea type="all" dataOnly="0" outline="0" fieldPosition="0"/>
    </format>
    <format dxfId="162">
      <pivotArea field="10" type="button" dataOnly="0" labelOnly="1" outline="0" axis="axisRow" fieldPosition="0"/>
    </format>
    <format dxfId="161">
      <pivotArea dataOnly="0" labelOnly="1" grandRow="1" outline="0" fieldPosition="0"/>
    </format>
    <format dxfId="160">
      <pivotArea dataOnly="0" labelOnly="1" outline="0" fieldPosition="0">
        <references count="1">
          <reference field="4294967294" count="4">
            <x v="0"/>
            <x v="1"/>
            <x v="2"/>
            <x v="3"/>
          </reference>
        </references>
      </pivotArea>
    </format>
    <format dxfId="159">
      <pivotArea outline="0" collapsedLevelsAreSubtotals="1" fieldPosition="0"/>
    </format>
    <format dxfId="158">
      <pivotArea type="all" dataOnly="0" outline="0" fieldPosition="0"/>
    </format>
    <format dxfId="157">
      <pivotArea outline="0" collapsedLevelsAreSubtotals="1" fieldPosition="0"/>
    </format>
    <format dxfId="156">
      <pivotArea field="10" type="button" dataOnly="0" labelOnly="1" outline="0" axis="axisRow" fieldPosition="0"/>
    </format>
    <format dxfId="155">
      <pivotArea dataOnly="0" labelOnly="1" grandRow="1" outline="0" fieldPosition="0"/>
    </format>
    <format dxfId="154">
      <pivotArea dataOnly="0" labelOnly="1" outline="0" fieldPosition="0">
        <references count="1">
          <reference field="4294967294" count="4">
            <x v="0"/>
            <x v="1"/>
            <x v="2"/>
            <x v="3"/>
          </reference>
        </references>
      </pivotArea>
    </format>
    <format dxfId="153">
      <pivotArea type="all" dataOnly="0" outline="0" fieldPosition="0"/>
    </format>
    <format dxfId="152">
      <pivotArea outline="0" collapsedLevelsAreSubtotals="1" fieldPosition="0"/>
    </format>
    <format dxfId="151">
      <pivotArea field="10" type="button" dataOnly="0" labelOnly="1" outline="0" axis="axisRow" fieldPosition="0"/>
    </format>
    <format dxfId="150">
      <pivotArea dataOnly="0" labelOnly="1" fieldPosition="0">
        <references count="1">
          <reference field="10" count="0"/>
        </references>
      </pivotArea>
    </format>
    <format dxfId="149">
      <pivotArea dataOnly="0" labelOnly="1" grandRow="1" outline="0" fieldPosition="0"/>
    </format>
    <format dxfId="148">
      <pivotArea dataOnly="0" labelOnly="1" fieldPosition="0">
        <references count="2">
          <reference field="9" count="0"/>
          <reference field="10" count="1" selected="0">
            <x v="0"/>
          </reference>
        </references>
      </pivotArea>
    </format>
    <format dxfId="147">
      <pivotArea dataOnly="0" labelOnly="1" fieldPosition="0">
        <references count="2">
          <reference field="9" count="0"/>
          <reference field="10" count="1" selected="0">
            <x v="1"/>
          </reference>
        </references>
      </pivotArea>
    </format>
    <format dxfId="146">
      <pivotArea dataOnly="0" labelOnly="1" fieldPosition="0">
        <references count="2">
          <reference field="9" count="0"/>
          <reference field="10" count="1" selected="0">
            <x v="2"/>
          </reference>
        </references>
      </pivotArea>
    </format>
    <format dxfId="145">
      <pivotArea dataOnly="0" labelOnly="1" fieldPosition="0">
        <references count="2">
          <reference field="9" count="0"/>
          <reference field="10" count="1" selected="0">
            <x v="3"/>
          </reference>
        </references>
      </pivotArea>
    </format>
    <format dxfId="144">
      <pivotArea dataOnly="0" labelOnly="1" fieldPosition="0">
        <references count="2">
          <reference field="9" count="0"/>
          <reference field="10" count="1" selected="0">
            <x v="4"/>
          </reference>
        </references>
      </pivotArea>
    </format>
    <format dxfId="143">
      <pivotArea dataOnly="0" labelOnly="1" fieldPosition="0">
        <references count="2">
          <reference field="9" count="0"/>
          <reference field="10" count="1" selected="0">
            <x v="5"/>
          </reference>
        </references>
      </pivotArea>
    </format>
    <format dxfId="142">
      <pivotArea dataOnly="0" labelOnly="1" outline="0" fieldPosition="0">
        <references count="1">
          <reference field="4294967294" count="4">
            <x v="0"/>
            <x v="1"/>
            <x v="2"/>
            <x v="3"/>
          </reference>
        </references>
      </pivotArea>
    </format>
  </formats>
  <pivotTableStyleInfo name="PivotStyleDark13"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7091A9-EE4D-423F-AC00-C8348FCF2C8C}" name="Month_Ca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Year/Month">
  <location ref="L2:P15" firstHeaderRow="0" firstDataRow="1" firstDataCol="1"/>
  <pivotFields count="13">
    <pivotField numFmtId="14" showAll="0"/>
    <pivotField axis="axisRow"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Row"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dataField="1" showAll="0"/>
    <pivotField dataField="1" numFmtId="164" showAll="0"/>
    <pivotField dataField="1" showAll="0"/>
    <pivotField dataField="1" numFmtId="164" showAll="0"/>
    <pivotField axis="axisRow" showAll="0">
      <items count="18">
        <item x="1"/>
        <item x="12"/>
        <item x="3"/>
        <item x="16"/>
        <item x="2"/>
        <item x="14"/>
        <item x="0"/>
        <item x="15"/>
        <item x="13"/>
        <item x="10"/>
        <item x="4"/>
        <item x="6"/>
        <item x="7"/>
        <item x="9"/>
        <item x="11"/>
        <item x="8"/>
        <item x="5"/>
        <item t="default"/>
      </items>
    </pivotField>
    <pivotField axis="axisRow" showAll="0">
      <items count="8">
        <item x="2"/>
        <item x="1"/>
        <item x="4"/>
        <item x="0"/>
        <item x="3"/>
        <item x="5"/>
        <item x="6"/>
        <item t="default"/>
      </items>
    </pivotField>
    <pivotField axis="axisRow" showAll="0">
      <items count="13">
        <item sd="0" x="0"/>
        <item sd="0" x="1"/>
        <item sd="0" x="2"/>
        <item sd="0" x="3"/>
        <item sd="0" x="4"/>
        <item sd="0" x="5"/>
        <item sd="0" x="6"/>
        <item sd="0" x="7"/>
        <item sd="0" x="8"/>
        <item sd="0" x="9"/>
        <item sd="0" x="10"/>
        <item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rowFields count="5">
    <field x="9"/>
    <field x="8"/>
    <field x="7"/>
    <field x="1"/>
    <field x="2"/>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PurchaseB" fld="3" baseField="10" baseItem="0"/>
    <dataField name="CostB" fld="4" baseField="10" baseItem="0"/>
    <dataField name="SoldB" fld="5" baseField="10" baseItem="0"/>
    <dataField name="PriceB" fld="6" baseField="10" baseItem="0"/>
  </dataFields>
  <formats count="33">
    <format dxfId="213">
      <pivotArea outline="0" collapsedLevelsAreSubtotals="1" fieldPosition="0"/>
    </format>
    <format dxfId="212">
      <pivotArea dataOnly="0" labelOnly="1" outline="0" fieldPosition="0">
        <references count="1">
          <reference field="4294967294" count="4">
            <x v="0"/>
            <x v="1"/>
            <x v="2"/>
            <x v="3"/>
          </reference>
        </references>
      </pivotArea>
    </format>
    <format dxfId="211">
      <pivotArea dataOnly="0" labelOnly="1" grandRow="1" outline="0" fieldPosition="0"/>
    </format>
    <format dxfId="210">
      <pivotArea outline="0" collapsedLevelsAreSubtotals="1" fieldPosition="0"/>
    </format>
    <format dxfId="209">
      <pivotArea outline="0" collapsedLevelsAreSubtotals="1" fieldPosition="0"/>
    </format>
    <format dxfId="208">
      <pivotArea field="10" type="button" dataOnly="0" labelOnly="1" outline="0"/>
    </format>
    <format dxfId="207">
      <pivotArea dataOnly="0" labelOnly="1" outline="0" fieldPosition="0">
        <references count="1">
          <reference field="4294967294" count="4">
            <x v="0"/>
            <x v="1"/>
            <x v="2"/>
            <x v="3"/>
          </reference>
        </references>
      </pivotArea>
    </format>
    <format dxfId="206">
      <pivotArea type="all" dataOnly="0" outline="0" fieldPosition="0"/>
    </format>
    <format dxfId="205">
      <pivotArea outline="0" collapsedLevelsAreSubtotals="1" fieldPosition="0"/>
    </format>
    <format dxfId="204">
      <pivotArea field="10" type="button" dataOnly="0" labelOnly="1" outline="0"/>
    </format>
    <format dxfId="203">
      <pivotArea dataOnly="0" labelOnly="1" grandRow="1" outline="0" fieldPosition="0"/>
    </format>
    <format dxfId="202">
      <pivotArea dataOnly="0" labelOnly="1" outline="0" fieldPosition="0">
        <references count="1">
          <reference field="4294967294" count="4">
            <x v="0"/>
            <x v="1"/>
            <x v="2"/>
            <x v="3"/>
          </reference>
        </references>
      </pivotArea>
    </format>
    <format dxfId="201">
      <pivotArea type="all" dataOnly="0" outline="0" fieldPosition="0"/>
    </format>
    <format dxfId="200">
      <pivotArea outline="0" collapsedLevelsAreSubtotals="1" fieldPosition="0"/>
    </format>
    <format dxfId="199">
      <pivotArea field="10" type="button" dataOnly="0" labelOnly="1" outline="0"/>
    </format>
    <format dxfId="198">
      <pivotArea dataOnly="0" labelOnly="1" grandRow="1" outline="0" fieldPosition="0"/>
    </format>
    <format dxfId="197">
      <pivotArea dataOnly="0" labelOnly="1" outline="0" fieldPosition="0">
        <references count="1">
          <reference field="4294967294" count="4">
            <x v="0"/>
            <x v="1"/>
            <x v="2"/>
            <x v="3"/>
          </reference>
        </references>
      </pivotArea>
    </format>
    <format dxfId="196">
      <pivotArea type="all" dataOnly="0" outline="0" fieldPosition="0"/>
    </format>
    <format dxfId="195">
      <pivotArea field="10" type="button" dataOnly="0" labelOnly="1" outline="0"/>
    </format>
    <format dxfId="194">
      <pivotArea dataOnly="0" labelOnly="1" grandRow="1" outline="0" fieldPosition="0"/>
    </format>
    <format dxfId="193">
      <pivotArea dataOnly="0" labelOnly="1" outline="0" fieldPosition="0">
        <references count="1">
          <reference field="4294967294" count="4">
            <x v="0"/>
            <x v="1"/>
            <x v="2"/>
            <x v="3"/>
          </reference>
        </references>
      </pivotArea>
    </format>
    <format dxfId="192">
      <pivotArea outline="0" collapsedLevelsAreSubtotals="1" fieldPosition="0"/>
    </format>
    <format dxfId="191">
      <pivotArea type="all" dataOnly="0" outline="0" fieldPosition="0"/>
    </format>
    <format dxfId="190">
      <pivotArea outline="0" collapsedLevelsAreSubtotals="1" fieldPosition="0"/>
    </format>
    <format dxfId="189">
      <pivotArea field="10" type="button" dataOnly="0" labelOnly="1" outline="0"/>
    </format>
    <format dxfId="188">
      <pivotArea dataOnly="0" labelOnly="1" grandRow="1" outline="0" fieldPosition="0"/>
    </format>
    <format dxfId="187">
      <pivotArea dataOnly="0" labelOnly="1" outline="0" fieldPosition="0">
        <references count="1">
          <reference field="4294967294" count="4">
            <x v="0"/>
            <x v="1"/>
            <x v="2"/>
            <x v="3"/>
          </reference>
        </references>
      </pivotArea>
    </format>
    <format dxfId="186">
      <pivotArea type="all" dataOnly="0" outline="0" fieldPosition="0"/>
    </format>
    <format dxfId="185">
      <pivotArea outline="0" collapsedLevelsAreSubtotals="1" fieldPosition="0"/>
    </format>
    <format dxfId="184">
      <pivotArea field="9" type="button" dataOnly="0" labelOnly="1" outline="0" axis="axisRow" fieldPosition="0"/>
    </format>
    <format dxfId="183">
      <pivotArea dataOnly="0" labelOnly="1" fieldPosition="0">
        <references count="1">
          <reference field="9" count="0"/>
        </references>
      </pivotArea>
    </format>
    <format dxfId="182">
      <pivotArea dataOnly="0" labelOnly="1" grandRow="1" outline="0" fieldPosition="0"/>
    </format>
    <format dxfId="181">
      <pivotArea dataOnly="0" labelOnly="1" outline="0" fieldPosition="0">
        <references count="1">
          <reference field="4294967294" count="4">
            <x v="0"/>
            <x v="1"/>
            <x v="2"/>
            <x v="3"/>
          </reference>
        </references>
      </pivotArea>
    </format>
  </formats>
  <pivotTableStyleInfo name="PivotStyleDark13"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78F699-013C-43A3-BDD9-C3D28307163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de">
  <location ref="G2:J21" firstHeaderRow="0" firstDataRow="1" firstDataCol="1"/>
  <pivotFields count="13">
    <pivotField numFmtId="14" showAll="0"/>
    <pivotField axis="axisRow"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dataField="1" showAll="0"/>
    <pivotField numFmtId="164" showAll="0"/>
    <pivotField dataField="1" showAll="0"/>
    <pivotField dataField="1"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multipleItemSelectionAllowed="1" showAll="0">
      <items count="7">
        <item h="1" x="0"/>
        <item x="1"/>
        <item h="1" x="2"/>
        <item h="1" x="3"/>
        <item h="1" x="4"/>
        <item h="1" x="5"/>
        <item t="default"/>
      </items>
    </pivotField>
    <pivotField dragToRow="0" dragToCol="0" dragToPage="0" showAll="0" defaultSubtotal="0"/>
    <pivotField dragToRow="0" dragToCol="0" dragToPage="0" showAll="0" defaultSubtotal="0"/>
  </pivotFields>
  <rowFields count="1">
    <field x="1"/>
  </rowFields>
  <rowItems count="19">
    <i>
      <x v="1"/>
    </i>
    <i>
      <x v="5"/>
    </i>
    <i>
      <x v="9"/>
    </i>
    <i>
      <x v="10"/>
    </i>
    <i>
      <x v="11"/>
    </i>
    <i>
      <x v="14"/>
    </i>
    <i>
      <x v="16"/>
    </i>
    <i>
      <x v="17"/>
    </i>
    <i>
      <x v="20"/>
    </i>
    <i>
      <x v="23"/>
    </i>
    <i>
      <x v="24"/>
    </i>
    <i>
      <x v="26"/>
    </i>
    <i>
      <x v="27"/>
    </i>
    <i>
      <x v="28"/>
    </i>
    <i>
      <x v="29"/>
    </i>
    <i>
      <x v="30"/>
    </i>
    <i>
      <x v="31"/>
    </i>
    <i>
      <x v="33"/>
    </i>
    <i>
      <x v="35"/>
    </i>
  </rowItems>
  <colFields count="1">
    <field x="-2"/>
  </colFields>
  <colItems count="3">
    <i>
      <x/>
    </i>
    <i i="1">
      <x v="1"/>
    </i>
    <i i="2">
      <x v="2"/>
    </i>
  </colItems>
  <dataFields count="3">
    <dataField name="PurchaseB" fld="3" baseField="10" baseItem="0"/>
    <dataField name="SoldB" fld="5" baseField="10" baseItem="0"/>
    <dataField name="PriceB" fld="6" baseField="10" baseItem="0"/>
  </dataFields>
  <formats count="15">
    <format dxfId="228">
      <pivotArea type="all" dataOnly="0" outline="0" fieldPosition="0"/>
    </format>
    <format dxfId="227">
      <pivotArea outline="0" collapsedLevelsAreSubtotals="1" fieldPosition="0"/>
    </format>
    <format dxfId="226">
      <pivotArea field="1" type="button" dataOnly="0" labelOnly="1" outline="0" axis="axisRow" fieldPosition="0"/>
    </format>
    <format dxfId="225">
      <pivotArea dataOnly="0" labelOnly="1" fieldPosition="0">
        <references count="1">
          <reference field="1" count="0"/>
        </references>
      </pivotArea>
    </format>
    <format dxfId="224">
      <pivotArea dataOnly="0" labelOnly="1" outline="0" fieldPosition="0">
        <references count="1">
          <reference field="4294967294" count="3">
            <x v="0"/>
            <x v="1"/>
            <x v="2"/>
          </reference>
        </references>
      </pivotArea>
    </format>
    <format dxfId="223">
      <pivotArea outline="0" collapsedLevelsAreSubtotals="1" fieldPosition="0"/>
    </format>
    <format dxfId="222">
      <pivotArea outline="0" collapsedLevelsAreSubtotals="1" fieldPosition="0"/>
    </format>
    <format dxfId="221">
      <pivotArea dataOnly="0" labelOnly="1" fieldPosition="0">
        <references count="1">
          <reference field="1" count="0"/>
        </references>
      </pivotArea>
    </format>
    <format dxfId="220">
      <pivotArea dataOnly="0" labelOnly="1" fieldPosition="0">
        <references count="1">
          <reference field="1" count="0"/>
        </references>
      </pivotArea>
    </format>
    <format dxfId="219">
      <pivotArea outline="0" collapsedLevelsAreSubtotals="1" fieldPosition="0"/>
    </format>
    <format dxfId="218">
      <pivotArea type="all" dataOnly="0" outline="0" fieldPosition="0"/>
    </format>
    <format dxfId="217">
      <pivotArea outline="0" collapsedLevelsAreSubtotals="1" fieldPosition="0"/>
    </format>
    <format dxfId="216">
      <pivotArea field="1" type="button" dataOnly="0" labelOnly="1" outline="0" axis="axisRow" fieldPosition="0"/>
    </format>
    <format dxfId="215">
      <pivotArea dataOnly="0" labelOnly="1" fieldPosition="0">
        <references count="1">
          <reference field="1" count="0"/>
        </references>
      </pivotArea>
    </format>
    <format dxfId="214">
      <pivotArea dataOnly="0" labelOnly="1" outline="0" fieldPosition="0">
        <references count="1">
          <reference field="4294967294" count="3">
            <x v="0"/>
            <x v="1"/>
            <x v="2"/>
          </reference>
        </references>
      </pivotArea>
    </format>
  </formats>
  <pivotTableStyleInfo name="PivotStyleMedium14"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60386C-AAF5-4CE4-B0DF-18A9AB5F969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102"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axis="axisPage"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8" hier="-1"/>
  </pageFields>
  <formats count="3">
    <format dxfId="132">
      <pivotArea dataOnly="0" labelOnly="1" outline="0" fieldPosition="0">
        <references count="1">
          <reference field="8" count="0"/>
        </references>
      </pivotArea>
    </format>
    <format dxfId="131">
      <pivotArea dataOnly="0" labelOnly="1" outline="0" fieldPosition="0">
        <references count="1">
          <reference field="8" count="0"/>
        </references>
      </pivotArea>
    </format>
    <format dxfId="130">
      <pivotArea dataOnly="0" labelOnly="1" outline="0"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7AAFE9-AA87-4490-957C-F4CD1866050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97"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Page"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items count="39">
        <item x="15"/>
        <item x="7"/>
        <item x="5"/>
        <item x="14"/>
        <item x="8"/>
        <item x="9"/>
        <item x="6"/>
        <item x="11"/>
        <item x="10"/>
        <item x="12"/>
        <item x="13"/>
        <item x="32"/>
        <item x="33"/>
        <item x="24"/>
        <item x="31"/>
        <item x="21"/>
        <item x="25"/>
        <item x="34"/>
        <item x="19"/>
        <item x="0"/>
        <item x="28"/>
        <item x="1"/>
        <item x="22"/>
        <item x="2"/>
        <item x="4"/>
        <item x="20"/>
        <item x="27"/>
        <item x="23"/>
        <item x="3"/>
        <item x="18"/>
        <item x="26"/>
        <item x="30"/>
        <item x="16"/>
        <item x="35"/>
        <item x="17"/>
        <item x="36"/>
        <item x="37"/>
        <item x="29"/>
        <item t="default"/>
      </items>
    </pivotField>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2" hier="-1"/>
  </pageFields>
  <formats count="3">
    <format dxfId="135">
      <pivotArea dataOnly="0" labelOnly="1" outline="0" fieldPosition="0">
        <references count="1">
          <reference field="2" count="1">
            <x v="0"/>
          </reference>
        </references>
      </pivotArea>
    </format>
    <format dxfId="134">
      <pivotArea dataOnly="0" labelOnly="1" outline="0" fieldPosition="0">
        <references count="1">
          <reference field="2" count="1">
            <x v="0"/>
          </reference>
        </references>
      </pivotArea>
    </format>
    <format dxfId="133">
      <pivotArea dataOnly="0" labelOnly="1" outline="0"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3DDC76-A69B-4D8A-B725-885443727C0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93" firstHeaderRow="0" firstDataRow="0" firstDataCol="0" rowPageCount="1" colPageCount="1"/>
  <pivotFields count="13">
    <pivotField numFmtId="14" showAll="0"/>
    <pivotField axis="axisPage"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1" hier="-1"/>
  </pageFields>
  <formats count="3">
    <format dxfId="138">
      <pivotArea dataOnly="0" labelOnly="1" outline="0" fieldPosition="0">
        <references count="1">
          <reference field="1" count="0"/>
        </references>
      </pivotArea>
    </format>
    <format dxfId="137">
      <pivotArea dataOnly="0" labelOnly="1" outline="0" fieldPosition="0">
        <references count="1">
          <reference field="1" count="0"/>
        </references>
      </pivotArea>
    </format>
    <format dxfId="136">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BA609E-ED1B-47E8-989C-6BAC21D60B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88"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axis="axisPage"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7" hier="-1"/>
  </pageFields>
  <formats count="3">
    <format dxfId="141">
      <pivotArea dataOnly="0" labelOnly="1" outline="0" fieldPosition="0">
        <references count="1">
          <reference field="7" count="0"/>
        </references>
      </pivotArea>
    </format>
    <format dxfId="140">
      <pivotArea dataOnly="0" labelOnly="1" outline="0" fieldPosition="0">
        <references count="1">
          <reference field="7" count="0"/>
        </references>
      </pivotArea>
    </format>
    <format dxfId="139">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EBF0DC-7621-4702-8BFC-4F3F6957DF0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22" firstHeaderRow="0" firstDataRow="0" firstDataCol="0" rowPageCount="1" colPageCount="1"/>
  <pivotFields count="13">
    <pivotField numFmtId="14" showAll="0"/>
    <pivotField axis="axisPage"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1" hier="-1"/>
  </pageFields>
  <formats count="3">
    <format dxfId="108">
      <pivotArea dataOnly="0" labelOnly="1" outline="0" fieldPosition="0">
        <references count="1">
          <reference field="1" count="0"/>
        </references>
      </pivotArea>
    </format>
    <format dxfId="107">
      <pivotArea dataOnly="0" labelOnly="1" outline="0" fieldPosition="0">
        <references count="1">
          <reference field="1" count="0"/>
        </references>
      </pivotArea>
    </format>
    <format dxfId="106">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61F06DE-1211-4B73-9E31-A0FFB3D5773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93" firstHeaderRow="0" firstDataRow="0" firstDataCol="0" rowPageCount="1" colPageCount="1"/>
  <pivotFields count="13">
    <pivotField numFmtId="14" showAll="0"/>
    <pivotField axis="axisPage"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1" hier="-1"/>
  </pageFields>
  <formats count="3">
    <format dxfId="111">
      <pivotArea dataOnly="0" labelOnly="1" outline="0" fieldPosition="0">
        <references count="1">
          <reference field="1" count="0"/>
        </references>
      </pivotArea>
    </format>
    <format dxfId="110">
      <pivotArea dataOnly="0" labelOnly="1" outline="0" fieldPosition="0">
        <references count="1">
          <reference field="1" count="0"/>
        </references>
      </pivotArea>
    </format>
    <format dxfId="109">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E8E65D-9FEE-4B56-BD11-E1BFDC14BE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26"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Page"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items count="39">
        <item x="15"/>
        <item x="7"/>
        <item x="5"/>
        <item x="14"/>
        <item x="8"/>
        <item x="9"/>
        <item x="6"/>
        <item x="11"/>
        <item x="10"/>
        <item x="12"/>
        <item x="13"/>
        <item x="32"/>
        <item x="33"/>
        <item x="24"/>
        <item x="31"/>
        <item x="21"/>
        <item x="25"/>
        <item x="34"/>
        <item x="19"/>
        <item x="0"/>
        <item x="28"/>
        <item x="1"/>
        <item x="22"/>
        <item x="2"/>
        <item x="4"/>
        <item x="20"/>
        <item x="27"/>
        <item x="23"/>
        <item x="3"/>
        <item x="18"/>
        <item x="26"/>
        <item x="30"/>
        <item x="16"/>
        <item x="35"/>
        <item x="17"/>
        <item x="36"/>
        <item x="37"/>
        <item x="29"/>
        <item t="default"/>
      </items>
    </pivotField>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2" hier="-1"/>
  </pageFields>
  <formats count="3">
    <format dxfId="114">
      <pivotArea dataOnly="0" labelOnly="1" outline="0" fieldPosition="0">
        <references count="1">
          <reference field="2" count="1">
            <x v="0"/>
          </reference>
        </references>
      </pivotArea>
    </format>
    <format dxfId="113">
      <pivotArea dataOnly="0" labelOnly="1" outline="0" fieldPosition="0">
        <references count="1">
          <reference field="2" count="1">
            <x v="0"/>
          </reference>
        </references>
      </pivotArea>
    </format>
    <format dxfId="112">
      <pivotArea dataOnly="0" labelOnly="1" outline="0"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91647AD-2199-48DA-AD82-8AD8861BDF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31"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axis="axisPage"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8" hier="-1"/>
  </pageFields>
  <formats count="3">
    <format dxfId="117">
      <pivotArea dataOnly="0" labelOnly="1" outline="0" fieldPosition="0">
        <references count="1">
          <reference field="8" count="0"/>
        </references>
      </pivotArea>
    </format>
    <format dxfId="116">
      <pivotArea dataOnly="0" labelOnly="1" outline="0" fieldPosition="0">
        <references count="1">
          <reference field="8" count="0"/>
        </references>
      </pivotArea>
    </format>
    <format dxfId="115">
      <pivotArea dataOnly="0" labelOnly="1" outline="0"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B914A2F-A4F0-4228-BBFB-E7E9BFAB2DD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97"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Page"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items count="39">
        <item x="15"/>
        <item x="7"/>
        <item x="5"/>
        <item x="14"/>
        <item x="8"/>
        <item x="9"/>
        <item x="6"/>
        <item x="11"/>
        <item x="10"/>
        <item x="12"/>
        <item x="13"/>
        <item x="32"/>
        <item x="33"/>
        <item x="24"/>
        <item x="31"/>
        <item x="21"/>
        <item x="25"/>
        <item x="34"/>
        <item x="19"/>
        <item x="0"/>
        <item x="28"/>
        <item x="1"/>
        <item x="22"/>
        <item x="2"/>
        <item x="4"/>
        <item x="20"/>
        <item x="27"/>
        <item x="23"/>
        <item x="3"/>
        <item x="18"/>
        <item x="26"/>
        <item x="30"/>
        <item x="16"/>
        <item x="35"/>
        <item x="17"/>
        <item x="36"/>
        <item x="37"/>
        <item x="29"/>
        <item t="default"/>
      </items>
    </pivotField>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2" hier="-1"/>
  </pageFields>
  <formats count="3">
    <format dxfId="120">
      <pivotArea dataOnly="0" labelOnly="1" outline="0" fieldPosition="0">
        <references count="1">
          <reference field="2" count="1">
            <x v="0"/>
          </reference>
        </references>
      </pivotArea>
    </format>
    <format dxfId="119">
      <pivotArea dataOnly="0" labelOnly="1" outline="0" fieldPosition="0">
        <references count="1">
          <reference field="2" count="1">
            <x v="0"/>
          </reference>
        </references>
      </pivotArea>
    </format>
    <format dxfId="118">
      <pivotArea dataOnly="0" labelOnly="1" outline="0"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8B0CCA4-9B7B-4602-B70D-5E85B488C25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88"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axis="axisPage"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7" hier="-1"/>
  </pageFields>
  <formats count="3">
    <format dxfId="123">
      <pivotArea dataOnly="0" labelOnly="1" outline="0" fieldPosition="0">
        <references count="1">
          <reference field="7" count="0"/>
        </references>
      </pivotArea>
    </format>
    <format dxfId="122">
      <pivotArea dataOnly="0" labelOnly="1" outline="0" fieldPosition="0">
        <references count="1">
          <reference field="7" count="0"/>
        </references>
      </pivotArea>
    </format>
    <format dxfId="121">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2BCA62-FB0A-4B9A-8BBF-C7580BD4853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17"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axis="axisPage" showAll="0">
      <items count="18">
        <item x="1"/>
        <item x="12"/>
        <item x="3"/>
        <item x="16"/>
        <item x="2"/>
        <item x="14"/>
        <item x="0"/>
        <item x="15"/>
        <item x="13"/>
        <item x="10"/>
        <item x="4"/>
        <item x="6"/>
        <item x="7"/>
        <item x="9"/>
        <item x="11"/>
        <item x="8"/>
        <item x="5"/>
        <item t="default"/>
      </items>
    </pivotField>
    <pivotField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7" hier="-1"/>
  </pageFields>
  <formats count="3">
    <format dxfId="126">
      <pivotArea dataOnly="0" labelOnly="1" outline="0" fieldPosition="0">
        <references count="1">
          <reference field="7" count="0"/>
        </references>
      </pivotArea>
    </format>
    <format dxfId="125">
      <pivotArea dataOnly="0" labelOnly="1" outline="0" fieldPosition="0">
        <references count="1">
          <reference field="7" count="0"/>
        </references>
      </pivotArea>
    </format>
    <format dxfId="124">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4D63A29-C7D4-4367-9D61-5D091E47BEF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102" firstHeaderRow="0" firstDataRow="0" firstDataCol="0" rowPageCount="1" colPageCount="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items count="18">
        <item x="1"/>
        <item x="12"/>
        <item x="3"/>
        <item x="16"/>
        <item x="2"/>
        <item x="14"/>
        <item x="0"/>
        <item x="15"/>
        <item x="13"/>
        <item x="10"/>
        <item x="4"/>
        <item x="6"/>
        <item x="7"/>
        <item x="9"/>
        <item x="11"/>
        <item x="8"/>
        <item x="5"/>
        <item t="default"/>
      </items>
    </pivotField>
    <pivotField axis="axisPage" showAll="0">
      <items count="8">
        <item x="2"/>
        <item x="1"/>
        <item x="4"/>
        <item x="0"/>
        <item x="3"/>
        <item x="5"/>
        <item x="6"/>
        <item t="default"/>
      </items>
    </pivotField>
    <pivotField showAll="0">
      <items count="13">
        <item h="1" sd="0" x="0"/>
        <item sd="0" x="1"/>
        <item h="1" sd="0" x="2"/>
        <item h="1" sd="0" x="3"/>
        <item h="1" sd="0" x="4"/>
        <item h="1" sd="0" x="5"/>
        <item h="1" sd="0" x="6"/>
        <item h="1" sd="0" x="7"/>
        <item h="1" sd="0" x="8"/>
        <item h="1" sd="0" x="9"/>
        <item h="1" sd="0" x="10"/>
        <item h="1" sd="0" x="11"/>
        <item t="default" sd="0"/>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pageFields count="1">
    <pageField fld="8" hier="-1"/>
  </pageFields>
  <formats count="3">
    <format dxfId="129">
      <pivotArea dataOnly="0" labelOnly="1" outline="0" fieldPosition="0">
        <references count="1">
          <reference field="8" count="0"/>
        </references>
      </pivotArea>
    </format>
    <format dxfId="128">
      <pivotArea dataOnly="0" labelOnly="1" outline="0" fieldPosition="0">
        <references count="1">
          <reference field="8" count="0"/>
        </references>
      </pivotArea>
    </format>
    <format dxfId="127">
      <pivotArea dataOnly="0" labelOnly="1" outline="0"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904CF8C-993D-48A8-9D7D-903458AC51B2}" name="Year_Connectio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K2:AK3" firstHeaderRow="1" firstDataRow="1" firstDataCol="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pivotField showAll="0">
      <items count="8">
        <item x="2"/>
        <item x="1"/>
        <item x="4"/>
        <item x="0"/>
        <item x="3"/>
        <item x="5"/>
        <item x="6"/>
        <item t="default"/>
      </items>
    </pivotField>
    <pivotField showAll="0">
      <items count="13">
        <item h="1" x="0"/>
        <item x="1"/>
        <item h="1" x="2"/>
        <item h="1" x="3"/>
        <item h="1" x="4"/>
        <item h="1" x="5"/>
        <item h="1" x="6"/>
        <item h="1" x="7"/>
        <item h="1" x="8"/>
        <item h="1" x="9"/>
        <item h="1" x="10"/>
        <item h="1" x="11"/>
        <item t="default"/>
      </items>
    </pivotField>
    <pivotField axis="axisRow" showAll="0">
      <items count="7">
        <item h="1" x="0"/>
        <item x="1"/>
        <item h="1" x="2"/>
        <item h="1" x="3"/>
        <item h="1" x="4"/>
        <item h="1" x="5"/>
        <item t="default"/>
      </items>
    </pivotField>
    <pivotField dragToRow="0" dragToCol="0" dragToPage="0" showAll="0" defaultSubtotal="0"/>
    <pivotField dragToRow="0" dragToCol="0" dragToPage="0" showAll="0" defaultSubtotal="0"/>
  </pivotFields>
  <rowFields count="1">
    <field x="10"/>
  </rowFields>
  <rowItems count="1">
    <i>
      <x v="1"/>
    </i>
  </rowItems>
  <colItems count="1">
    <i/>
  </colItems>
  <formats count="6">
    <format dxfId="99">
      <pivotArea type="all" dataOnly="0" outline="0" fieldPosition="0"/>
    </format>
    <format dxfId="98">
      <pivotArea field="10" type="button" dataOnly="0" labelOnly="1" outline="0" axis="axisRow" fieldPosition="0"/>
    </format>
    <format dxfId="97">
      <pivotArea dataOnly="0" labelOnly="1" fieldPosition="0">
        <references count="1">
          <reference field="10" count="0"/>
        </references>
      </pivotArea>
    </format>
    <format dxfId="96">
      <pivotArea type="all" dataOnly="0" outline="0" fieldPosition="0"/>
    </format>
    <format dxfId="95">
      <pivotArea field="10" type="button" dataOnly="0" labelOnly="1" outline="0" axis="axisRow" fieldPosition="0"/>
    </format>
    <format dxfId="94">
      <pivotArea dataOnly="0" labelOnly="1"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1AF42DD-0038-4C21-8DBD-7620BDB96EF3}" name="Month_Connec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N2:AN3" firstHeaderRow="1" firstDataRow="1" firstDataCol="1"/>
  <pivotFields count="13">
    <pivotField numFmtId="14" showAll="0"/>
    <pivotField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showAll="0"/>
    <pivotField numFmtId="164" showAll="0"/>
    <pivotField showAll="0"/>
    <pivotField numFmtId="164" showAll="0"/>
    <pivotField showAll="0"/>
    <pivotField showAll="0"/>
    <pivotField axis="axisRow" showAll="0" defaultSubtotal="0">
      <items count="12">
        <item h="1" x="0"/>
        <item x="1"/>
        <item h="1" x="2"/>
        <item h="1" x="3"/>
        <item h="1" x="4"/>
        <item h="1" x="5"/>
        <item h="1" x="6"/>
        <item h="1" x="7"/>
        <item h="1" x="8"/>
        <item h="1" x="9"/>
        <item h="1" x="10"/>
        <item h="1" x="11"/>
      </items>
    </pivotField>
    <pivotField showAll="0">
      <items count="7">
        <item h="1" x="0"/>
        <item x="1"/>
        <item h="1" x="2"/>
        <item h="1" x="3"/>
        <item h="1" x="4"/>
        <item h="1" x="5"/>
        <item t="default"/>
      </items>
    </pivotField>
    <pivotField dragToRow="0" dragToCol="0" dragToPage="0" showAll="0" defaultSubtotal="0"/>
    <pivotField dragToRow="0" dragToCol="0" dragToPage="0" showAll="0" defaultSubtotal="0"/>
  </pivotFields>
  <rowFields count="1">
    <field x="9"/>
  </rowFields>
  <rowItems count="1">
    <i>
      <x v="1"/>
    </i>
  </rowItems>
  <colItems count="1">
    <i/>
  </colItems>
  <formats count="6">
    <format dxfId="105">
      <pivotArea type="all" dataOnly="0" outline="0" fieldPosition="0"/>
    </format>
    <format dxfId="104">
      <pivotArea field="9" type="button" dataOnly="0" labelOnly="1" outline="0" axis="axisRow" fieldPosition="0"/>
    </format>
    <format dxfId="103">
      <pivotArea dataOnly="0" labelOnly="1" fieldPosition="0">
        <references count="1">
          <reference field="9" count="0"/>
        </references>
      </pivotArea>
    </format>
    <format dxfId="102">
      <pivotArea type="all" dataOnly="0" outline="0" fieldPosition="0"/>
    </format>
    <format dxfId="101">
      <pivotArea field="9" type="button" dataOnly="0" labelOnly="1" outline="0" axis="axisRow" fieldPosition="0"/>
    </format>
    <format dxfId="100">
      <pivotArea dataOnly="0" labelOnly="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3DDABD6-4C62-402B-8051-BAADDDD2E4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Year/Month">
  <location ref="A1:E14" firstHeaderRow="0" firstDataRow="1" firstDataCol="1"/>
  <pivotFields count="13">
    <pivotField numFmtId="14" showAll="0"/>
    <pivotField axis="axisRow"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Row"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dataField="1" showAll="0"/>
    <pivotField dataField="1" numFmtId="164" showAll="0"/>
    <pivotField dataField="1" showAll="0"/>
    <pivotField dataField="1" numFmtId="164" showAll="0"/>
    <pivotField axis="axisRow" showAll="0">
      <items count="18">
        <item x="1"/>
        <item x="12"/>
        <item x="3"/>
        <item x="16"/>
        <item x="2"/>
        <item x="14"/>
        <item x="0"/>
        <item x="15"/>
        <item x="13"/>
        <item x="10"/>
        <item x="4"/>
        <item x="6"/>
        <item x="7"/>
        <item x="9"/>
        <item x="11"/>
        <item x="8"/>
        <item x="5"/>
        <item t="default"/>
      </items>
    </pivotField>
    <pivotField axis="axisRow" showAll="0">
      <items count="8">
        <item x="2"/>
        <item x="1"/>
        <item x="4"/>
        <item x="0"/>
        <item x="3"/>
        <item x="5"/>
        <item x="6"/>
        <item t="default"/>
      </items>
    </pivotField>
    <pivotField axis="axisRow" showAll="0">
      <items count="13">
        <item h="1" sd="0" x="0"/>
        <item sd="0" x="1"/>
        <item h="1" sd="0" x="2"/>
        <item h="1" sd="0" x="3"/>
        <item h="1" sd="0" x="4"/>
        <item h="1" sd="0" x="5"/>
        <item h="1" sd="0" x="6"/>
        <item h="1" sd="0" x="7"/>
        <item h="1" sd="0" x="8"/>
        <item h="1" sd="0" x="9"/>
        <item h="1" sd="0" x="10"/>
        <item h="1" sd="0" x="11"/>
        <item t="default" sd="0"/>
      </items>
    </pivotField>
    <pivotField axis="axisRow" showAll="0">
      <items count="7">
        <item x="0"/>
        <item x="1"/>
        <item x="2"/>
        <item x="3"/>
        <item x="4"/>
        <item x="5"/>
        <item t="default"/>
      </items>
    </pivotField>
    <pivotField dragToRow="0" dragToCol="0" dragToPage="0" showAll="0" defaultSubtotal="0"/>
    <pivotField dragToRow="0" dragToCol="0" dragToPage="0" showAll="0" defaultSubtotal="0"/>
  </pivotFields>
  <rowFields count="6">
    <field x="10"/>
    <field x="9"/>
    <field x="8"/>
    <field x="7"/>
    <field x="1"/>
    <field x="2"/>
  </rowFields>
  <rowItems count="13">
    <i>
      <x/>
    </i>
    <i r="1">
      <x v="1"/>
    </i>
    <i>
      <x v="1"/>
    </i>
    <i r="1">
      <x v="1"/>
    </i>
    <i>
      <x v="2"/>
    </i>
    <i r="1">
      <x v="1"/>
    </i>
    <i>
      <x v="3"/>
    </i>
    <i r="1">
      <x v="1"/>
    </i>
    <i>
      <x v="4"/>
    </i>
    <i r="1">
      <x v="1"/>
    </i>
    <i>
      <x v="5"/>
    </i>
    <i r="1">
      <x v="1"/>
    </i>
    <i t="grand">
      <x/>
    </i>
  </rowItems>
  <colFields count="1">
    <field x="-2"/>
  </colFields>
  <colItems count="4">
    <i>
      <x/>
    </i>
    <i i="1">
      <x v="1"/>
    </i>
    <i i="2">
      <x v="2"/>
    </i>
    <i i="3">
      <x v="3"/>
    </i>
  </colItems>
  <dataFields count="4">
    <dataField name="PurchaseB" fld="3" baseField="10" baseItem="0"/>
    <dataField name="CostB" fld="4" baseField="10" baseItem="0"/>
    <dataField name="SoldB" fld="5" baseField="10" baseItem="0"/>
    <dataField name="PriceB" fld="6" baseField="10" baseItem="0"/>
  </dataFields>
  <formats count="66">
    <format dxfId="93">
      <pivotArea collapsedLevelsAreSubtotals="1" fieldPosition="0">
        <references count="1">
          <reference field="10" count="1">
            <x v="0"/>
          </reference>
        </references>
      </pivotArea>
    </format>
    <format dxfId="92">
      <pivotArea dataOnly="0" labelOnly="1" fieldPosition="0">
        <references count="1">
          <reference field="10" count="1">
            <x v="0"/>
          </reference>
        </references>
      </pivotArea>
    </format>
    <format dxfId="91">
      <pivotArea collapsedLevelsAreSubtotals="1" fieldPosition="0">
        <references count="1">
          <reference field="10" count="1">
            <x v="0"/>
          </reference>
        </references>
      </pivotArea>
    </format>
    <format dxfId="90">
      <pivotArea outline="0" collapsedLevelsAreSubtotals="1" fieldPosition="0"/>
    </format>
    <format dxfId="89">
      <pivotArea dataOnly="0" labelOnly="1" outline="0" fieldPosition="0">
        <references count="1">
          <reference field="4294967294" count="4">
            <x v="0"/>
            <x v="1"/>
            <x v="2"/>
            <x v="3"/>
          </reference>
        </references>
      </pivotArea>
    </format>
    <format dxfId="88">
      <pivotArea dataOnly="0" labelOnly="1" fieldPosition="0">
        <references count="1">
          <reference field="10" count="1">
            <x v="0"/>
          </reference>
        </references>
      </pivotArea>
    </format>
    <format dxfId="87">
      <pivotArea dataOnly="0" labelOnly="1" fieldPosition="0">
        <references count="1">
          <reference field="10" count="5">
            <x v="1"/>
            <x v="2"/>
            <x v="3"/>
            <x v="4"/>
            <x v="5"/>
          </reference>
        </references>
      </pivotArea>
    </format>
    <format dxfId="86">
      <pivotArea dataOnly="0" labelOnly="1" grandRow="1" outline="0" fieldPosition="0"/>
    </format>
    <format dxfId="85">
      <pivotArea dataOnly="0" labelOnly="1" fieldPosition="0">
        <references count="2">
          <reference field="9" count="0"/>
          <reference field="10" count="1" selected="0">
            <x v="0"/>
          </reference>
        </references>
      </pivotArea>
    </format>
    <format dxfId="84">
      <pivotArea dataOnly="0" labelOnly="1" fieldPosition="0">
        <references count="2">
          <reference field="9" count="0"/>
          <reference field="10" count="1" selected="0">
            <x v="1"/>
          </reference>
        </references>
      </pivotArea>
    </format>
    <format dxfId="83">
      <pivotArea dataOnly="0" labelOnly="1" fieldPosition="0">
        <references count="2">
          <reference field="9" count="0"/>
          <reference field="10" count="1" selected="0">
            <x v="2"/>
          </reference>
        </references>
      </pivotArea>
    </format>
    <format dxfId="82">
      <pivotArea dataOnly="0" labelOnly="1" fieldPosition="0">
        <references count="2">
          <reference field="9" count="0"/>
          <reference field="10" count="1" selected="0">
            <x v="3"/>
          </reference>
        </references>
      </pivotArea>
    </format>
    <format dxfId="81">
      <pivotArea dataOnly="0" labelOnly="1" fieldPosition="0">
        <references count="2">
          <reference field="9" count="0"/>
          <reference field="10" count="1" selected="0">
            <x v="4"/>
          </reference>
        </references>
      </pivotArea>
    </format>
    <format dxfId="80">
      <pivotArea dataOnly="0" labelOnly="1" fieldPosition="0">
        <references count="2">
          <reference field="9" count="0"/>
          <reference field="10" count="1" selected="0">
            <x v="5"/>
          </reference>
        </references>
      </pivotArea>
    </format>
    <format dxfId="79">
      <pivotArea outline="0" collapsedLevelsAreSubtotals="1" fieldPosition="0"/>
    </format>
    <format dxfId="78">
      <pivotArea outline="0" collapsedLevelsAreSubtotals="1" fieldPosition="0"/>
    </format>
    <format dxfId="77">
      <pivotArea field="10" type="button" dataOnly="0" labelOnly="1" outline="0" axis="axisRow" fieldPosition="0"/>
    </format>
    <format dxfId="76">
      <pivotArea dataOnly="0" labelOnly="1" outline="0" fieldPosition="0">
        <references count="1">
          <reference field="4294967294" count="4">
            <x v="0"/>
            <x v="1"/>
            <x v="2"/>
            <x v="3"/>
          </reference>
        </references>
      </pivotArea>
    </format>
    <format dxfId="75">
      <pivotArea type="all" dataOnly="0" outline="0" fieldPosition="0"/>
    </format>
    <format dxfId="74">
      <pivotArea outline="0" collapsedLevelsAreSubtotals="1" fieldPosition="0"/>
    </format>
    <format dxfId="73">
      <pivotArea field="10" type="button" dataOnly="0" labelOnly="1" outline="0" axis="axisRow" fieldPosition="0"/>
    </format>
    <format dxfId="72">
      <pivotArea dataOnly="0" labelOnly="1" fieldPosition="0">
        <references count="1">
          <reference field="10" count="0"/>
        </references>
      </pivotArea>
    </format>
    <format dxfId="71">
      <pivotArea dataOnly="0" labelOnly="1" grandRow="1" outline="0" fieldPosition="0"/>
    </format>
    <format dxfId="70">
      <pivotArea dataOnly="0" labelOnly="1" fieldPosition="0">
        <references count="2">
          <reference field="9" count="0"/>
          <reference field="10" count="1" selected="0">
            <x v="0"/>
          </reference>
        </references>
      </pivotArea>
    </format>
    <format dxfId="69">
      <pivotArea dataOnly="0" labelOnly="1" fieldPosition="0">
        <references count="2">
          <reference field="9" count="0"/>
          <reference field="10" count="1" selected="0">
            <x v="1"/>
          </reference>
        </references>
      </pivotArea>
    </format>
    <format dxfId="68">
      <pivotArea dataOnly="0" labelOnly="1" fieldPosition="0">
        <references count="2">
          <reference field="9" count="0"/>
          <reference field="10" count="1" selected="0">
            <x v="2"/>
          </reference>
        </references>
      </pivotArea>
    </format>
    <format dxfId="67">
      <pivotArea dataOnly="0" labelOnly="1" fieldPosition="0">
        <references count="2">
          <reference field="9" count="0"/>
          <reference field="10" count="1" selected="0">
            <x v="3"/>
          </reference>
        </references>
      </pivotArea>
    </format>
    <format dxfId="66">
      <pivotArea dataOnly="0" labelOnly="1" fieldPosition="0">
        <references count="2">
          <reference field="9" count="0"/>
          <reference field="10" count="1" selected="0">
            <x v="4"/>
          </reference>
        </references>
      </pivotArea>
    </format>
    <format dxfId="65">
      <pivotArea dataOnly="0" labelOnly="1" fieldPosition="0">
        <references count="2">
          <reference field="9" count="0"/>
          <reference field="10" count="1" selected="0">
            <x v="5"/>
          </reference>
        </references>
      </pivotArea>
    </format>
    <format dxfId="64">
      <pivotArea dataOnly="0" labelOnly="1" outline="0" fieldPosition="0">
        <references count="1">
          <reference field="4294967294" count="4">
            <x v="0"/>
            <x v="1"/>
            <x v="2"/>
            <x v="3"/>
          </reference>
        </references>
      </pivotArea>
    </format>
    <format dxfId="63">
      <pivotArea type="all" dataOnly="0" outline="0" fieldPosition="0"/>
    </format>
    <format dxfId="62">
      <pivotArea outline="0" collapsedLevelsAreSubtotals="1" fieldPosition="0"/>
    </format>
    <format dxfId="61">
      <pivotArea field="10" type="button" dataOnly="0" labelOnly="1" outline="0" axis="axisRow" fieldPosition="0"/>
    </format>
    <format dxfId="60">
      <pivotArea dataOnly="0" labelOnly="1" fieldPosition="0">
        <references count="1">
          <reference field="10" count="0"/>
        </references>
      </pivotArea>
    </format>
    <format dxfId="59">
      <pivotArea dataOnly="0" labelOnly="1" grandRow="1" outline="0" fieldPosition="0"/>
    </format>
    <format dxfId="58">
      <pivotArea dataOnly="0" labelOnly="1" fieldPosition="0">
        <references count="2">
          <reference field="9" count="0"/>
          <reference field="10" count="1" selected="0">
            <x v="0"/>
          </reference>
        </references>
      </pivotArea>
    </format>
    <format dxfId="57">
      <pivotArea dataOnly="0" labelOnly="1" fieldPosition="0">
        <references count="2">
          <reference field="9" count="0"/>
          <reference field="10" count="1" selected="0">
            <x v="1"/>
          </reference>
        </references>
      </pivotArea>
    </format>
    <format dxfId="56">
      <pivotArea dataOnly="0" labelOnly="1" fieldPosition="0">
        <references count="2">
          <reference field="9" count="0"/>
          <reference field="10" count="1" selected="0">
            <x v="2"/>
          </reference>
        </references>
      </pivotArea>
    </format>
    <format dxfId="55">
      <pivotArea dataOnly="0" labelOnly="1" fieldPosition="0">
        <references count="2">
          <reference field="9" count="0"/>
          <reference field="10" count="1" selected="0">
            <x v="3"/>
          </reference>
        </references>
      </pivotArea>
    </format>
    <format dxfId="54">
      <pivotArea dataOnly="0" labelOnly="1" fieldPosition="0">
        <references count="2">
          <reference field="9" count="0"/>
          <reference field="10" count="1" selected="0">
            <x v="4"/>
          </reference>
        </references>
      </pivotArea>
    </format>
    <format dxfId="53">
      <pivotArea dataOnly="0" labelOnly="1" fieldPosition="0">
        <references count="2">
          <reference field="9" count="0"/>
          <reference field="10" count="1" selected="0">
            <x v="5"/>
          </reference>
        </references>
      </pivotArea>
    </format>
    <format dxfId="52">
      <pivotArea dataOnly="0" labelOnly="1" outline="0" fieldPosition="0">
        <references count="1">
          <reference field="4294967294" count="4">
            <x v="0"/>
            <x v="1"/>
            <x v="2"/>
            <x v="3"/>
          </reference>
        </references>
      </pivotArea>
    </format>
    <format dxfId="51">
      <pivotArea type="all" dataOnly="0" outline="0" fieldPosition="0"/>
    </format>
    <format dxfId="50">
      <pivotArea field="10" type="button" dataOnly="0" labelOnly="1" outline="0" axis="axisRow" fieldPosition="0"/>
    </format>
    <format dxfId="49">
      <pivotArea dataOnly="0" labelOnly="1" fieldPosition="0">
        <references count="1">
          <reference field="10" count="0"/>
        </references>
      </pivotArea>
    </format>
    <format dxfId="48">
      <pivotArea dataOnly="0" labelOnly="1" grandRow="1" outline="0" fieldPosition="0"/>
    </format>
    <format dxfId="47">
      <pivotArea dataOnly="0" labelOnly="1" fieldPosition="0">
        <references count="2">
          <reference field="9" count="0"/>
          <reference field="10" count="1" selected="0">
            <x v="0"/>
          </reference>
        </references>
      </pivotArea>
    </format>
    <format dxfId="46">
      <pivotArea dataOnly="0" labelOnly="1" fieldPosition="0">
        <references count="2">
          <reference field="9" count="0"/>
          <reference field="10" count="1" selected="0">
            <x v="1"/>
          </reference>
        </references>
      </pivotArea>
    </format>
    <format dxfId="45">
      <pivotArea dataOnly="0" labelOnly="1" fieldPosition="0">
        <references count="2">
          <reference field="9" count="0"/>
          <reference field="10" count="1" selected="0">
            <x v="2"/>
          </reference>
        </references>
      </pivotArea>
    </format>
    <format dxfId="44">
      <pivotArea dataOnly="0" labelOnly="1" fieldPosition="0">
        <references count="2">
          <reference field="9" count="0"/>
          <reference field="10" count="1" selected="0">
            <x v="3"/>
          </reference>
        </references>
      </pivotArea>
    </format>
    <format dxfId="43">
      <pivotArea dataOnly="0" labelOnly="1" fieldPosition="0">
        <references count="2">
          <reference field="9" count="0"/>
          <reference field="10" count="1" selected="0">
            <x v="4"/>
          </reference>
        </references>
      </pivotArea>
    </format>
    <format dxfId="42">
      <pivotArea dataOnly="0" labelOnly="1" fieldPosition="0">
        <references count="2">
          <reference field="9" count="0"/>
          <reference field="10" count="1" selected="0">
            <x v="5"/>
          </reference>
        </references>
      </pivotArea>
    </format>
    <format dxfId="41">
      <pivotArea dataOnly="0" labelOnly="1" outline="0" fieldPosition="0">
        <references count="1">
          <reference field="4294967294" count="4">
            <x v="0"/>
            <x v="1"/>
            <x v="2"/>
            <x v="3"/>
          </reference>
        </references>
      </pivotArea>
    </format>
    <format dxfId="40">
      <pivotArea outline="0" collapsedLevelsAreSubtotals="1" fieldPosition="0"/>
    </format>
    <format dxfId="39">
      <pivotArea type="all" dataOnly="0" outline="0" fieldPosition="0"/>
    </format>
    <format dxfId="38">
      <pivotArea outline="0" collapsedLevelsAreSubtotals="1" fieldPosition="0"/>
    </format>
    <format dxfId="37">
      <pivotArea field="10" type="button" dataOnly="0" labelOnly="1" outline="0" axis="axisRow" fieldPosition="0"/>
    </format>
    <format dxfId="36">
      <pivotArea dataOnly="0" labelOnly="1" fieldPosition="0">
        <references count="1">
          <reference field="10" count="0"/>
        </references>
      </pivotArea>
    </format>
    <format dxfId="35">
      <pivotArea dataOnly="0" labelOnly="1" grandRow="1" outline="0" fieldPosition="0"/>
    </format>
    <format dxfId="34">
      <pivotArea dataOnly="0" labelOnly="1" fieldPosition="0">
        <references count="2">
          <reference field="9" count="0"/>
          <reference field="10" count="1" selected="0">
            <x v="0"/>
          </reference>
        </references>
      </pivotArea>
    </format>
    <format dxfId="33">
      <pivotArea dataOnly="0" labelOnly="1" fieldPosition="0">
        <references count="2">
          <reference field="9" count="0"/>
          <reference field="10" count="1" selected="0">
            <x v="1"/>
          </reference>
        </references>
      </pivotArea>
    </format>
    <format dxfId="32">
      <pivotArea dataOnly="0" labelOnly="1" fieldPosition="0">
        <references count="2">
          <reference field="9" count="0"/>
          <reference field="10" count="1" selected="0">
            <x v="2"/>
          </reference>
        </references>
      </pivotArea>
    </format>
    <format dxfId="31">
      <pivotArea dataOnly="0" labelOnly="1" fieldPosition="0">
        <references count="2">
          <reference field="9" count="0"/>
          <reference field="10" count="1" selected="0">
            <x v="3"/>
          </reference>
        </references>
      </pivotArea>
    </format>
    <format dxfId="30">
      <pivotArea dataOnly="0" labelOnly="1" fieldPosition="0">
        <references count="2">
          <reference field="9" count="0"/>
          <reference field="10" count="1" selected="0">
            <x v="4"/>
          </reference>
        </references>
      </pivotArea>
    </format>
    <format dxfId="29">
      <pivotArea dataOnly="0" labelOnly="1" fieldPosition="0">
        <references count="2">
          <reference field="9" count="0"/>
          <reference field="10" count="1" selected="0">
            <x v="5"/>
          </reference>
        </references>
      </pivotArea>
    </format>
    <format dxfId="28">
      <pivotArea dataOnly="0" labelOnly="1" outline="0" fieldPosition="0">
        <references count="1">
          <reference field="4294967294" count="4">
            <x v="0"/>
            <x v="1"/>
            <x v="2"/>
            <x v="3"/>
          </reference>
        </references>
      </pivotArea>
    </format>
  </formats>
  <pivotTableStyleInfo name="PivotStyleDark13"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6BE5A14-FA8D-4F16-BE00-D3EE218ACDA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Year">
  <location ref="B3:F16" firstHeaderRow="0" firstDataRow="1" firstDataCol="1"/>
  <pivotFields count="13">
    <pivotField numFmtId="14" showAll="0"/>
    <pivotField axis="axisRow" showAll="0">
      <items count="37">
        <item x="18"/>
        <item x="20"/>
        <item x="21"/>
        <item x="16"/>
        <item x="17"/>
        <item x="19"/>
        <item x="28"/>
        <item x="29"/>
        <item x="30"/>
        <item x="27"/>
        <item x="25"/>
        <item x="26"/>
        <item x="10"/>
        <item x="11"/>
        <item x="8"/>
        <item x="13"/>
        <item x="12"/>
        <item x="14"/>
        <item x="9"/>
        <item x="15"/>
        <item x="1"/>
        <item x="6"/>
        <item x="2"/>
        <item x="3"/>
        <item x="7"/>
        <item x="4"/>
        <item x="5"/>
        <item x="0"/>
        <item x="22"/>
        <item x="24"/>
        <item x="23"/>
        <item x="32"/>
        <item x="31"/>
        <item x="35"/>
        <item x="33"/>
        <item x="34"/>
        <item t="default"/>
      </items>
    </pivotField>
    <pivotField axis="axisRow" showAll="0">
      <items count="36">
        <item x="19"/>
        <item x="17"/>
        <item x="1"/>
        <item x="25"/>
        <item x="10"/>
        <item x="26"/>
        <item x="28"/>
        <item x="34"/>
        <item x="9"/>
        <item x="8"/>
        <item x="20"/>
        <item x="15"/>
        <item x="13"/>
        <item x="24"/>
        <item x="31"/>
        <item x="32"/>
        <item x="33"/>
        <item x="18"/>
        <item x="6"/>
        <item x="0"/>
        <item x="30"/>
        <item x="16"/>
        <item x="29"/>
        <item x="2"/>
        <item x="21"/>
        <item x="12"/>
        <item x="3"/>
        <item x="11"/>
        <item x="4"/>
        <item x="23"/>
        <item x="14"/>
        <item x="22"/>
        <item x="5"/>
        <item x="27"/>
        <item x="7"/>
        <item t="default"/>
      </items>
    </pivotField>
    <pivotField dataField="1" showAll="0"/>
    <pivotField dataField="1" numFmtId="164" showAll="0"/>
    <pivotField dataField="1" showAll="0"/>
    <pivotField dataField="1" numFmtId="164" showAll="0"/>
    <pivotField axis="axisRow" showAll="0">
      <items count="18">
        <item x="1"/>
        <item x="12"/>
        <item x="3"/>
        <item x="16"/>
        <item x="2"/>
        <item x="14"/>
        <item x="0"/>
        <item x="15"/>
        <item x="13"/>
        <item x="10"/>
        <item x="4"/>
        <item x="6"/>
        <item x="7"/>
        <item x="9"/>
        <item x="11"/>
        <item x="8"/>
        <item x="5"/>
        <item t="default"/>
      </items>
    </pivotField>
    <pivotField axis="axisRow" showAll="0">
      <items count="8">
        <item x="2"/>
        <item x="1"/>
        <item x="4"/>
        <item x="0"/>
        <item x="3"/>
        <item x="5"/>
        <item x="6"/>
        <item t="default"/>
      </items>
    </pivotField>
    <pivotField axis="axisRow" showAll="0">
      <items count="13">
        <item h="1" sd="0" x="0"/>
        <item sd="0" x="1"/>
        <item h="1" sd="0" x="2"/>
        <item h="1" sd="0" x="3"/>
        <item h="1" sd="0" x="4"/>
        <item h="1" sd="0" x="5"/>
        <item h="1" sd="0" x="6"/>
        <item h="1" sd="0" x="7"/>
        <item h="1" sd="0" x="8"/>
        <item h="1" sd="0" x="9"/>
        <item h="1" sd="0" x="10"/>
        <item h="1" sd="0" x="11"/>
        <item t="default" sd="0"/>
      </items>
    </pivotField>
    <pivotField axis="axisRow" showAll="0">
      <items count="7">
        <item x="0"/>
        <item x="1"/>
        <item x="2"/>
        <item x="3"/>
        <item x="4"/>
        <item x="5"/>
        <item t="default"/>
      </items>
    </pivotField>
    <pivotField dragToRow="0" dragToCol="0" dragToPage="0" showAll="0" defaultSubtotal="0"/>
    <pivotField dragToRow="0" dragToCol="0" dragToPage="0" showAll="0" defaultSubtotal="0"/>
  </pivotFields>
  <rowFields count="6">
    <field x="10"/>
    <field x="9"/>
    <field x="8"/>
    <field x="1"/>
    <field x="7"/>
    <field x="2"/>
  </rowFields>
  <rowItems count="13">
    <i>
      <x/>
    </i>
    <i r="1">
      <x v="1"/>
    </i>
    <i>
      <x v="1"/>
    </i>
    <i r="1">
      <x v="1"/>
    </i>
    <i>
      <x v="2"/>
    </i>
    <i r="1">
      <x v="1"/>
    </i>
    <i>
      <x v="3"/>
    </i>
    <i r="1">
      <x v="1"/>
    </i>
    <i>
      <x v="4"/>
    </i>
    <i r="1">
      <x v="1"/>
    </i>
    <i>
      <x v="5"/>
    </i>
    <i r="1">
      <x v="1"/>
    </i>
    <i t="grand">
      <x/>
    </i>
  </rowItems>
  <colFields count="1">
    <field x="-2"/>
  </colFields>
  <colItems count="4">
    <i>
      <x/>
    </i>
    <i i="1">
      <x v="1"/>
    </i>
    <i i="2">
      <x v="2"/>
    </i>
    <i i="3">
      <x v="3"/>
    </i>
  </colItems>
  <dataFields count="4">
    <dataField name=" Purchase" fld="3" baseField="0" baseItem="0"/>
    <dataField name=" Cost" fld="4" baseField="0" baseItem="0"/>
    <dataField name=" Sold" fld="5" baseField="0" baseItem="0"/>
    <dataField name=" Price" fld="6" baseField="0" baseItem="0"/>
  </dataFields>
  <formats count="24">
    <format dxfId="27">
      <pivotArea type="all" dataOnly="0" outline="0" fieldPosition="0"/>
    </format>
    <format dxfId="26">
      <pivotArea outline="0" collapsedLevelsAreSubtotals="1" fieldPosition="0"/>
    </format>
    <format dxfId="25">
      <pivotArea field="10" type="button" dataOnly="0" labelOnly="1" outline="0" axis="axisRow" fieldPosition="0"/>
    </format>
    <format dxfId="24">
      <pivotArea dataOnly="0" labelOnly="1" fieldPosition="0">
        <references count="1">
          <reference field="10" count="0"/>
        </references>
      </pivotArea>
    </format>
    <format dxfId="23">
      <pivotArea dataOnly="0" labelOnly="1" grandRow="1" outline="0" fieldPosition="0"/>
    </format>
    <format dxfId="22">
      <pivotArea dataOnly="0" labelOnly="1" outline="0" fieldPosition="0">
        <references count="1">
          <reference field="4294967294" count="4">
            <x v="0"/>
            <x v="1"/>
            <x v="2"/>
            <x v="3"/>
          </reference>
        </references>
      </pivotArea>
    </format>
    <format dxfId="21">
      <pivotArea collapsedLevelsAreSubtotals="1" fieldPosition="0">
        <references count="1">
          <reference field="10" count="0"/>
        </references>
      </pivotArea>
    </format>
    <format dxfId="20">
      <pivotArea collapsedLevelsAreSubtotals="1" fieldPosition="0">
        <references count="1">
          <reference field="10" count="0"/>
        </references>
      </pivotArea>
    </format>
    <format dxfId="19">
      <pivotArea grandRow="1" outline="0" collapsedLevelsAreSubtotals="1" fieldPosition="0"/>
    </format>
    <format dxfId="18">
      <pivotArea grandRow="1" outline="0" collapsedLevelsAreSubtotals="1" fieldPosition="0"/>
    </format>
    <format dxfId="17">
      <pivotArea dataOnly="0" labelOnly="1" fieldPosition="0">
        <references count="1">
          <reference field="10" count="0"/>
        </references>
      </pivotArea>
    </format>
    <format dxfId="16">
      <pivotArea dataOnly="0" labelOnly="1" fieldPosition="0">
        <references count="1">
          <reference field="10" count="0"/>
        </references>
      </pivotArea>
    </format>
    <format dxfId="15">
      <pivotArea type="all" dataOnly="0" outline="0" fieldPosition="0"/>
    </format>
    <format dxfId="14">
      <pivotArea outline="0" collapsedLevelsAreSubtotals="1" fieldPosition="0"/>
    </format>
    <format dxfId="13">
      <pivotArea field="10" type="button" dataOnly="0" labelOnly="1" outline="0" axis="axisRow" fieldPosition="0"/>
    </format>
    <format dxfId="12">
      <pivotArea dataOnly="0" labelOnly="1" fieldPosition="0">
        <references count="1">
          <reference field="10" count="0"/>
        </references>
      </pivotArea>
    </format>
    <format dxfId="11">
      <pivotArea dataOnly="0" labelOnly="1" grandRow="1" outline="0" fieldPosition="0"/>
    </format>
    <format dxfId="10">
      <pivotArea dataOnly="0" labelOnly="1" outline="0" fieldPosition="0">
        <references count="1">
          <reference field="4294967294" count="4">
            <x v="0"/>
            <x v="1"/>
            <x v="2"/>
            <x v="3"/>
          </reference>
        </references>
      </pivotArea>
    </format>
    <format dxfId="9">
      <pivotArea type="all" dataOnly="0" outline="0" fieldPosition="0"/>
    </format>
    <format dxfId="8">
      <pivotArea outline="0" collapsedLevelsAreSubtotals="1" fieldPosition="0"/>
    </format>
    <format dxfId="7">
      <pivotArea field="10" type="button" dataOnly="0" labelOnly="1" outline="0" axis="axisRow" fieldPosition="0"/>
    </format>
    <format dxfId="6">
      <pivotArea dataOnly="0" labelOnly="1" fieldPosition="0">
        <references count="1">
          <reference field="10" count="0"/>
        </references>
      </pivotArea>
    </format>
    <format dxfId="5">
      <pivotArea dataOnly="0" labelOnly="1" grandRow="1" outline="0" fieldPosition="0"/>
    </format>
    <format dxfId="4">
      <pivotArea dataOnly="0" labelOnly="1" outline="0" fieldPosition="0">
        <references count="1">
          <reference field="4294967294" count="4">
            <x v="0"/>
            <x v="1"/>
            <x v="2"/>
            <x v="3"/>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257A37C-53EB-404C-A5B7-624E13AF4BC2}" name="PivotTable2" cacheId="1" applyNumberFormats="0" applyBorderFormats="0" applyFontFormats="0" applyPatternFormats="0" applyAlignmentFormats="0" applyWidthHeightFormats="1" dataCaption=" " updatedVersion="8" minRefreshableVersion="3" useAutoFormatting="1" rowGrandTotals="0" colGrandTotals="0" itemPrintTitles="1" createdVersion="8" indent="0" compact="0" compactData="0" gridDropZones="1" multipleFieldFilters="0">
  <location ref="C2:H10" firstHeaderRow="1" firstDataRow="2" firstDataCol="2"/>
  <pivotFields count="11">
    <pivotField compact="0" numFmtId="14" outline="0" showAll="0" defaultSubtotal="0"/>
    <pivotField compact="0" outline="0" showAll="0" defaultSubtotal="0"/>
    <pivotField compact="0" outline="0" showAll="0" defaultSubtotal="0"/>
    <pivotField dataField="1" compact="0" outline="0" showAll="0" defaultSubtotal="0"/>
    <pivotField dataField="1" compact="0" numFmtId="164" outline="0" showAll="0" defaultSubtotal="0"/>
    <pivotField dataField="1" compact="0" outline="0" showAll="0" defaultSubtotal="0"/>
    <pivotField dataField="1" compact="0" numFmtId="164" outline="0" showAll="0" defaultSubtotal="0"/>
    <pivotField compact="0" outline="0" showAll="0" defaultSubtotal="0"/>
    <pivotField axis="axisRow" compact="0" outline="0" showAll="0" defaultSubtotal="0">
      <items count="7">
        <item x="2"/>
        <item x="1"/>
        <item x="4"/>
        <item x="0"/>
        <item x="3"/>
        <item x="5"/>
        <item x="6"/>
      </items>
    </pivotField>
    <pivotField compact="0" outline="0" showAll="0" defaultSubtotal="0">
      <items count="12">
        <item h="1" x="0"/>
        <item h="1" x="1"/>
        <item h="1" x="2"/>
        <item h="1" x="3"/>
        <item x="4"/>
        <item h="1" x="5"/>
        <item h="1" x="6"/>
        <item h="1" x="7"/>
        <item h="1" x="8"/>
        <item h="1" x="9"/>
        <item h="1" x="10"/>
        <item h="1" x="11"/>
      </items>
    </pivotField>
    <pivotField axis="axisRow" compact="0" outline="0" showAll="0" defaultSubtotal="0">
      <items count="6">
        <item x="0"/>
        <item h="1" x="1"/>
        <item h="1" x="2"/>
        <item h="1" x="3"/>
        <item h="1" x="4"/>
        <item h="1" x="5"/>
      </items>
    </pivotField>
  </pivotFields>
  <rowFields count="2">
    <field x="10"/>
    <field x="8"/>
  </rowFields>
  <rowItems count="7">
    <i>
      <x/>
      <x/>
    </i>
    <i r="1">
      <x v="1"/>
    </i>
    <i r="1">
      <x v="2"/>
    </i>
    <i r="1">
      <x v="3"/>
    </i>
    <i r="1">
      <x v="4"/>
    </i>
    <i r="1">
      <x v="5"/>
    </i>
    <i r="1">
      <x v="6"/>
    </i>
  </rowItems>
  <colFields count="1">
    <field x="-2"/>
  </colFields>
  <colItems count="4">
    <i>
      <x/>
    </i>
    <i i="1">
      <x v="1"/>
    </i>
    <i i="2">
      <x v="2"/>
    </i>
    <i i="3">
      <x v="3"/>
    </i>
  </colItems>
  <dataFields count="4">
    <dataField name=" Purchase" fld="3" baseField="0" baseItem="0"/>
    <dataField name=" Cost" fld="4" baseField="0" baseItem="0"/>
    <dataField name=" Sold" fld="5" baseField="0" baseItem="0"/>
    <dataField name=" Price" fld="6" baseField="0" baseItem="0"/>
  </dataFields>
  <formats count="2">
    <format dxfId="1">
      <pivotArea outline="0" collapsedLevelsAreSubtotals="1" fieldPosition="0"/>
    </format>
    <format dxfId="0">
      <pivotArea dataOnly="0" labelOnly="1" outline="0" fieldPosition="0">
        <references count="1">
          <reference field="10" count="0"/>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3A7F14-1CFC-4B61-B5F8-9BE222F12B40}" name="PivotTable1" cacheId="1" applyNumberFormats="0" applyBorderFormats="0" applyFontFormats="0" applyPatternFormats="0" applyAlignmentFormats="0" applyWidthHeightFormats="1" dataCaption=" " updatedVersion="8" minRefreshableVersion="3" useAutoFormatting="1" rowGrandTotals="0" colGrandTotals="0" itemPrintTitles="1" createdVersion="8" indent="0" compact="0" compactData="0" gridDropZones="1" multipleFieldFilters="0">
  <location ref="K2:P10" firstHeaderRow="1" firstDataRow="2" firstDataCol="2"/>
  <pivotFields count="11">
    <pivotField compact="0" numFmtId="14" outline="0" showAll="0" defaultSubtotal="0"/>
    <pivotField compact="0" outline="0" showAll="0" defaultSubtotal="0"/>
    <pivotField compact="0" outline="0" showAll="0" defaultSubtotal="0"/>
    <pivotField dataField="1" compact="0" outline="0" showAll="0" defaultSubtotal="0"/>
    <pivotField dataField="1" compact="0" numFmtId="164" outline="0" showAll="0" defaultSubtotal="0"/>
    <pivotField dataField="1" compact="0" outline="0" showAll="0" defaultSubtotal="0"/>
    <pivotField dataField="1" compact="0" numFmtId="164" outline="0" showAll="0" defaultSubtotal="0"/>
    <pivotField compact="0" outline="0" showAll="0" defaultSubtotal="0"/>
    <pivotField axis="axisRow" compact="0" outline="0" showAll="0" defaultSubtotal="0">
      <items count="7">
        <item x="2"/>
        <item x="1"/>
        <item x="4"/>
        <item x="0"/>
        <item x="3"/>
        <item x="5"/>
        <item x="6"/>
      </items>
    </pivotField>
    <pivotField axis="axisRow" compact="0" outline="0" showAll="0" nonAutoSortDefault="1" defaultSubtotal="0">
      <items count="12">
        <item h="1" x="0"/>
        <item h="1" x="1"/>
        <item h="1" x="2"/>
        <item h="1" x="3"/>
        <item h="1" x="4"/>
        <item h="1" x="5"/>
        <item h="1" x="6"/>
        <item h="1" x="7"/>
        <item h="1" x="8"/>
        <item x="9"/>
        <item h="1" x="10"/>
        <item h="1" x="11"/>
      </items>
    </pivotField>
    <pivotField compact="0" outline="0" showAll="0" defaultSubtotal="0">
      <items count="6">
        <item x="0"/>
        <item h="1" x="1"/>
        <item h="1" x="2"/>
        <item h="1" x="3"/>
        <item h="1" x="4"/>
        <item h="1" x="5"/>
      </items>
    </pivotField>
  </pivotFields>
  <rowFields count="2">
    <field x="9"/>
    <field x="8"/>
  </rowFields>
  <rowItems count="7">
    <i>
      <x v="9"/>
      <x/>
    </i>
    <i r="1">
      <x v="1"/>
    </i>
    <i r="1">
      <x v="2"/>
    </i>
    <i r="1">
      <x v="3"/>
    </i>
    <i r="1">
      <x v="4"/>
    </i>
    <i r="1">
      <x v="5"/>
    </i>
    <i r="1">
      <x v="6"/>
    </i>
  </rowItems>
  <colFields count="1">
    <field x="-2"/>
  </colFields>
  <colItems count="4">
    <i>
      <x/>
    </i>
    <i i="1">
      <x v="1"/>
    </i>
    <i i="2">
      <x v="2"/>
    </i>
    <i i="3">
      <x v="3"/>
    </i>
  </colItems>
  <dataFields count="4">
    <dataField name=" Purchase" fld="3" baseField="0" baseItem="0"/>
    <dataField name=" Cost" fld="4" baseField="0" baseItem="0"/>
    <dataField name=" Sold" fld="5" baseField="0" baseItem="0"/>
    <dataField name=" Price" fld="6" baseField="0" baseItem="0"/>
  </dataFields>
  <formats count="2">
    <format dxfId="3">
      <pivotArea outline="0" collapsedLevelsAreSubtotals="1" fieldPosition="0"/>
    </format>
    <format dxfId="2">
      <pivotArea dataOnly="0" labelOnly="1" outline="0" fieldPosition="0">
        <references count="2">
          <reference field="8" count="6">
            <x v="0"/>
            <x v="1"/>
            <x v="2"/>
            <x v="3"/>
            <x v="4"/>
            <x v="6"/>
          </reference>
          <reference field="9" count="0" selected="0"/>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75C5E0E4-1AA2-47DA-B2D7-2202D1D02D49}" sourceName="Code">
  <pivotTables>
    <pivotTable tabId="5" name="Year_Case"/>
    <pivotTable tabId="5" name="PivotTable3"/>
    <pivotTable tabId="2" name="PivotTable1"/>
    <pivotTable tabId="2" name="PivotTable2"/>
    <pivotTable tabId="2" name="PivotTable3"/>
    <pivotTable tabId="2" name="PivotTable4"/>
    <pivotTable tabId="8" name="PivotTable5"/>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12" name="PivotTable1"/>
    <pivotTable tabId="5" name="Month_Case"/>
  </pivotTables>
  <data>
    <tabular pivotCacheId="268352411">
      <items count="36">
        <i x="18" s="1"/>
        <i x="20" s="1"/>
        <i x="21" s="1"/>
        <i x="16" s="1"/>
        <i x="17" s="1"/>
        <i x="19" s="1"/>
        <i x="28" s="1"/>
        <i x="29" s="1"/>
        <i x="30" s="1"/>
        <i x="27" s="1"/>
        <i x="25" s="1"/>
        <i x="26" s="1"/>
        <i x="10" s="1"/>
        <i x="11" s="1"/>
        <i x="8" s="1"/>
        <i x="13" s="1"/>
        <i x="12" s="1"/>
        <i x="14" s="1"/>
        <i x="9" s="1"/>
        <i x="15" s="1"/>
        <i x="1" s="1"/>
        <i x="6" s="1"/>
        <i x="2" s="1"/>
        <i x="3" s="1"/>
        <i x="7" s="1"/>
        <i x="4" s="1"/>
        <i x="5" s="1"/>
        <i x="0" s="1"/>
        <i x="22" s="1"/>
        <i x="24" s="1"/>
        <i x="23" s="1"/>
        <i x="32" s="1"/>
        <i x="31" s="1"/>
        <i x="35" s="1"/>
        <i x="33" s="1"/>
        <i x="3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8B98D4E-D919-4A75-8BAF-3A11A0266CBC}" sourceName="Product">
  <pivotTables>
    <pivotTable tabId="5" name="Year_Case"/>
    <pivotTable tabId="5" name="PivotTable3"/>
    <pivotTable tabId="2" name="PivotTable1"/>
    <pivotTable tabId="2" name="PivotTable2"/>
    <pivotTable tabId="2" name="PivotTable3"/>
    <pivotTable tabId="2" name="PivotTable4"/>
    <pivotTable tabId="8" name="PivotTable5"/>
    <pivotTable tabId="3" name="Year_Connection"/>
    <pivotTable tabId="3" name="Month_Connection"/>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12" name="PivotTable1"/>
    <pivotTable tabId="5" name="Month_Case"/>
  </pivotTables>
  <data>
    <tabular pivotCacheId="268352411">
      <items count="35">
        <i x="19" s="1"/>
        <i x="17" s="1"/>
        <i x="1" s="1"/>
        <i x="25" s="1"/>
        <i x="10" s="1"/>
        <i x="26" s="1"/>
        <i x="28" s="1"/>
        <i x="34" s="1"/>
        <i x="9" s="1"/>
        <i x="8" s="1"/>
        <i x="20" s="1"/>
        <i x="15" s="1"/>
        <i x="13" s="1"/>
        <i x="24" s="1"/>
        <i x="31" s="1"/>
        <i x="32" s="1"/>
        <i x="33" s="1"/>
        <i x="18" s="1"/>
        <i x="6" s="1"/>
        <i x="0" s="1"/>
        <i x="30" s="1"/>
        <i x="16" s="1"/>
        <i x="29" s="1"/>
        <i x="2" s="1"/>
        <i x="21" s="1"/>
        <i x="12" s="1"/>
        <i x="3" s="1"/>
        <i x="11" s="1"/>
        <i x="4" s="1"/>
        <i x="23" s="1"/>
        <i x="14" s="1"/>
        <i x="22" s="1"/>
        <i x="5" s="1"/>
        <i x="27"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AA93626C-1F9F-4891-B086-CC78B605CC09}" sourceName="Brand">
  <pivotTables>
    <pivotTable tabId="5" name="Year_Case"/>
    <pivotTable tabId="5" name="PivotTable3"/>
    <pivotTable tabId="2" name="PivotTable1"/>
    <pivotTable tabId="2" name="PivotTable2"/>
    <pivotTable tabId="2" name="PivotTable3"/>
    <pivotTable tabId="2" name="PivotTable4"/>
    <pivotTable tabId="8" name="PivotTable5"/>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12" name="PivotTable1"/>
    <pivotTable tabId="5" name="Month_Case"/>
  </pivotTables>
  <data>
    <tabular pivotCacheId="268352411">
      <items count="17">
        <i x="1" s="1"/>
        <i x="12" s="1"/>
        <i x="3" s="1"/>
        <i x="16" s="1"/>
        <i x="2" s="1"/>
        <i x="14" s="1"/>
        <i x="0" s="1"/>
        <i x="15" s="1"/>
        <i x="13" s="1"/>
        <i x="10" s="1"/>
        <i x="4" s="1"/>
        <i x="6" s="1"/>
        <i x="7" s="1"/>
        <i x="9" s="1"/>
        <i x="11" s="1"/>
        <i x="8"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1F87764-D3A2-4A41-83C2-B9D3F8AE4666}" sourceName="Category">
  <pivotTables>
    <pivotTable tabId="5" name="Year_Case"/>
    <pivotTable tabId="5" name="PivotTable3"/>
    <pivotTable tabId="2" name="PivotTable1"/>
    <pivotTable tabId="2" name="PivotTable2"/>
    <pivotTable tabId="2" name="PivotTable3"/>
    <pivotTable tabId="2" name="PivotTable4"/>
    <pivotTable tabId="8" name="PivotTable5"/>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12" name="PivotTable1"/>
    <pivotTable tabId="5" name="Month_Case"/>
  </pivotTables>
  <data>
    <tabular pivotCacheId="268352411">
      <items count="7">
        <i x="2" s="1"/>
        <i x="1" s="1"/>
        <i x="4" s="1"/>
        <i x="0" s="1"/>
        <i x="3" s="1"/>
        <i x="5"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528C422F-19DC-4D8C-9CBC-962C655434E6}" sourceName="Month">
  <pivotTables>
    <pivotTable tabId="8" name="PivotTable5"/>
    <pivotTable tabId="5" name="PivotTable3"/>
    <pivotTable tabId="7" name="PivotTable7"/>
    <pivotTable tabId="3" name="Month_Connection"/>
    <pivotTable tabId="7" name="PivotTable1"/>
    <pivotTable tabId="7" name="PivotTable2"/>
    <pivotTable tabId="7" name="PivotTable3"/>
    <pivotTable tabId="7" name="PivotTable4"/>
    <pivotTable tabId="7" name="PivotTable5"/>
    <pivotTable tabId="7" name="PivotTable6"/>
    <pivotTable tabId="7" name="PivotTable8"/>
    <pivotTable tabId="3" name="Year_Connection"/>
    <pivotTable tabId="5" name="Year_Case"/>
    <pivotTable tabId="2" name="PivotTable1"/>
    <pivotTable tabId="2" name="PivotTable2"/>
    <pivotTable tabId="2" name="PivotTable3"/>
    <pivotTable tabId="2" name="PivotTable4"/>
    <pivotTable tabId="12" name="PivotTable1"/>
  </pivotTables>
  <data>
    <tabular pivotCacheId="268352411">
      <items count="12">
        <i x="3"/>
        <i x="4"/>
        <i x="7"/>
        <i x="8"/>
        <i x="9"/>
        <i x="10"/>
        <i x="11"/>
        <i x="0"/>
        <i x="1" s="1"/>
        <i x="2"/>
        <i x="5"/>
        <i x="6"/>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20C24D7-BF57-4E78-9093-C3E4D80CC39E}" sourceName="Year">
  <pivotTables>
    <pivotTable tabId="9" name="PivotTable2"/>
    <pivotTable tabId="9" name="PivotTable1"/>
  </pivotTables>
  <data>
    <tabular pivotCacheId="184363837">
      <items count="6">
        <i x="0" s="1"/>
        <i x="1"/>
        <i x="2"/>
        <i x="3"/>
        <i x="4"/>
        <i x="5"/>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07B0C27C-7F37-4764-9EA5-E782FB3485B0}" sourceName="Year">
  <pivotTables>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 tabId="5" name="PivotTable3"/>
    <pivotTable tabId="5" name="Year_Case"/>
    <pivotTable tabId="3" name="Month_Connection"/>
    <pivotTable tabId="3" name="Year_Connection"/>
    <pivotTable tabId="5" name="Month_Case"/>
  </pivotTables>
  <data>
    <tabular pivotCacheId="268352411">
      <items count="6">
        <i x="0"/>
        <i x="1" s="1"/>
        <i x="2"/>
        <i x="3"/>
        <i x="4"/>
        <i x="5"/>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0D94C803-3957-429E-B1A5-94B6B6D39F2F}" sourceName="Month">
  <pivotTables>
    <pivotTable tabId="9" name="PivotTable1"/>
  </pivotTables>
  <data>
    <tabular pivotCacheId="184363837">
      <items count="12">
        <i x="3"/>
        <i x="4"/>
        <i x="7"/>
        <i x="8"/>
        <i x="9" s="1"/>
        <i x="10"/>
        <i x="11"/>
        <i x="0"/>
        <i x="1"/>
        <i x="2"/>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de" xr10:uid="{5F3E7424-D5FB-4BAD-B3A5-10BB68F2E82C}" cache="Slicer_Code" caption="Code" style="Slicer Style 1" rowHeight="234950"/>
  <slicer name="Product" xr10:uid="{CF30D979-E5BF-41D0-A790-59633E6A14B4}" cache="Slicer_Product" caption="Product" startItem="14" style="Slicer Style 1" rowHeight="234950"/>
  <slicer name="Brand" xr10:uid="{7CCD450A-71F1-4EEE-A106-73E08E02C869}" cache="Slicer_Brand" caption="Brand" style="Slicer Style 1" rowHeight="234950"/>
  <slicer name="Category" xr10:uid="{0E027ACE-9E29-4BDF-8F78-8F9831E0AFFB}" cache="Slicer_Category" caption="Category" startItem="4" style="Slicer Style 1" rowHeight="234950"/>
  <slicer name="Month 1" xr10:uid="{23487C10-214E-482D-AB8B-F70E073F6AF9}" cache="Slicer_Month1" caption="Month" columnCount="3" style="Slicer Style 1" rowHeight="234950"/>
  <slicer name="Year 2" xr10:uid="{94A3151E-1821-451F-AAB8-6C24EEB5148F}" cache="Slicer_Year1" caption=" " columnCount="6" showCaption="0" style="Slicer Style 1" rowHeight="274320"/>
  <slicer name="Year" xr10:uid="{D98F3A41-31B8-44E3-A69F-3C7F4B0A1C90}" cache="Slicer_Year2" caption="Year" columnCount="3"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de 1" xr10:uid="{232807AD-B538-423B-AD79-0AC5EC6CA2E9}" cache="Slicer_Code" caption="Code" style="Slicer Style 1" rowHeight="234950"/>
  <slicer name="Product 1" xr10:uid="{631AB295-B0AC-4B77-B69F-0974F8DFCCEB}" cache="Slicer_Product" caption="Product" startItem="12" style="Slicer Style 1" rowHeight="234950"/>
  <slicer name="Brand 1" xr10:uid="{72615026-CE4E-4FF1-B0BD-A2178EAFE074}" cache="Slicer_Brand" caption="Brand" style="Slicer Style 1" rowHeight="234950"/>
  <slicer name="Category 1" xr10:uid="{D46E5126-8F2D-49C7-9458-43F0E164C522}" cache="Slicer_Category" caption="Category" startItem="4" style="Slicer Style 1" rowHeight="234950"/>
  <slicer name="Month 2" xr10:uid="{EB5A1A69-AC9F-4DDA-A3FC-2B2A64FC58B3}" cache="Slicer_Month1" caption="Month " columnCount="3" style="Slicer Style 1" rowHeight="234950"/>
  <slicer name="Year 1" xr10:uid="{937E238C-8B6F-45DF-A1FF-FDD15C65FA92}" cache="Slicer_Year2" caption="Year " columnCount="3" style="Slicer Style 1" rowHeight="234950"/>
  <slicer name="Month 3" xr10:uid="{A9733217-18CD-4F1A-944C-052F66C7EDC5}" cache="Slicer_Month2" caption="Month" showCaption="0"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FB8EE3-3E59-451F-9532-5E9CA33C8216}" name="Table1" displayName="Table1" ref="B2:L2229" totalsRowShown="0" headerRowDxfId="254" dataDxfId="253">
  <autoFilter ref="B2:L2229" xr:uid="{2AFB8EE3-3E59-451F-9532-5E9CA33C8216}"/>
  <tableColumns count="11">
    <tableColumn id="1" xr3:uid="{1280AD5A-F0AA-486A-BB35-B94F0FE4CC58}" name="Date" dataDxfId="252"/>
    <tableColumn id="2" xr3:uid="{59549FE4-3F87-415D-ADD1-C2192EC5B4D2}" name="Code" dataDxfId="251"/>
    <tableColumn id="3" xr3:uid="{FEA353B5-2F45-49A9-8CC2-181BC8821703}" name="Product" dataDxfId="250"/>
    <tableColumn id="4" xr3:uid="{C1B54353-0459-4FA0-85DC-5D1A08048042}" name="Purchase" dataDxfId="249"/>
    <tableColumn id="5" xr3:uid="{F85B9BDA-D4F1-47EB-848C-C4CBA34BB32E}" name="Cost" dataDxfId="248"/>
    <tableColumn id="6" xr3:uid="{3707F6FD-5ABD-401D-AD97-F9AC5EB5D75A}" name="Sold" dataDxfId="247"/>
    <tableColumn id="7" xr3:uid="{88695594-3C10-41A9-BCF7-7C4E5A00716C}" name="Price" dataDxfId="246"/>
    <tableColumn id="8" xr3:uid="{A90D38E5-50AD-4A0D-BB49-207A3CFCBF55}" name="Brand" dataDxfId="245"/>
    <tableColumn id="9" xr3:uid="{D519A01B-3116-4046-96C1-6111A164DE8F}" name="Category" dataDxfId="244"/>
    <tableColumn id="10" xr3:uid="{F16C01C2-D712-4FA8-8FCF-9F1D3A266955}" name="Month" dataDxfId="243"/>
    <tableColumn id="11" xr3:uid="{7788D26F-0ACA-4523-BDA6-CBE5690E011F}" name="Year" dataDxfId="24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AB095E-91B8-4C44-8543-FCF1A2B0389E}" name="Duplicate" displayName="Duplicate" ref="B2:L2229" totalsRowShown="0" headerRowDxfId="241" dataDxfId="240">
  <autoFilter ref="B2:L2229" xr:uid="{B2AB095E-91B8-4C44-8543-FCF1A2B0389E}"/>
  <tableColumns count="11">
    <tableColumn id="1" xr3:uid="{4C79D12A-521F-4B41-ACED-052F17202384}" name="Date" dataDxfId="239"/>
    <tableColumn id="2" xr3:uid="{29D0191B-3017-44D2-87C6-6806F2F30F0E}" name="Code" dataDxfId="238"/>
    <tableColumn id="3" xr3:uid="{FED3954E-68CC-4B3D-BBE2-7ED149442AF1}" name="Product" dataDxfId="237"/>
    <tableColumn id="4" xr3:uid="{3AD5BEBC-54A2-47D0-9916-1D83D5731191}" name="Purchase" dataDxfId="236"/>
    <tableColumn id="5" xr3:uid="{65D80A07-9A3C-434A-9438-651CB732700A}" name="Cost" dataDxfId="235"/>
    <tableColumn id="6" xr3:uid="{5F72D3EF-AF08-49C6-A068-2F09D1EA6AD1}" name="Sold" dataDxfId="234"/>
    <tableColumn id="7" xr3:uid="{6164E375-6F25-4431-A0B7-94DC892E00A3}" name="Price" dataDxfId="233"/>
    <tableColumn id="8" xr3:uid="{9DEC53B7-D405-4B59-9BA4-479D231B5885}" name="Brand" dataDxfId="232"/>
    <tableColumn id="9" xr3:uid="{0A015E72-5D65-4167-959A-FEB15026F46D}" name="Category" dataDxfId="231"/>
    <tableColumn id="10" xr3:uid="{3F6E1A3C-2F3E-4A13-9FAF-96FFCDB2A791}" name="Month" dataDxfId="230"/>
    <tableColumn id="11" xr3:uid="{E4F888DE-D242-48ED-B04A-7645868E67DD}" name="Year" dataDxfId="22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xml"/><Relationship Id="rId13" Type="http://schemas.openxmlformats.org/officeDocument/2006/relationships/ctrlProp" Target="../ctrlProps/ctrlProp6.xml"/><Relationship Id="rId18" Type="http://schemas.openxmlformats.org/officeDocument/2006/relationships/ctrlProp" Target="../ctrlProps/ctrlProp11.xml"/><Relationship Id="rId3" Type="http://schemas.openxmlformats.org/officeDocument/2006/relationships/pivotTable" Target="../pivotTables/pivotTable6.xml"/><Relationship Id="rId21" Type="http://schemas.openxmlformats.org/officeDocument/2006/relationships/ctrlProp" Target="../ctrlProps/ctrlProp14.xml"/><Relationship Id="rId7" Type="http://schemas.openxmlformats.org/officeDocument/2006/relationships/vmlDrawing" Target="../drawings/vmlDrawing1.vml"/><Relationship Id="rId12" Type="http://schemas.openxmlformats.org/officeDocument/2006/relationships/ctrlProp" Target="../ctrlProps/ctrlProp5.xml"/><Relationship Id="rId17" Type="http://schemas.openxmlformats.org/officeDocument/2006/relationships/ctrlProp" Target="../ctrlProps/ctrlProp10.xml"/><Relationship Id="rId2" Type="http://schemas.openxmlformats.org/officeDocument/2006/relationships/pivotTable" Target="../pivotTables/pivotTable5.xml"/><Relationship Id="rId16" Type="http://schemas.openxmlformats.org/officeDocument/2006/relationships/ctrlProp" Target="../ctrlProps/ctrlProp9.xml"/><Relationship Id="rId20" Type="http://schemas.openxmlformats.org/officeDocument/2006/relationships/ctrlProp" Target="../ctrlProps/ctrlProp13.xml"/><Relationship Id="rId1" Type="http://schemas.openxmlformats.org/officeDocument/2006/relationships/pivotTable" Target="../pivotTables/pivotTable4.xml"/><Relationship Id="rId6" Type="http://schemas.openxmlformats.org/officeDocument/2006/relationships/drawing" Target="../drawings/drawing3.xml"/><Relationship Id="rId11" Type="http://schemas.openxmlformats.org/officeDocument/2006/relationships/ctrlProp" Target="../ctrlProps/ctrlProp4.xml"/><Relationship Id="rId24" Type="http://schemas.microsoft.com/office/2007/relationships/slicer" Target="../slicers/slicer1.xml"/><Relationship Id="rId5" Type="http://schemas.openxmlformats.org/officeDocument/2006/relationships/printerSettings" Target="../printerSettings/printerSettings1.bin"/><Relationship Id="rId15" Type="http://schemas.openxmlformats.org/officeDocument/2006/relationships/ctrlProp" Target="../ctrlProps/ctrlProp8.xml"/><Relationship Id="rId23" Type="http://schemas.openxmlformats.org/officeDocument/2006/relationships/ctrlProp" Target="../ctrlProps/ctrlProp16.xml"/><Relationship Id="rId10" Type="http://schemas.openxmlformats.org/officeDocument/2006/relationships/ctrlProp" Target="../ctrlProps/ctrlProp3.xml"/><Relationship Id="rId19" Type="http://schemas.openxmlformats.org/officeDocument/2006/relationships/ctrlProp" Target="../ctrlProps/ctrlProp12.xml"/><Relationship Id="rId4" Type="http://schemas.openxmlformats.org/officeDocument/2006/relationships/pivotTable" Target="../pivotTables/pivotTable7.xml"/><Relationship Id="rId9" Type="http://schemas.openxmlformats.org/officeDocument/2006/relationships/ctrlProp" Target="../ctrlProps/ctrlProp2.xml"/><Relationship Id="rId14" Type="http://schemas.openxmlformats.org/officeDocument/2006/relationships/ctrlProp" Target="../ctrlProps/ctrlProp7.xml"/><Relationship Id="rId22" Type="http://schemas.openxmlformats.org/officeDocument/2006/relationships/ctrlProp" Target="../ctrlProps/ctrlProp15.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5.xml"/><Relationship Id="rId13" Type="http://schemas.openxmlformats.org/officeDocument/2006/relationships/ctrlProp" Target="../ctrlProps/ctrlProp19.xml"/><Relationship Id="rId18" Type="http://schemas.openxmlformats.org/officeDocument/2006/relationships/ctrlProp" Target="../ctrlProps/ctrlProp24.xml"/><Relationship Id="rId3" Type="http://schemas.openxmlformats.org/officeDocument/2006/relationships/pivotTable" Target="../pivotTables/pivotTable10.xml"/><Relationship Id="rId21" Type="http://schemas.microsoft.com/office/2007/relationships/slicer" Target="../slicers/slicer2.xml"/><Relationship Id="rId7" Type="http://schemas.openxmlformats.org/officeDocument/2006/relationships/pivotTable" Target="../pivotTables/pivotTable14.xml"/><Relationship Id="rId12" Type="http://schemas.openxmlformats.org/officeDocument/2006/relationships/ctrlProp" Target="../ctrlProps/ctrlProp18.xml"/><Relationship Id="rId17" Type="http://schemas.openxmlformats.org/officeDocument/2006/relationships/ctrlProp" Target="../ctrlProps/ctrlProp23.xml"/><Relationship Id="rId2" Type="http://schemas.openxmlformats.org/officeDocument/2006/relationships/pivotTable" Target="../pivotTables/pivotTable9.xml"/><Relationship Id="rId16" Type="http://schemas.openxmlformats.org/officeDocument/2006/relationships/ctrlProp" Target="../ctrlProps/ctrlProp22.xml"/><Relationship Id="rId20" Type="http://schemas.openxmlformats.org/officeDocument/2006/relationships/ctrlProp" Target="../ctrlProps/ctrlProp26.xml"/><Relationship Id="rId1" Type="http://schemas.openxmlformats.org/officeDocument/2006/relationships/pivotTable" Target="../pivotTables/pivotTable8.xml"/><Relationship Id="rId6" Type="http://schemas.openxmlformats.org/officeDocument/2006/relationships/pivotTable" Target="../pivotTables/pivotTable13.xml"/><Relationship Id="rId11" Type="http://schemas.openxmlformats.org/officeDocument/2006/relationships/ctrlProp" Target="../ctrlProps/ctrlProp17.xml"/><Relationship Id="rId5" Type="http://schemas.openxmlformats.org/officeDocument/2006/relationships/pivotTable" Target="../pivotTables/pivotTable12.xml"/><Relationship Id="rId15" Type="http://schemas.openxmlformats.org/officeDocument/2006/relationships/ctrlProp" Target="../ctrlProps/ctrlProp21.xml"/><Relationship Id="rId10" Type="http://schemas.openxmlformats.org/officeDocument/2006/relationships/vmlDrawing" Target="../drawings/vmlDrawing2.vml"/><Relationship Id="rId19" Type="http://schemas.openxmlformats.org/officeDocument/2006/relationships/ctrlProp" Target="../ctrlProps/ctrlProp25.xml"/><Relationship Id="rId4" Type="http://schemas.openxmlformats.org/officeDocument/2006/relationships/pivotTable" Target="../pivotTables/pivotTable11.xml"/><Relationship Id="rId9" Type="http://schemas.openxmlformats.org/officeDocument/2006/relationships/drawing" Target="../drawings/drawing4.xml"/><Relationship Id="rId14" Type="http://schemas.openxmlformats.org/officeDocument/2006/relationships/ctrlProp" Target="../ctrlProps/ctrlProp20.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2CF3-3209-473D-9D15-BFCEC55DB99C}">
  <sheetPr codeName="Sheet1">
    <tabColor rgb="FFFFC000"/>
  </sheetPr>
  <dimension ref="A2:M2229"/>
  <sheetViews>
    <sheetView topLeftCell="A2207" zoomScale="110" zoomScaleNormal="110" workbookViewId="0">
      <selection activeCell="D2221" sqref="D2221"/>
    </sheetView>
  </sheetViews>
  <sheetFormatPr defaultRowHeight="14.4" x14ac:dyDescent="0.3"/>
  <cols>
    <col min="1" max="1" width="8.88671875" style="1"/>
    <col min="2" max="2" width="10.5546875" style="2" bestFit="1" customWidth="1"/>
    <col min="3" max="3" width="11" style="2" bestFit="1" customWidth="1"/>
    <col min="4" max="4" width="44.88671875" style="2" bestFit="1" customWidth="1"/>
    <col min="5" max="5" width="13.109375" style="2" bestFit="1" customWidth="1"/>
    <col min="6" max="6" width="12.109375" style="2" bestFit="1" customWidth="1"/>
    <col min="7" max="7" width="9.109375" style="2" bestFit="1" customWidth="1"/>
    <col min="8" max="8" width="11.109375" style="2" bestFit="1" customWidth="1"/>
    <col min="9" max="9" width="20.44140625" style="2" bestFit="1" customWidth="1"/>
    <col min="10" max="10" width="23" style="2" bestFit="1" customWidth="1"/>
    <col min="11" max="11" width="11.21875" style="2" bestFit="1" customWidth="1"/>
    <col min="12" max="12" width="9.109375" style="2" bestFit="1" customWidth="1"/>
    <col min="13" max="13" width="8.88671875" style="3"/>
    <col min="14" max="16384" width="8.88671875" style="2"/>
  </cols>
  <sheetData>
    <row r="2" spans="2:13" ht="37.049999999999997" customHeight="1" x14ac:dyDescent="0.3">
      <c r="B2" s="45" t="s">
        <v>0</v>
      </c>
      <c r="C2" s="45" t="s">
        <v>1</v>
      </c>
      <c r="D2" s="45" t="s">
        <v>2</v>
      </c>
      <c r="E2" s="45" t="s">
        <v>3</v>
      </c>
      <c r="F2" s="45" t="s">
        <v>4</v>
      </c>
      <c r="G2" s="45" t="s">
        <v>5</v>
      </c>
      <c r="H2" s="45" t="s">
        <v>6</v>
      </c>
      <c r="I2" s="45" t="s">
        <v>7</v>
      </c>
      <c r="J2" s="45" t="s">
        <v>8</v>
      </c>
      <c r="K2" s="45" t="s">
        <v>9</v>
      </c>
      <c r="L2" s="45" t="s">
        <v>10</v>
      </c>
    </row>
    <row r="3" spans="2:13" x14ac:dyDescent="0.3">
      <c r="B3" s="5">
        <v>44197</v>
      </c>
      <c r="C3" s="6" t="s">
        <v>11</v>
      </c>
      <c r="D3" s="6" t="s">
        <v>12</v>
      </c>
      <c r="E3" s="7">
        <v>33</v>
      </c>
      <c r="F3" s="8">
        <v>11404.47</v>
      </c>
      <c r="G3" s="7">
        <v>0</v>
      </c>
      <c r="H3" s="8">
        <v>0</v>
      </c>
      <c r="I3" s="6" t="s">
        <v>13</v>
      </c>
      <c r="J3" s="6" t="s">
        <v>14</v>
      </c>
      <c r="K3" s="7" t="s">
        <v>15</v>
      </c>
      <c r="L3" s="9">
        <v>2021</v>
      </c>
      <c r="M3" s="2"/>
    </row>
    <row r="4" spans="2:13" x14ac:dyDescent="0.3">
      <c r="B4" s="10">
        <v>44197</v>
      </c>
      <c r="C4" s="11" t="s">
        <v>16</v>
      </c>
      <c r="D4" s="11" t="s">
        <v>17</v>
      </c>
      <c r="E4" s="12">
        <v>37</v>
      </c>
      <c r="F4" s="13">
        <v>6474.63</v>
      </c>
      <c r="G4" s="12">
        <v>0</v>
      </c>
      <c r="H4" s="13">
        <v>0</v>
      </c>
      <c r="I4" s="11" t="s">
        <v>18</v>
      </c>
      <c r="J4" s="11" t="s">
        <v>14</v>
      </c>
      <c r="K4" s="12" t="s">
        <v>15</v>
      </c>
      <c r="L4" s="14">
        <v>2021</v>
      </c>
      <c r="M4" s="2"/>
    </row>
    <row r="5" spans="2:13" x14ac:dyDescent="0.3">
      <c r="B5" s="15">
        <v>44197</v>
      </c>
      <c r="C5" s="2" t="s">
        <v>19</v>
      </c>
      <c r="D5" s="2" t="s">
        <v>20</v>
      </c>
      <c r="E5" s="16">
        <v>39</v>
      </c>
      <c r="F5" s="17">
        <v>2534.6099999999997</v>
      </c>
      <c r="G5" s="16">
        <v>0</v>
      </c>
      <c r="H5" s="17">
        <v>0</v>
      </c>
      <c r="I5" s="2" t="s">
        <v>18</v>
      </c>
      <c r="J5" s="2" t="s">
        <v>14</v>
      </c>
      <c r="K5" s="16" t="s">
        <v>15</v>
      </c>
      <c r="L5" s="18">
        <v>2021</v>
      </c>
      <c r="M5" s="2"/>
    </row>
    <row r="6" spans="2:13" x14ac:dyDescent="0.3">
      <c r="B6" s="10">
        <v>44197</v>
      </c>
      <c r="C6" s="11" t="s">
        <v>21</v>
      </c>
      <c r="D6" s="11" t="s">
        <v>22</v>
      </c>
      <c r="E6" s="12">
        <v>44</v>
      </c>
      <c r="F6" s="13">
        <v>1847.5600000000002</v>
      </c>
      <c r="G6" s="12">
        <v>0</v>
      </c>
      <c r="H6" s="13">
        <v>0</v>
      </c>
      <c r="I6" s="11" t="s">
        <v>18</v>
      </c>
      <c r="J6" s="11" t="s">
        <v>14</v>
      </c>
      <c r="K6" s="12" t="s">
        <v>15</v>
      </c>
      <c r="L6" s="14">
        <v>2021</v>
      </c>
      <c r="M6" s="2"/>
    </row>
    <row r="7" spans="2:13" x14ac:dyDescent="0.3">
      <c r="B7" s="15">
        <v>44197</v>
      </c>
      <c r="C7" s="2" t="s">
        <v>23</v>
      </c>
      <c r="D7" s="2" t="s">
        <v>24</v>
      </c>
      <c r="E7" s="16">
        <v>40</v>
      </c>
      <c r="F7" s="17">
        <v>400</v>
      </c>
      <c r="G7" s="16">
        <v>0</v>
      </c>
      <c r="H7" s="17">
        <v>0</v>
      </c>
      <c r="I7" s="2" t="s">
        <v>25</v>
      </c>
      <c r="J7" s="2" t="s">
        <v>14</v>
      </c>
      <c r="K7" s="16" t="s">
        <v>15</v>
      </c>
      <c r="L7" s="18">
        <v>2021</v>
      </c>
      <c r="M7" s="2"/>
    </row>
    <row r="8" spans="2:13" x14ac:dyDescent="0.3">
      <c r="B8" s="10">
        <v>44197</v>
      </c>
      <c r="C8" s="11" t="s">
        <v>26</v>
      </c>
      <c r="D8" s="11" t="s">
        <v>27</v>
      </c>
      <c r="E8" s="12">
        <v>2</v>
      </c>
      <c r="F8" s="13">
        <v>28</v>
      </c>
      <c r="G8" s="12">
        <v>0</v>
      </c>
      <c r="H8" s="13">
        <v>0</v>
      </c>
      <c r="I8" s="11" t="s">
        <v>25</v>
      </c>
      <c r="J8" s="11" t="s">
        <v>14</v>
      </c>
      <c r="K8" s="12" t="s">
        <v>15</v>
      </c>
      <c r="L8" s="14">
        <v>2021</v>
      </c>
      <c r="M8" s="2"/>
    </row>
    <row r="9" spans="2:13" x14ac:dyDescent="0.3">
      <c r="B9" s="15">
        <v>44197</v>
      </c>
      <c r="C9" s="2" t="s">
        <v>28</v>
      </c>
      <c r="D9" s="2" t="s">
        <v>29</v>
      </c>
      <c r="E9" s="16">
        <v>6</v>
      </c>
      <c r="F9" s="17">
        <v>90</v>
      </c>
      <c r="G9" s="16">
        <v>0</v>
      </c>
      <c r="H9" s="17">
        <v>0</v>
      </c>
      <c r="I9" s="2" t="s">
        <v>30</v>
      </c>
      <c r="J9" s="2" t="s">
        <v>14</v>
      </c>
      <c r="K9" s="16" t="s">
        <v>15</v>
      </c>
      <c r="L9" s="18">
        <v>2021</v>
      </c>
      <c r="M9" s="2"/>
    </row>
    <row r="10" spans="2:13" x14ac:dyDescent="0.3">
      <c r="B10" s="10">
        <v>44197</v>
      </c>
      <c r="C10" s="11" t="s">
        <v>31</v>
      </c>
      <c r="D10" s="11" t="s">
        <v>32</v>
      </c>
      <c r="E10" s="12">
        <v>1</v>
      </c>
      <c r="F10" s="13">
        <v>234.5</v>
      </c>
      <c r="G10" s="12">
        <v>0</v>
      </c>
      <c r="H10" s="13">
        <v>0</v>
      </c>
      <c r="I10" s="11" t="s">
        <v>18</v>
      </c>
      <c r="J10" s="11" t="s">
        <v>14</v>
      </c>
      <c r="K10" s="12" t="s">
        <v>15</v>
      </c>
      <c r="L10" s="14">
        <v>2021</v>
      </c>
      <c r="M10" s="2"/>
    </row>
    <row r="11" spans="2:13" x14ac:dyDescent="0.3">
      <c r="B11" s="15">
        <v>44197</v>
      </c>
      <c r="C11" s="2" t="s">
        <v>33</v>
      </c>
      <c r="D11" s="2" t="s">
        <v>34</v>
      </c>
      <c r="E11" s="16">
        <v>4</v>
      </c>
      <c r="F11" s="17">
        <v>799.96</v>
      </c>
      <c r="G11" s="16">
        <v>0</v>
      </c>
      <c r="H11" s="17">
        <v>0</v>
      </c>
      <c r="I11" s="2" t="s">
        <v>35</v>
      </c>
      <c r="J11" s="2" t="s">
        <v>36</v>
      </c>
      <c r="K11" s="16" t="s">
        <v>15</v>
      </c>
      <c r="L11" s="18">
        <v>2021</v>
      </c>
      <c r="M11" s="2"/>
    </row>
    <row r="12" spans="2:13" x14ac:dyDescent="0.3">
      <c r="B12" s="10">
        <v>44197</v>
      </c>
      <c r="C12" s="11" t="s">
        <v>37</v>
      </c>
      <c r="D12" s="11" t="s">
        <v>38</v>
      </c>
      <c r="E12" s="12">
        <v>2</v>
      </c>
      <c r="F12" s="13">
        <v>77.98</v>
      </c>
      <c r="G12" s="12">
        <v>0</v>
      </c>
      <c r="H12" s="13">
        <v>0</v>
      </c>
      <c r="I12" s="11" t="s">
        <v>39</v>
      </c>
      <c r="J12" s="11" t="s">
        <v>36</v>
      </c>
      <c r="K12" s="12" t="s">
        <v>15</v>
      </c>
      <c r="L12" s="14">
        <v>2021</v>
      </c>
      <c r="M12" s="2"/>
    </row>
    <row r="13" spans="2:13" x14ac:dyDescent="0.3">
      <c r="B13" s="15">
        <v>44197</v>
      </c>
      <c r="C13" s="2" t="s">
        <v>40</v>
      </c>
      <c r="D13" s="2" t="s">
        <v>41</v>
      </c>
      <c r="E13" s="16">
        <v>1</v>
      </c>
      <c r="F13" s="17">
        <v>21.99</v>
      </c>
      <c r="G13" s="16">
        <v>0</v>
      </c>
      <c r="H13" s="17">
        <v>0</v>
      </c>
      <c r="I13" s="2" t="s">
        <v>25</v>
      </c>
      <c r="J13" s="2" t="s">
        <v>36</v>
      </c>
      <c r="K13" s="16" t="s">
        <v>15</v>
      </c>
      <c r="L13" s="18">
        <v>2021</v>
      </c>
      <c r="M13" s="2"/>
    </row>
    <row r="14" spans="2:13" x14ac:dyDescent="0.3">
      <c r="B14" s="10">
        <v>44197</v>
      </c>
      <c r="C14" s="11" t="s">
        <v>42</v>
      </c>
      <c r="D14" s="11" t="s">
        <v>43</v>
      </c>
      <c r="E14" s="12">
        <v>5</v>
      </c>
      <c r="F14" s="13">
        <v>109.94999999999999</v>
      </c>
      <c r="G14" s="12">
        <v>0</v>
      </c>
      <c r="H14" s="13">
        <v>0</v>
      </c>
      <c r="I14" s="11" t="s">
        <v>25</v>
      </c>
      <c r="J14" s="11" t="s">
        <v>36</v>
      </c>
      <c r="K14" s="12" t="s">
        <v>15</v>
      </c>
      <c r="L14" s="14">
        <v>2021</v>
      </c>
      <c r="M14" s="2"/>
    </row>
    <row r="15" spans="2:13" x14ac:dyDescent="0.3">
      <c r="B15" s="15">
        <v>44197</v>
      </c>
      <c r="C15" s="2" t="s">
        <v>44</v>
      </c>
      <c r="D15" s="2" t="s">
        <v>45</v>
      </c>
      <c r="E15" s="16">
        <v>8</v>
      </c>
      <c r="F15" s="17">
        <v>261.68</v>
      </c>
      <c r="G15" s="16">
        <v>0</v>
      </c>
      <c r="H15" s="44">
        <v>0</v>
      </c>
      <c r="I15" s="2" t="s">
        <v>46</v>
      </c>
      <c r="J15" s="2" t="s">
        <v>36</v>
      </c>
      <c r="K15" s="16" t="s">
        <v>15</v>
      </c>
      <c r="L15" s="18">
        <v>2021</v>
      </c>
      <c r="M15" s="2"/>
    </row>
    <row r="16" spans="2:13" x14ac:dyDescent="0.3">
      <c r="B16" s="10">
        <v>44197</v>
      </c>
      <c r="C16" s="11" t="s">
        <v>47</v>
      </c>
      <c r="D16" s="11" t="s">
        <v>48</v>
      </c>
      <c r="E16" s="12">
        <v>5</v>
      </c>
      <c r="F16" s="13">
        <v>449.54999999999995</v>
      </c>
      <c r="G16" s="12">
        <v>0</v>
      </c>
      <c r="H16" s="13">
        <v>0</v>
      </c>
      <c r="I16" s="11" t="s">
        <v>46</v>
      </c>
      <c r="J16" s="11" t="s">
        <v>36</v>
      </c>
      <c r="K16" s="12" t="s">
        <v>15</v>
      </c>
      <c r="L16" s="14">
        <v>2021</v>
      </c>
      <c r="M16" s="2"/>
    </row>
    <row r="17" spans="2:13" x14ac:dyDescent="0.3">
      <c r="B17" s="15">
        <v>44197</v>
      </c>
      <c r="C17" s="2" t="s">
        <v>49</v>
      </c>
      <c r="D17" s="2" t="s">
        <v>50</v>
      </c>
      <c r="E17" s="16">
        <v>8</v>
      </c>
      <c r="F17" s="17">
        <v>184.24</v>
      </c>
      <c r="G17" s="16">
        <v>0</v>
      </c>
      <c r="H17" s="17">
        <v>0</v>
      </c>
      <c r="I17" s="2" t="s">
        <v>46</v>
      </c>
      <c r="J17" s="2" t="s">
        <v>36</v>
      </c>
      <c r="K17" s="16" t="s">
        <v>15</v>
      </c>
      <c r="L17" s="18">
        <v>2021</v>
      </c>
      <c r="M17" s="2"/>
    </row>
    <row r="18" spans="2:13" x14ac:dyDescent="0.3">
      <c r="B18" s="10">
        <v>44197</v>
      </c>
      <c r="C18" s="11" t="s">
        <v>51</v>
      </c>
      <c r="D18" s="11" t="s">
        <v>52</v>
      </c>
      <c r="E18" s="12">
        <v>1</v>
      </c>
      <c r="F18" s="13">
        <v>89.99</v>
      </c>
      <c r="G18" s="12">
        <v>0</v>
      </c>
      <c r="H18" s="13">
        <v>0</v>
      </c>
      <c r="I18" s="11" t="s">
        <v>39</v>
      </c>
      <c r="J18" s="11" t="s">
        <v>36</v>
      </c>
      <c r="K18" s="12" t="s">
        <v>15</v>
      </c>
      <c r="L18" s="14">
        <v>2021</v>
      </c>
      <c r="M18" s="2"/>
    </row>
    <row r="19" spans="2:13" x14ac:dyDescent="0.3">
      <c r="B19" s="15">
        <v>44197</v>
      </c>
      <c r="C19" s="2" t="s">
        <v>53</v>
      </c>
      <c r="D19" s="2" t="s">
        <v>54</v>
      </c>
      <c r="E19" s="16">
        <v>4</v>
      </c>
      <c r="F19" s="17">
        <v>831.96</v>
      </c>
      <c r="G19" s="16">
        <v>0</v>
      </c>
      <c r="H19" s="17">
        <v>0</v>
      </c>
      <c r="I19" s="2" t="s">
        <v>35</v>
      </c>
      <c r="J19" s="2" t="s">
        <v>55</v>
      </c>
      <c r="K19" s="16" t="s">
        <v>15</v>
      </c>
      <c r="L19" s="18">
        <v>2021</v>
      </c>
      <c r="M19" s="2"/>
    </row>
    <row r="20" spans="2:13" x14ac:dyDescent="0.3">
      <c r="B20" s="10">
        <v>44197</v>
      </c>
      <c r="C20" s="11" t="s">
        <v>56</v>
      </c>
      <c r="D20" s="11" t="s">
        <v>57</v>
      </c>
      <c r="E20" s="12">
        <v>7</v>
      </c>
      <c r="F20" s="13">
        <v>1282.75</v>
      </c>
      <c r="G20" s="12">
        <v>0</v>
      </c>
      <c r="H20" s="13">
        <v>0</v>
      </c>
      <c r="I20" s="11" t="s">
        <v>58</v>
      </c>
      <c r="J20" s="11" t="s">
        <v>55</v>
      </c>
      <c r="K20" s="12" t="s">
        <v>15</v>
      </c>
      <c r="L20" s="14">
        <v>2021</v>
      </c>
      <c r="M20" s="2"/>
    </row>
    <row r="21" spans="2:13" x14ac:dyDescent="0.3">
      <c r="B21" s="15">
        <v>44197</v>
      </c>
      <c r="C21" s="2" t="s">
        <v>59</v>
      </c>
      <c r="D21" s="2" t="s">
        <v>60</v>
      </c>
      <c r="E21" s="16">
        <v>4</v>
      </c>
      <c r="F21" s="17">
        <v>80</v>
      </c>
      <c r="G21" s="16">
        <v>0</v>
      </c>
      <c r="H21" s="17">
        <v>0</v>
      </c>
      <c r="I21" s="2" t="s">
        <v>30</v>
      </c>
      <c r="J21" s="2" t="s">
        <v>55</v>
      </c>
      <c r="K21" s="16" t="s">
        <v>15</v>
      </c>
      <c r="L21" s="18">
        <v>2021</v>
      </c>
      <c r="M21" s="2"/>
    </row>
    <row r="22" spans="2:13" x14ac:dyDescent="0.3">
      <c r="B22" s="10">
        <v>44197</v>
      </c>
      <c r="C22" s="11" t="s">
        <v>61</v>
      </c>
      <c r="D22" s="11" t="s">
        <v>62</v>
      </c>
      <c r="E22" s="12">
        <v>1</v>
      </c>
      <c r="F22" s="13">
        <v>294.02</v>
      </c>
      <c r="G22" s="12">
        <v>0</v>
      </c>
      <c r="H22" s="13">
        <v>0</v>
      </c>
      <c r="I22" s="11" t="s">
        <v>58</v>
      </c>
      <c r="J22" s="11" t="s">
        <v>55</v>
      </c>
      <c r="K22" s="12" t="s">
        <v>15</v>
      </c>
      <c r="L22" s="14">
        <v>2021</v>
      </c>
      <c r="M22" s="2"/>
    </row>
    <row r="23" spans="2:13" x14ac:dyDescent="0.3">
      <c r="B23" s="15">
        <v>44197</v>
      </c>
      <c r="C23" s="2" t="s">
        <v>63</v>
      </c>
      <c r="D23" s="2" t="s">
        <v>41</v>
      </c>
      <c r="E23" s="16">
        <v>4</v>
      </c>
      <c r="F23" s="17">
        <v>80</v>
      </c>
      <c r="G23" s="16">
        <v>0</v>
      </c>
      <c r="H23" s="17">
        <v>0</v>
      </c>
      <c r="I23" s="2" t="s">
        <v>25</v>
      </c>
      <c r="J23" s="2" t="s">
        <v>55</v>
      </c>
      <c r="K23" s="16" t="s">
        <v>15</v>
      </c>
      <c r="L23" s="18">
        <v>2021</v>
      </c>
      <c r="M23" s="2"/>
    </row>
    <row r="24" spans="2:13" x14ac:dyDescent="0.3">
      <c r="B24" s="10">
        <v>44197</v>
      </c>
      <c r="C24" s="11" t="s">
        <v>64</v>
      </c>
      <c r="D24" s="11" t="s">
        <v>65</v>
      </c>
      <c r="E24" s="12">
        <v>6</v>
      </c>
      <c r="F24" s="13">
        <v>3509.94</v>
      </c>
      <c r="G24" s="12">
        <v>0</v>
      </c>
      <c r="H24" s="13">
        <v>0</v>
      </c>
      <c r="I24" s="11" t="s">
        <v>35</v>
      </c>
      <c r="J24" s="11" t="s">
        <v>55</v>
      </c>
      <c r="K24" s="12" t="s">
        <v>15</v>
      </c>
      <c r="L24" s="14">
        <v>2021</v>
      </c>
      <c r="M24" s="2"/>
    </row>
    <row r="25" spans="2:13" x14ac:dyDescent="0.3">
      <c r="B25" s="15">
        <v>44197</v>
      </c>
      <c r="C25" s="2" t="s">
        <v>66</v>
      </c>
      <c r="D25" s="2" t="s">
        <v>67</v>
      </c>
      <c r="E25" s="16">
        <v>9</v>
      </c>
      <c r="F25" s="17">
        <v>40459.5</v>
      </c>
      <c r="G25" s="16">
        <v>0</v>
      </c>
      <c r="H25" s="17">
        <v>0</v>
      </c>
      <c r="I25" s="2" t="s">
        <v>13</v>
      </c>
      <c r="J25" s="2" t="s">
        <v>68</v>
      </c>
      <c r="K25" s="16" t="s">
        <v>15</v>
      </c>
      <c r="L25" s="18">
        <v>2021</v>
      </c>
      <c r="M25" s="2"/>
    </row>
    <row r="26" spans="2:13" x14ac:dyDescent="0.3">
      <c r="B26" s="10">
        <v>44197</v>
      </c>
      <c r="C26" s="11" t="s">
        <v>69</v>
      </c>
      <c r="D26" s="11" t="s">
        <v>70</v>
      </c>
      <c r="E26" s="12">
        <v>1</v>
      </c>
      <c r="F26" s="13">
        <v>35</v>
      </c>
      <c r="G26" s="12">
        <v>0</v>
      </c>
      <c r="H26" s="13">
        <v>0</v>
      </c>
      <c r="I26" s="11" t="s">
        <v>71</v>
      </c>
      <c r="J26" s="11" t="s">
        <v>68</v>
      </c>
      <c r="K26" s="12" t="s">
        <v>15</v>
      </c>
      <c r="L26" s="14">
        <v>2021</v>
      </c>
      <c r="M26" s="2"/>
    </row>
    <row r="27" spans="2:13" x14ac:dyDescent="0.3">
      <c r="B27" s="15">
        <v>44197</v>
      </c>
      <c r="C27" s="2" t="s">
        <v>72</v>
      </c>
      <c r="D27" s="2" t="s">
        <v>73</v>
      </c>
      <c r="E27" s="16">
        <v>6</v>
      </c>
      <c r="F27" s="17">
        <v>75600</v>
      </c>
      <c r="G27" s="16">
        <v>0</v>
      </c>
      <c r="H27" s="17">
        <v>0</v>
      </c>
      <c r="I27" s="2" t="s">
        <v>74</v>
      </c>
      <c r="J27" s="2" t="s">
        <v>68</v>
      </c>
      <c r="K27" s="16" t="s">
        <v>15</v>
      </c>
      <c r="L27" s="18">
        <v>2021</v>
      </c>
      <c r="M27" s="2"/>
    </row>
    <row r="28" spans="2:13" x14ac:dyDescent="0.3">
      <c r="B28" s="10">
        <v>44197</v>
      </c>
      <c r="C28" s="11" t="s">
        <v>75</v>
      </c>
      <c r="D28" s="11" t="s">
        <v>76</v>
      </c>
      <c r="E28" s="12">
        <v>10</v>
      </c>
      <c r="F28" s="13">
        <v>120</v>
      </c>
      <c r="G28" s="12">
        <v>0</v>
      </c>
      <c r="H28" s="13">
        <v>0</v>
      </c>
      <c r="I28" s="11" t="s">
        <v>77</v>
      </c>
      <c r="J28" s="11" t="s">
        <v>78</v>
      </c>
      <c r="K28" s="12" t="s">
        <v>15</v>
      </c>
      <c r="L28" s="14">
        <v>2021</v>
      </c>
      <c r="M28" s="2"/>
    </row>
    <row r="29" spans="2:13" x14ac:dyDescent="0.3">
      <c r="B29" s="15">
        <v>44197</v>
      </c>
      <c r="C29" s="2" t="s">
        <v>79</v>
      </c>
      <c r="D29" s="2" t="s">
        <v>80</v>
      </c>
      <c r="E29" s="16">
        <v>4</v>
      </c>
      <c r="F29" s="17">
        <v>846.6</v>
      </c>
      <c r="G29" s="16">
        <v>0</v>
      </c>
      <c r="H29" s="17">
        <v>0</v>
      </c>
      <c r="I29" s="2" t="s">
        <v>81</v>
      </c>
      <c r="J29" s="2" t="s">
        <v>78</v>
      </c>
      <c r="K29" s="16" t="s">
        <v>15</v>
      </c>
      <c r="L29" s="18">
        <v>2021</v>
      </c>
      <c r="M29" s="2"/>
    </row>
    <row r="30" spans="2:13" x14ac:dyDescent="0.3">
      <c r="B30" s="10">
        <v>44197</v>
      </c>
      <c r="C30" s="11" t="s">
        <v>82</v>
      </c>
      <c r="D30" s="11" t="s">
        <v>83</v>
      </c>
      <c r="E30" s="12">
        <v>4</v>
      </c>
      <c r="F30" s="13">
        <v>387</v>
      </c>
      <c r="G30" s="12">
        <v>0</v>
      </c>
      <c r="H30" s="13">
        <v>0</v>
      </c>
      <c r="I30" s="11" t="s">
        <v>77</v>
      </c>
      <c r="J30" s="11" t="s">
        <v>78</v>
      </c>
      <c r="K30" s="12" t="s">
        <v>15</v>
      </c>
      <c r="L30" s="14">
        <v>2021</v>
      </c>
      <c r="M30" s="2"/>
    </row>
    <row r="31" spans="2:13" x14ac:dyDescent="0.3">
      <c r="B31" s="15">
        <v>44197</v>
      </c>
      <c r="C31" s="2" t="s">
        <v>84</v>
      </c>
      <c r="D31" s="2" t="s">
        <v>85</v>
      </c>
      <c r="E31" s="16">
        <v>1</v>
      </c>
      <c r="F31" s="17">
        <v>96.75</v>
      </c>
      <c r="G31" s="16">
        <v>0</v>
      </c>
      <c r="H31" s="17">
        <v>0</v>
      </c>
      <c r="I31" s="2" t="s">
        <v>86</v>
      </c>
      <c r="J31" s="2" t="s">
        <v>78</v>
      </c>
      <c r="K31" s="16" t="s">
        <v>15</v>
      </c>
      <c r="L31" s="18">
        <v>2021</v>
      </c>
      <c r="M31" s="2"/>
    </row>
    <row r="32" spans="2:13" x14ac:dyDescent="0.3">
      <c r="B32" s="10">
        <v>44197</v>
      </c>
      <c r="C32" s="11" t="s">
        <v>87</v>
      </c>
      <c r="D32" s="11" t="s">
        <v>88</v>
      </c>
      <c r="E32" s="12">
        <v>3</v>
      </c>
      <c r="F32" s="13">
        <v>188.97</v>
      </c>
      <c r="G32" s="12">
        <v>0</v>
      </c>
      <c r="H32" s="13">
        <v>0</v>
      </c>
      <c r="I32" s="11" t="s">
        <v>25</v>
      </c>
      <c r="J32" s="11" t="s">
        <v>78</v>
      </c>
      <c r="K32" s="12" t="s">
        <v>15</v>
      </c>
      <c r="L32" s="14">
        <v>2021</v>
      </c>
      <c r="M32" s="2"/>
    </row>
    <row r="33" spans="2:13" x14ac:dyDescent="0.3">
      <c r="B33" s="15">
        <v>44197</v>
      </c>
      <c r="C33" s="2" t="s">
        <v>89</v>
      </c>
      <c r="D33" s="2" t="s">
        <v>90</v>
      </c>
      <c r="E33" s="16">
        <v>1</v>
      </c>
      <c r="F33" s="17">
        <v>62.99</v>
      </c>
      <c r="G33" s="16">
        <v>0</v>
      </c>
      <c r="H33" s="17">
        <v>0</v>
      </c>
      <c r="I33" s="2" t="s">
        <v>91</v>
      </c>
      <c r="J33" s="2" t="s">
        <v>78</v>
      </c>
      <c r="K33" s="16" t="s">
        <v>15</v>
      </c>
      <c r="L33" s="18">
        <v>2021</v>
      </c>
      <c r="M33" s="2"/>
    </row>
    <row r="34" spans="2:13" x14ac:dyDescent="0.3">
      <c r="B34" s="10">
        <v>44197</v>
      </c>
      <c r="C34" s="11" t="s">
        <v>92</v>
      </c>
      <c r="D34" s="11" t="s">
        <v>93</v>
      </c>
      <c r="E34" s="12">
        <v>10</v>
      </c>
      <c r="F34" s="13">
        <v>389.90000000000003</v>
      </c>
      <c r="G34" s="12">
        <v>0</v>
      </c>
      <c r="H34" s="13">
        <v>0</v>
      </c>
      <c r="I34" s="11" t="s">
        <v>94</v>
      </c>
      <c r="J34" s="11" t="s">
        <v>95</v>
      </c>
      <c r="K34" s="12" t="s">
        <v>15</v>
      </c>
      <c r="L34" s="14">
        <v>2021</v>
      </c>
      <c r="M34" s="2"/>
    </row>
    <row r="35" spans="2:13" x14ac:dyDescent="0.3">
      <c r="B35" s="15">
        <v>44197</v>
      </c>
      <c r="C35" s="2" t="s">
        <v>96</v>
      </c>
      <c r="D35" s="2" t="s">
        <v>97</v>
      </c>
      <c r="E35" s="16">
        <v>3</v>
      </c>
      <c r="F35" s="17">
        <v>224.96999999999997</v>
      </c>
      <c r="G35" s="16">
        <v>0</v>
      </c>
      <c r="H35" s="17">
        <v>0</v>
      </c>
      <c r="I35" s="2" t="s">
        <v>25</v>
      </c>
      <c r="J35" s="2" t="s">
        <v>95</v>
      </c>
      <c r="K35" s="16" t="s">
        <v>15</v>
      </c>
      <c r="L35" s="18">
        <v>2021</v>
      </c>
      <c r="M35" s="2"/>
    </row>
    <row r="36" spans="2:13" x14ac:dyDescent="0.3">
      <c r="B36" s="10">
        <v>44197</v>
      </c>
      <c r="C36" s="11" t="s">
        <v>98</v>
      </c>
      <c r="D36" s="11" t="s">
        <v>99</v>
      </c>
      <c r="E36" s="12">
        <v>7</v>
      </c>
      <c r="F36" s="13">
        <v>2519.7199999999998</v>
      </c>
      <c r="G36" s="12">
        <v>0</v>
      </c>
      <c r="H36" s="13">
        <v>0</v>
      </c>
      <c r="I36" s="11" t="s">
        <v>13</v>
      </c>
      <c r="J36" s="11" t="s">
        <v>100</v>
      </c>
      <c r="K36" s="12" t="s">
        <v>15</v>
      </c>
      <c r="L36" s="14">
        <v>2021</v>
      </c>
      <c r="M36" s="2"/>
    </row>
    <row r="37" spans="2:13" x14ac:dyDescent="0.3">
      <c r="B37" s="15">
        <v>44197</v>
      </c>
      <c r="C37" s="2" t="s">
        <v>101</v>
      </c>
      <c r="D37" s="2" t="s">
        <v>102</v>
      </c>
      <c r="E37" s="16">
        <v>6</v>
      </c>
      <c r="F37" s="17">
        <v>1465.8000000000002</v>
      </c>
      <c r="G37" s="16">
        <v>0</v>
      </c>
      <c r="H37" s="17">
        <v>0</v>
      </c>
      <c r="I37" s="2" t="s">
        <v>103</v>
      </c>
      <c r="J37" s="2" t="s">
        <v>100</v>
      </c>
      <c r="K37" s="16" t="s">
        <v>15</v>
      </c>
      <c r="L37" s="18">
        <v>2021</v>
      </c>
      <c r="M37" s="2"/>
    </row>
    <row r="38" spans="2:13" x14ac:dyDescent="0.3">
      <c r="B38" s="10">
        <v>44197</v>
      </c>
      <c r="C38" s="11" t="s">
        <v>104</v>
      </c>
      <c r="D38" s="11" t="s">
        <v>105</v>
      </c>
      <c r="E38" s="12">
        <v>8</v>
      </c>
      <c r="F38" s="13">
        <v>276.39999999999998</v>
      </c>
      <c r="G38" s="12">
        <v>0</v>
      </c>
      <c r="H38" s="13">
        <v>0</v>
      </c>
      <c r="I38" s="11" t="s">
        <v>106</v>
      </c>
      <c r="J38" s="11" t="s">
        <v>100</v>
      </c>
      <c r="K38" s="12" t="s">
        <v>15</v>
      </c>
      <c r="L38" s="14">
        <v>2021</v>
      </c>
      <c r="M38" s="2"/>
    </row>
    <row r="39" spans="2:13" x14ac:dyDescent="0.3">
      <c r="B39" s="15">
        <v>44200</v>
      </c>
      <c r="C39" s="2" t="s">
        <v>101</v>
      </c>
      <c r="D39" s="2" t="s">
        <v>102</v>
      </c>
      <c r="E39" s="16">
        <v>0</v>
      </c>
      <c r="F39" s="17">
        <v>0</v>
      </c>
      <c r="G39" s="16">
        <v>3</v>
      </c>
      <c r="H39" s="17">
        <v>1047</v>
      </c>
      <c r="I39" s="2" t="s">
        <v>103</v>
      </c>
      <c r="J39" s="2" t="s">
        <v>100</v>
      </c>
      <c r="K39" s="16" t="s">
        <v>15</v>
      </c>
      <c r="L39" s="18">
        <v>2021</v>
      </c>
      <c r="M39" s="2"/>
    </row>
    <row r="40" spans="2:13" x14ac:dyDescent="0.3">
      <c r="B40" s="10">
        <v>44201</v>
      </c>
      <c r="C40" s="11" t="s">
        <v>69</v>
      </c>
      <c r="D40" s="11" t="s">
        <v>70</v>
      </c>
      <c r="E40" s="12">
        <v>3</v>
      </c>
      <c r="F40" s="13">
        <v>105</v>
      </c>
      <c r="G40" s="12">
        <v>3</v>
      </c>
      <c r="H40" s="13">
        <v>210</v>
      </c>
      <c r="I40" s="11" t="s">
        <v>71</v>
      </c>
      <c r="J40" s="11" t="s">
        <v>68</v>
      </c>
      <c r="K40" s="12" t="s">
        <v>15</v>
      </c>
      <c r="L40" s="14">
        <v>2021</v>
      </c>
      <c r="M40" s="2"/>
    </row>
    <row r="41" spans="2:13" x14ac:dyDescent="0.3">
      <c r="B41" s="15">
        <v>44202</v>
      </c>
      <c r="C41" s="2" t="s">
        <v>87</v>
      </c>
      <c r="D41" s="2" t="s">
        <v>88</v>
      </c>
      <c r="E41" s="16">
        <v>1</v>
      </c>
      <c r="F41" s="17">
        <v>62.99</v>
      </c>
      <c r="G41" s="16">
        <v>2</v>
      </c>
      <c r="H41" s="17">
        <v>179.98</v>
      </c>
      <c r="I41" s="2" t="s">
        <v>25</v>
      </c>
      <c r="J41" s="2" t="s">
        <v>78</v>
      </c>
      <c r="K41" s="16" t="s">
        <v>15</v>
      </c>
      <c r="L41" s="18">
        <v>2021</v>
      </c>
      <c r="M41" s="2"/>
    </row>
    <row r="42" spans="2:13" x14ac:dyDescent="0.3">
      <c r="B42" s="10">
        <v>44203</v>
      </c>
      <c r="C42" s="11" t="s">
        <v>61</v>
      </c>
      <c r="D42" s="11" t="s">
        <v>62</v>
      </c>
      <c r="E42" s="12">
        <v>1</v>
      </c>
      <c r="F42" s="13">
        <v>294.02</v>
      </c>
      <c r="G42" s="12">
        <v>3</v>
      </c>
      <c r="H42" s="13">
        <v>980.07</v>
      </c>
      <c r="I42" s="11" t="s">
        <v>58</v>
      </c>
      <c r="J42" s="11" t="s">
        <v>55</v>
      </c>
      <c r="K42" s="12" t="s">
        <v>15</v>
      </c>
      <c r="L42" s="14">
        <v>2021</v>
      </c>
      <c r="M42" s="2"/>
    </row>
    <row r="43" spans="2:13" x14ac:dyDescent="0.3">
      <c r="B43" s="15">
        <v>44204</v>
      </c>
      <c r="C43" s="2" t="s">
        <v>79</v>
      </c>
      <c r="D43" s="2" t="s">
        <v>80</v>
      </c>
      <c r="E43" s="16">
        <v>2</v>
      </c>
      <c r="F43" s="17">
        <v>423.3</v>
      </c>
      <c r="G43" s="16">
        <v>4</v>
      </c>
      <c r="H43" s="17">
        <v>996</v>
      </c>
      <c r="I43" s="2" t="s">
        <v>81</v>
      </c>
      <c r="J43" s="2" t="s">
        <v>78</v>
      </c>
      <c r="K43" s="16" t="s">
        <v>15</v>
      </c>
      <c r="L43" s="18">
        <v>2021</v>
      </c>
      <c r="M43" s="2"/>
    </row>
    <row r="44" spans="2:13" x14ac:dyDescent="0.3">
      <c r="B44" s="10">
        <v>44205</v>
      </c>
      <c r="C44" s="11" t="s">
        <v>47</v>
      </c>
      <c r="D44" s="11" t="s">
        <v>48</v>
      </c>
      <c r="E44" s="12">
        <v>0</v>
      </c>
      <c r="F44" s="13">
        <v>0</v>
      </c>
      <c r="G44" s="12">
        <v>2</v>
      </c>
      <c r="H44" s="13">
        <v>239.76</v>
      </c>
      <c r="I44" s="11" t="s">
        <v>46</v>
      </c>
      <c r="J44" s="11" t="s">
        <v>36</v>
      </c>
      <c r="K44" s="12" t="s">
        <v>15</v>
      </c>
      <c r="L44" s="14">
        <v>2021</v>
      </c>
      <c r="M44" s="2"/>
    </row>
    <row r="45" spans="2:13" x14ac:dyDescent="0.3">
      <c r="B45" s="15">
        <v>44206</v>
      </c>
      <c r="C45" s="2" t="s">
        <v>63</v>
      </c>
      <c r="D45" s="2" t="s">
        <v>41</v>
      </c>
      <c r="E45" s="16">
        <v>0</v>
      </c>
      <c r="F45" s="17">
        <v>0</v>
      </c>
      <c r="G45" s="16">
        <v>1</v>
      </c>
      <c r="H45" s="17">
        <v>39.99</v>
      </c>
      <c r="I45" s="2" t="s">
        <v>25</v>
      </c>
      <c r="J45" s="2" t="s">
        <v>55</v>
      </c>
      <c r="K45" s="16" t="s">
        <v>15</v>
      </c>
      <c r="L45" s="18">
        <v>2021</v>
      </c>
      <c r="M45" s="2"/>
    </row>
    <row r="46" spans="2:13" x14ac:dyDescent="0.3">
      <c r="B46" s="10">
        <v>44207</v>
      </c>
      <c r="C46" s="11" t="s">
        <v>92</v>
      </c>
      <c r="D46" s="11" t="s">
        <v>93</v>
      </c>
      <c r="E46" s="12">
        <v>1</v>
      </c>
      <c r="F46" s="13">
        <v>38.99</v>
      </c>
      <c r="G46" s="12">
        <v>3</v>
      </c>
      <c r="H46" s="13">
        <v>179.97</v>
      </c>
      <c r="I46" s="11" t="s">
        <v>94</v>
      </c>
      <c r="J46" s="11" t="s">
        <v>95</v>
      </c>
      <c r="K46" s="12" t="s">
        <v>15</v>
      </c>
      <c r="L46" s="14">
        <v>2021</v>
      </c>
      <c r="M46" s="2"/>
    </row>
    <row r="47" spans="2:13" x14ac:dyDescent="0.3">
      <c r="B47" s="15">
        <v>44209</v>
      </c>
      <c r="C47" s="2" t="s">
        <v>61</v>
      </c>
      <c r="D47" s="2" t="s">
        <v>62</v>
      </c>
      <c r="E47" s="16">
        <v>1</v>
      </c>
      <c r="F47" s="17">
        <v>294.02</v>
      </c>
      <c r="G47" s="16">
        <v>2</v>
      </c>
      <c r="H47" s="17">
        <v>653.38</v>
      </c>
      <c r="I47" s="2" t="s">
        <v>58</v>
      </c>
      <c r="J47" s="2" t="s">
        <v>55</v>
      </c>
      <c r="K47" s="16" t="s">
        <v>15</v>
      </c>
      <c r="L47" s="18">
        <v>2021</v>
      </c>
      <c r="M47" s="2"/>
    </row>
    <row r="48" spans="2:13" x14ac:dyDescent="0.3">
      <c r="B48" s="10">
        <v>44210</v>
      </c>
      <c r="C48" s="11" t="s">
        <v>26</v>
      </c>
      <c r="D48" s="11" t="s">
        <v>27</v>
      </c>
      <c r="E48" s="12">
        <v>2</v>
      </c>
      <c r="F48" s="13">
        <v>28</v>
      </c>
      <c r="G48" s="12">
        <v>1</v>
      </c>
      <c r="H48" s="13">
        <v>27.99</v>
      </c>
      <c r="I48" s="11" t="s">
        <v>25</v>
      </c>
      <c r="J48" s="11" t="s">
        <v>14</v>
      </c>
      <c r="K48" s="12" t="s">
        <v>15</v>
      </c>
      <c r="L48" s="14">
        <v>2021</v>
      </c>
      <c r="M48" s="2"/>
    </row>
    <row r="49" spans="2:13" x14ac:dyDescent="0.3">
      <c r="B49" s="15">
        <v>44211</v>
      </c>
      <c r="C49" s="2" t="s">
        <v>72</v>
      </c>
      <c r="D49" s="2" t="s">
        <v>73</v>
      </c>
      <c r="E49" s="16">
        <v>0</v>
      </c>
      <c r="F49" s="17">
        <v>0</v>
      </c>
      <c r="G49" s="16">
        <v>1</v>
      </c>
      <c r="H49" s="17">
        <v>14000</v>
      </c>
      <c r="I49" s="2" t="s">
        <v>74</v>
      </c>
      <c r="J49" s="2" t="s">
        <v>68</v>
      </c>
      <c r="K49" s="16" t="s">
        <v>15</v>
      </c>
      <c r="L49" s="18">
        <v>2021</v>
      </c>
      <c r="M49" s="2"/>
    </row>
    <row r="50" spans="2:13" x14ac:dyDescent="0.3">
      <c r="B50" s="10">
        <v>44212</v>
      </c>
      <c r="C50" s="11" t="s">
        <v>61</v>
      </c>
      <c r="D50" s="11" t="s">
        <v>62</v>
      </c>
      <c r="E50" s="12">
        <v>2</v>
      </c>
      <c r="F50" s="13">
        <v>588.04</v>
      </c>
      <c r="G50" s="12">
        <v>4</v>
      </c>
      <c r="H50" s="13">
        <v>1306.76</v>
      </c>
      <c r="I50" s="11" t="s">
        <v>58</v>
      </c>
      <c r="J50" s="11" t="s">
        <v>55</v>
      </c>
      <c r="K50" s="12" t="s">
        <v>15</v>
      </c>
      <c r="L50" s="14">
        <v>2021</v>
      </c>
      <c r="M50" s="2"/>
    </row>
    <row r="51" spans="2:13" x14ac:dyDescent="0.3">
      <c r="B51" s="15">
        <v>44213</v>
      </c>
      <c r="C51" s="2" t="s">
        <v>11</v>
      </c>
      <c r="D51" s="2" t="s">
        <v>12</v>
      </c>
      <c r="E51" s="16">
        <v>2</v>
      </c>
      <c r="F51" s="17">
        <v>691.18</v>
      </c>
      <c r="G51" s="16">
        <v>3</v>
      </c>
      <c r="H51" s="17">
        <v>1295.97</v>
      </c>
      <c r="I51" s="2" t="s">
        <v>13</v>
      </c>
      <c r="J51" s="2" t="s">
        <v>14</v>
      </c>
      <c r="K51" s="16" t="s">
        <v>15</v>
      </c>
      <c r="L51" s="18">
        <v>2021</v>
      </c>
      <c r="M51" s="2"/>
    </row>
    <row r="52" spans="2:13" x14ac:dyDescent="0.3">
      <c r="B52" s="10">
        <v>44214</v>
      </c>
      <c r="C52" s="11" t="s">
        <v>101</v>
      </c>
      <c r="D52" s="11" t="s">
        <v>102</v>
      </c>
      <c r="E52" s="12">
        <v>3</v>
      </c>
      <c r="F52" s="13">
        <v>732.90000000000009</v>
      </c>
      <c r="G52" s="12">
        <v>1</v>
      </c>
      <c r="H52" s="13">
        <v>349</v>
      </c>
      <c r="I52" s="11" t="s">
        <v>103</v>
      </c>
      <c r="J52" s="11" t="s">
        <v>100</v>
      </c>
      <c r="K52" s="12" t="s">
        <v>15</v>
      </c>
      <c r="L52" s="14">
        <v>2021</v>
      </c>
      <c r="M52" s="2"/>
    </row>
    <row r="53" spans="2:13" x14ac:dyDescent="0.3">
      <c r="B53" s="15">
        <v>44215</v>
      </c>
      <c r="C53" s="2" t="s">
        <v>59</v>
      </c>
      <c r="D53" s="2" t="s">
        <v>60</v>
      </c>
      <c r="E53" s="16">
        <v>2</v>
      </c>
      <c r="F53" s="17">
        <v>40</v>
      </c>
      <c r="G53" s="16">
        <v>4</v>
      </c>
      <c r="H53" s="17">
        <v>159.96</v>
      </c>
      <c r="I53" s="2" t="s">
        <v>30</v>
      </c>
      <c r="J53" s="2" t="s">
        <v>55</v>
      </c>
      <c r="K53" s="16" t="s">
        <v>15</v>
      </c>
      <c r="L53" s="18">
        <v>2021</v>
      </c>
      <c r="M53" s="2"/>
    </row>
    <row r="54" spans="2:13" x14ac:dyDescent="0.3">
      <c r="B54" s="10">
        <v>44216</v>
      </c>
      <c r="C54" s="11" t="s">
        <v>64</v>
      </c>
      <c r="D54" s="11" t="s">
        <v>65</v>
      </c>
      <c r="E54" s="12">
        <v>2</v>
      </c>
      <c r="F54" s="13">
        <v>1169.98</v>
      </c>
      <c r="G54" s="12">
        <v>4</v>
      </c>
      <c r="H54" s="13">
        <v>2599.96</v>
      </c>
      <c r="I54" s="11" t="s">
        <v>35</v>
      </c>
      <c r="J54" s="11" t="s">
        <v>55</v>
      </c>
      <c r="K54" s="12" t="s">
        <v>15</v>
      </c>
      <c r="L54" s="14">
        <v>2021</v>
      </c>
      <c r="M54" s="2"/>
    </row>
    <row r="55" spans="2:13" x14ac:dyDescent="0.3">
      <c r="B55" s="15">
        <v>44218</v>
      </c>
      <c r="C55" s="2" t="s">
        <v>87</v>
      </c>
      <c r="D55" s="2" t="s">
        <v>88</v>
      </c>
      <c r="E55" s="16">
        <v>2</v>
      </c>
      <c r="F55" s="17">
        <v>125.98</v>
      </c>
      <c r="G55" s="16">
        <v>4</v>
      </c>
      <c r="H55" s="17">
        <v>359.96</v>
      </c>
      <c r="I55" s="2" t="s">
        <v>25</v>
      </c>
      <c r="J55" s="2" t="s">
        <v>78</v>
      </c>
      <c r="K55" s="16" t="s">
        <v>15</v>
      </c>
      <c r="L55" s="18">
        <v>2021</v>
      </c>
      <c r="M55" s="2"/>
    </row>
    <row r="56" spans="2:13" x14ac:dyDescent="0.3">
      <c r="B56" s="10">
        <v>44219</v>
      </c>
      <c r="C56" s="11" t="s">
        <v>33</v>
      </c>
      <c r="D56" s="11" t="s">
        <v>34</v>
      </c>
      <c r="E56" s="12">
        <v>1</v>
      </c>
      <c r="F56" s="13">
        <v>199.99</v>
      </c>
      <c r="G56" s="12">
        <v>4</v>
      </c>
      <c r="H56" s="13">
        <v>999.96</v>
      </c>
      <c r="I56" s="11" t="s">
        <v>35</v>
      </c>
      <c r="J56" s="11" t="s">
        <v>36</v>
      </c>
      <c r="K56" s="12" t="s">
        <v>15</v>
      </c>
      <c r="L56" s="14">
        <v>2021</v>
      </c>
      <c r="M56" s="2"/>
    </row>
    <row r="57" spans="2:13" x14ac:dyDescent="0.3">
      <c r="B57" s="15">
        <v>44220</v>
      </c>
      <c r="C57" s="2" t="s">
        <v>21</v>
      </c>
      <c r="D57" s="2" t="s">
        <v>22</v>
      </c>
      <c r="E57" s="16">
        <v>0</v>
      </c>
      <c r="F57" s="17">
        <v>0</v>
      </c>
      <c r="G57" s="16">
        <v>1</v>
      </c>
      <c r="H57" s="17">
        <v>69.989999999999995</v>
      </c>
      <c r="I57" s="2" t="s">
        <v>18</v>
      </c>
      <c r="J57" s="2" t="s">
        <v>14</v>
      </c>
      <c r="K57" s="16" t="s">
        <v>15</v>
      </c>
      <c r="L57" s="18">
        <v>2021</v>
      </c>
      <c r="M57" s="2"/>
    </row>
    <row r="58" spans="2:13" x14ac:dyDescent="0.3">
      <c r="B58" s="10">
        <v>44221</v>
      </c>
      <c r="C58" s="11" t="s">
        <v>56</v>
      </c>
      <c r="D58" s="11" t="s">
        <v>57</v>
      </c>
      <c r="E58" s="12">
        <v>0</v>
      </c>
      <c r="F58" s="13">
        <v>0</v>
      </c>
      <c r="G58" s="12">
        <v>1</v>
      </c>
      <c r="H58" s="13">
        <v>215.59</v>
      </c>
      <c r="I58" s="11" t="s">
        <v>58</v>
      </c>
      <c r="J58" s="11" t="s">
        <v>55</v>
      </c>
      <c r="K58" s="12" t="s">
        <v>15</v>
      </c>
      <c r="L58" s="14">
        <v>2021</v>
      </c>
      <c r="M58" s="2"/>
    </row>
    <row r="59" spans="2:13" x14ac:dyDescent="0.3">
      <c r="B59" s="15">
        <v>44222</v>
      </c>
      <c r="C59" s="2" t="s">
        <v>101</v>
      </c>
      <c r="D59" s="2" t="s">
        <v>102</v>
      </c>
      <c r="E59" s="16">
        <v>3</v>
      </c>
      <c r="F59" s="17">
        <v>732.90000000000009</v>
      </c>
      <c r="G59" s="16">
        <v>3</v>
      </c>
      <c r="H59" s="17">
        <v>1047</v>
      </c>
      <c r="I59" s="2" t="s">
        <v>103</v>
      </c>
      <c r="J59" s="2" t="s">
        <v>100</v>
      </c>
      <c r="K59" s="16" t="s">
        <v>15</v>
      </c>
      <c r="L59" s="18">
        <v>2021</v>
      </c>
      <c r="M59" s="2"/>
    </row>
    <row r="60" spans="2:13" x14ac:dyDescent="0.3">
      <c r="B60" s="10">
        <v>44223</v>
      </c>
      <c r="C60" s="11" t="s">
        <v>104</v>
      </c>
      <c r="D60" s="11" t="s">
        <v>105</v>
      </c>
      <c r="E60" s="12">
        <v>0</v>
      </c>
      <c r="F60" s="13">
        <v>0</v>
      </c>
      <c r="G60" s="12">
        <v>4</v>
      </c>
      <c r="H60" s="13">
        <v>212.6</v>
      </c>
      <c r="I60" s="11" t="s">
        <v>106</v>
      </c>
      <c r="J60" s="11" t="s">
        <v>100</v>
      </c>
      <c r="K60" s="12" t="s">
        <v>15</v>
      </c>
      <c r="L60" s="14">
        <v>2021</v>
      </c>
      <c r="M60" s="2"/>
    </row>
    <row r="61" spans="2:13" x14ac:dyDescent="0.3">
      <c r="B61" s="15">
        <v>44225</v>
      </c>
      <c r="C61" s="2" t="s">
        <v>61</v>
      </c>
      <c r="D61" s="2" t="s">
        <v>62</v>
      </c>
      <c r="E61" s="16">
        <v>0</v>
      </c>
      <c r="F61" s="17">
        <v>0</v>
      </c>
      <c r="G61" s="16">
        <v>2</v>
      </c>
      <c r="H61" s="17">
        <v>653.38</v>
      </c>
      <c r="I61" s="2" t="s">
        <v>58</v>
      </c>
      <c r="J61" s="2" t="s">
        <v>55</v>
      </c>
      <c r="K61" s="16" t="s">
        <v>15</v>
      </c>
      <c r="L61" s="18">
        <v>2021</v>
      </c>
      <c r="M61" s="2"/>
    </row>
    <row r="62" spans="2:13" x14ac:dyDescent="0.3">
      <c r="B62" s="10">
        <v>44226</v>
      </c>
      <c r="C62" s="11" t="s">
        <v>42</v>
      </c>
      <c r="D62" s="11" t="s">
        <v>43</v>
      </c>
      <c r="E62" s="12">
        <v>3</v>
      </c>
      <c r="F62" s="13">
        <v>65.97</v>
      </c>
      <c r="G62" s="12">
        <v>4</v>
      </c>
      <c r="H62" s="13">
        <v>159.96</v>
      </c>
      <c r="I62" s="11" t="s">
        <v>25</v>
      </c>
      <c r="J62" s="11" t="s">
        <v>36</v>
      </c>
      <c r="K62" s="12" t="s">
        <v>15</v>
      </c>
      <c r="L62" s="14">
        <v>2021</v>
      </c>
      <c r="M62" s="2"/>
    </row>
    <row r="63" spans="2:13" x14ac:dyDescent="0.3">
      <c r="B63" s="15">
        <v>44227</v>
      </c>
      <c r="C63" s="2" t="s">
        <v>19</v>
      </c>
      <c r="D63" s="2" t="s">
        <v>20</v>
      </c>
      <c r="E63" s="16">
        <v>2</v>
      </c>
      <c r="F63" s="17">
        <v>129.97999999999999</v>
      </c>
      <c r="G63" s="16">
        <v>2</v>
      </c>
      <c r="H63" s="17">
        <v>199.98</v>
      </c>
      <c r="I63" s="2" t="s">
        <v>18</v>
      </c>
      <c r="J63" s="2" t="s">
        <v>14</v>
      </c>
      <c r="K63" s="16" t="s">
        <v>15</v>
      </c>
      <c r="L63" s="18">
        <v>2021</v>
      </c>
      <c r="M63" s="2"/>
    </row>
    <row r="64" spans="2:13" x14ac:dyDescent="0.3">
      <c r="B64" s="10">
        <v>44228</v>
      </c>
      <c r="C64" s="11" t="s">
        <v>44</v>
      </c>
      <c r="D64" s="11" t="s">
        <v>45</v>
      </c>
      <c r="E64" s="12">
        <v>0</v>
      </c>
      <c r="F64" s="13">
        <v>0</v>
      </c>
      <c r="G64" s="12">
        <v>2</v>
      </c>
      <c r="H64" s="13">
        <v>100.64</v>
      </c>
      <c r="I64" s="11" t="s">
        <v>46</v>
      </c>
      <c r="J64" s="11" t="s">
        <v>36</v>
      </c>
      <c r="K64" s="12" t="s">
        <v>107</v>
      </c>
      <c r="L64" s="14">
        <v>2021</v>
      </c>
      <c r="M64" s="2"/>
    </row>
    <row r="65" spans="2:13" x14ac:dyDescent="0.3">
      <c r="B65" s="15">
        <v>44229</v>
      </c>
      <c r="C65" s="2" t="s">
        <v>89</v>
      </c>
      <c r="D65" s="2" t="s">
        <v>90</v>
      </c>
      <c r="E65" s="16">
        <v>3</v>
      </c>
      <c r="F65" s="17">
        <v>188.97</v>
      </c>
      <c r="G65" s="16">
        <v>3</v>
      </c>
      <c r="H65" s="17">
        <v>269.97000000000003</v>
      </c>
      <c r="I65" s="2" t="s">
        <v>91</v>
      </c>
      <c r="J65" s="2" t="s">
        <v>78</v>
      </c>
      <c r="K65" s="16" t="s">
        <v>107</v>
      </c>
      <c r="L65" s="18">
        <v>2021</v>
      </c>
      <c r="M65" s="2"/>
    </row>
    <row r="66" spans="2:13" x14ac:dyDescent="0.3">
      <c r="B66" s="10">
        <v>44230</v>
      </c>
      <c r="C66" s="11" t="s">
        <v>96</v>
      </c>
      <c r="D66" s="11" t="s">
        <v>97</v>
      </c>
      <c r="E66" s="12">
        <v>2</v>
      </c>
      <c r="F66" s="13">
        <v>149.97999999999999</v>
      </c>
      <c r="G66" s="12">
        <v>2</v>
      </c>
      <c r="H66" s="13">
        <v>199.98</v>
      </c>
      <c r="I66" s="11" t="s">
        <v>25</v>
      </c>
      <c r="J66" s="11" t="s">
        <v>95</v>
      </c>
      <c r="K66" s="12" t="s">
        <v>107</v>
      </c>
      <c r="L66" s="14">
        <v>2021</v>
      </c>
      <c r="M66" s="2"/>
    </row>
    <row r="67" spans="2:13" x14ac:dyDescent="0.3">
      <c r="B67" s="15">
        <v>44232</v>
      </c>
      <c r="C67" s="2" t="s">
        <v>82</v>
      </c>
      <c r="D67" s="2" t="s">
        <v>83</v>
      </c>
      <c r="E67" s="16">
        <v>2</v>
      </c>
      <c r="F67" s="17">
        <v>193.5</v>
      </c>
      <c r="G67" s="16">
        <v>2</v>
      </c>
      <c r="H67" s="17">
        <v>258</v>
      </c>
      <c r="I67" s="2" t="s">
        <v>77</v>
      </c>
      <c r="J67" s="2" t="s">
        <v>78</v>
      </c>
      <c r="K67" s="16" t="s">
        <v>107</v>
      </c>
      <c r="L67" s="18">
        <v>2021</v>
      </c>
      <c r="M67" s="2"/>
    </row>
    <row r="68" spans="2:13" x14ac:dyDescent="0.3">
      <c r="B68" s="10">
        <v>44233</v>
      </c>
      <c r="C68" s="11" t="s">
        <v>16</v>
      </c>
      <c r="D68" s="11" t="s">
        <v>17</v>
      </c>
      <c r="E68" s="12">
        <v>3</v>
      </c>
      <c r="F68" s="13">
        <v>524.97</v>
      </c>
      <c r="G68" s="12">
        <v>4</v>
      </c>
      <c r="H68" s="13">
        <v>999.96</v>
      </c>
      <c r="I68" s="11" t="s">
        <v>18</v>
      </c>
      <c r="J68" s="11" t="s">
        <v>14</v>
      </c>
      <c r="K68" s="12" t="s">
        <v>107</v>
      </c>
      <c r="L68" s="14">
        <v>2021</v>
      </c>
      <c r="M68" s="2"/>
    </row>
    <row r="69" spans="2:13" x14ac:dyDescent="0.3">
      <c r="B69" s="15">
        <v>44235</v>
      </c>
      <c r="C69" s="2" t="s">
        <v>47</v>
      </c>
      <c r="D69" s="2" t="s">
        <v>48</v>
      </c>
      <c r="E69" s="16">
        <v>1</v>
      </c>
      <c r="F69" s="17">
        <v>89.91</v>
      </c>
      <c r="G69" s="16">
        <v>1</v>
      </c>
      <c r="H69" s="17">
        <v>119.88</v>
      </c>
      <c r="I69" s="2" t="s">
        <v>46</v>
      </c>
      <c r="J69" s="2" t="s">
        <v>36</v>
      </c>
      <c r="K69" s="16" t="s">
        <v>107</v>
      </c>
      <c r="L69" s="18">
        <v>2021</v>
      </c>
      <c r="M69" s="2"/>
    </row>
    <row r="70" spans="2:13" x14ac:dyDescent="0.3">
      <c r="B70" s="10">
        <v>44236</v>
      </c>
      <c r="C70" s="11" t="s">
        <v>64</v>
      </c>
      <c r="D70" s="11" t="s">
        <v>65</v>
      </c>
      <c r="E70" s="12">
        <v>1</v>
      </c>
      <c r="F70" s="13">
        <v>584.99</v>
      </c>
      <c r="G70" s="12">
        <v>1</v>
      </c>
      <c r="H70" s="13">
        <v>649.99</v>
      </c>
      <c r="I70" s="11" t="s">
        <v>35</v>
      </c>
      <c r="J70" s="11" t="s">
        <v>55</v>
      </c>
      <c r="K70" s="12" t="s">
        <v>107</v>
      </c>
      <c r="L70" s="14">
        <v>2021</v>
      </c>
      <c r="M70" s="2"/>
    </row>
    <row r="71" spans="2:13" x14ac:dyDescent="0.3">
      <c r="B71" s="15">
        <v>44237</v>
      </c>
      <c r="C71" s="2" t="s">
        <v>63</v>
      </c>
      <c r="D71" s="2" t="s">
        <v>41</v>
      </c>
      <c r="E71" s="16">
        <v>3</v>
      </c>
      <c r="F71" s="17">
        <v>60</v>
      </c>
      <c r="G71" s="16">
        <v>4</v>
      </c>
      <c r="H71" s="17">
        <v>159.96</v>
      </c>
      <c r="I71" s="2" t="s">
        <v>25</v>
      </c>
      <c r="J71" s="2" t="s">
        <v>55</v>
      </c>
      <c r="K71" s="16" t="s">
        <v>107</v>
      </c>
      <c r="L71" s="18">
        <v>2021</v>
      </c>
      <c r="M71" s="2"/>
    </row>
    <row r="72" spans="2:13" x14ac:dyDescent="0.3">
      <c r="B72" s="10">
        <v>44238</v>
      </c>
      <c r="C72" s="11" t="s">
        <v>16</v>
      </c>
      <c r="D72" s="11" t="s">
        <v>17</v>
      </c>
      <c r="E72" s="12">
        <v>1</v>
      </c>
      <c r="F72" s="13">
        <v>174.99</v>
      </c>
      <c r="G72" s="12">
        <v>0</v>
      </c>
      <c r="H72" s="13">
        <v>0</v>
      </c>
      <c r="I72" s="11" t="s">
        <v>18</v>
      </c>
      <c r="J72" s="11" t="s">
        <v>14</v>
      </c>
      <c r="K72" s="12" t="s">
        <v>107</v>
      </c>
      <c r="L72" s="14">
        <v>2021</v>
      </c>
      <c r="M72" s="2"/>
    </row>
    <row r="73" spans="2:13" x14ac:dyDescent="0.3">
      <c r="B73" s="15">
        <v>44241</v>
      </c>
      <c r="C73" s="2" t="s">
        <v>61</v>
      </c>
      <c r="D73" s="2" t="s">
        <v>62</v>
      </c>
      <c r="E73" s="16">
        <v>1</v>
      </c>
      <c r="F73" s="17">
        <v>294.02</v>
      </c>
      <c r="G73" s="16">
        <v>2</v>
      </c>
      <c r="H73" s="17">
        <v>653.38</v>
      </c>
      <c r="I73" s="2" t="s">
        <v>58</v>
      </c>
      <c r="J73" s="2" t="s">
        <v>55</v>
      </c>
      <c r="K73" s="16" t="s">
        <v>107</v>
      </c>
      <c r="L73" s="18">
        <v>2021</v>
      </c>
      <c r="M73" s="2"/>
    </row>
    <row r="74" spans="2:13" x14ac:dyDescent="0.3">
      <c r="B74" s="10">
        <v>44242</v>
      </c>
      <c r="C74" s="11" t="s">
        <v>98</v>
      </c>
      <c r="D74" s="11" t="s">
        <v>99</v>
      </c>
      <c r="E74" s="12">
        <v>2</v>
      </c>
      <c r="F74" s="13">
        <v>719.92</v>
      </c>
      <c r="G74" s="12">
        <v>2</v>
      </c>
      <c r="H74" s="13">
        <v>799.9</v>
      </c>
      <c r="I74" s="11" t="s">
        <v>13</v>
      </c>
      <c r="J74" s="11" t="s">
        <v>100</v>
      </c>
      <c r="K74" s="12" t="s">
        <v>107</v>
      </c>
      <c r="L74" s="14">
        <v>2021</v>
      </c>
      <c r="M74" s="2"/>
    </row>
    <row r="75" spans="2:13" x14ac:dyDescent="0.3">
      <c r="B75" s="15">
        <v>44243</v>
      </c>
      <c r="C75" s="2" t="s">
        <v>104</v>
      </c>
      <c r="D75" s="2" t="s">
        <v>105</v>
      </c>
      <c r="E75" s="16">
        <v>1</v>
      </c>
      <c r="F75" s="17">
        <v>34.549999999999997</v>
      </c>
      <c r="G75" s="16">
        <v>4</v>
      </c>
      <c r="H75" s="17">
        <v>212.6</v>
      </c>
      <c r="I75" s="2" t="s">
        <v>106</v>
      </c>
      <c r="J75" s="2" t="s">
        <v>100</v>
      </c>
      <c r="K75" s="16" t="s">
        <v>107</v>
      </c>
      <c r="L75" s="18">
        <v>2021</v>
      </c>
      <c r="M75" s="2"/>
    </row>
    <row r="76" spans="2:13" x14ac:dyDescent="0.3">
      <c r="B76" s="10">
        <v>44244</v>
      </c>
      <c r="C76" s="11" t="s">
        <v>104</v>
      </c>
      <c r="D76" s="11" t="s">
        <v>105</v>
      </c>
      <c r="E76" s="12">
        <v>2</v>
      </c>
      <c r="F76" s="13">
        <v>69.099999999999994</v>
      </c>
      <c r="G76" s="12">
        <v>3</v>
      </c>
      <c r="H76" s="13">
        <v>159.44999999999999</v>
      </c>
      <c r="I76" s="11" t="s">
        <v>106</v>
      </c>
      <c r="J76" s="11" t="s">
        <v>100</v>
      </c>
      <c r="K76" s="12" t="s">
        <v>107</v>
      </c>
      <c r="L76" s="14">
        <v>2021</v>
      </c>
      <c r="M76" s="2"/>
    </row>
    <row r="77" spans="2:13" x14ac:dyDescent="0.3">
      <c r="B77" s="15">
        <v>44245</v>
      </c>
      <c r="C77" s="2" t="s">
        <v>59</v>
      </c>
      <c r="D77" s="2" t="s">
        <v>60</v>
      </c>
      <c r="E77" s="16">
        <v>3</v>
      </c>
      <c r="F77" s="17">
        <v>60</v>
      </c>
      <c r="G77" s="16">
        <v>1</v>
      </c>
      <c r="H77" s="17">
        <v>39.99</v>
      </c>
      <c r="I77" s="2" t="s">
        <v>30</v>
      </c>
      <c r="J77" s="2" t="s">
        <v>55</v>
      </c>
      <c r="K77" s="16" t="s">
        <v>107</v>
      </c>
      <c r="L77" s="18">
        <v>2021</v>
      </c>
      <c r="M77" s="2"/>
    </row>
    <row r="78" spans="2:13" x14ac:dyDescent="0.3">
      <c r="B78" s="10">
        <v>44247</v>
      </c>
      <c r="C78" s="11" t="s">
        <v>19</v>
      </c>
      <c r="D78" s="11" t="s">
        <v>20</v>
      </c>
      <c r="E78" s="12">
        <v>0</v>
      </c>
      <c r="F78" s="13">
        <v>0</v>
      </c>
      <c r="G78" s="12">
        <v>1</v>
      </c>
      <c r="H78" s="13">
        <v>99.99</v>
      </c>
      <c r="I78" s="11" t="s">
        <v>18</v>
      </c>
      <c r="J78" s="11" t="s">
        <v>14</v>
      </c>
      <c r="K78" s="12" t="s">
        <v>107</v>
      </c>
      <c r="L78" s="14">
        <v>2021</v>
      </c>
      <c r="M78" s="2"/>
    </row>
    <row r="79" spans="2:13" x14ac:dyDescent="0.3">
      <c r="B79" s="15">
        <v>44248</v>
      </c>
      <c r="C79" s="2" t="s">
        <v>42</v>
      </c>
      <c r="D79" s="2" t="s">
        <v>43</v>
      </c>
      <c r="E79" s="16">
        <v>2</v>
      </c>
      <c r="F79" s="17">
        <v>43.98</v>
      </c>
      <c r="G79" s="16">
        <v>1</v>
      </c>
      <c r="H79" s="17">
        <v>39.99</v>
      </c>
      <c r="I79" s="2" t="s">
        <v>25</v>
      </c>
      <c r="J79" s="2" t="s">
        <v>36</v>
      </c>
      <c r="K79" s="16" t="s">
        <v>107</v>
      </c>
      <c r="L79" s="18">
        <v>2021</v>
      </c>
      <c r="M79" s="2"/>
    </row>
    <row r="80" spans="2:13" x14ac:dyDescent="0.3">
      <c r="B80" s="10">
        <v>44249</v>
      </c>
      <c r="C80" s="11" t="s">
        <v>64</v>
      </c>
      <c r="D80" s="11" t="s">
        <v>65</v>
      </c>
      <c r="E80" s="12">
        <v>3</v>
      </c>
      <c r="F80" s="13">
        <v>1754.97</v>
      </c>
      <c r="G80" s="12">
        <v>4</v>
      </c>
      <c r="H80" s="13">
        <v>2599.96</v>
      </c>
      <c r="I80" s="11" t="s">
        <v>35</v>
      </c>
      <c r="J80" s="11" t="s">
        <v>55</v>
      </c>
      <c r="K80" s="12" t="s">
        <v>107</v>
      </c>
      <c r="L80" s="14">
        <v>2021</v>
      </c>
      <c r="M80" s="2"/>
    </row>
    <row r="81" spans="2:13" x14ac:dyDescent="0.3">
      <c r="B81" s="15">
        <v>44250</v>
      </c>
      <c r="C81" s="2" t="s">
        <v>89</v>
      </c>
      <c r="D81" s="2" t="s">
        <v>90</v>
      </c>
      <c r="E81" s="16">
        <v>1</v>
      </c>
      <c r="F81" s="17">
        <v>62.99</v>
      </c>
      <c r="G81" s="16">
        <v>3</v>
      </c>
      <c r="H81" s="17">
        <v>269.97000000000003</v>
      </c>
      <c r="I81" s="2" t="s">
        <v>91</v>
      </c>
      <c r="J81" s="2" t="s">
        <v>78</v>
      </c>
      <c r="K81" s="16" t="s">
        <v>107</v>
      </c>
      <c r="L81" s="18">
        <v>2021</v>
      </c>
      <c r="M81" s="2"/>
    </row>
    <row r="82" spans="2:13" x14ac:dyDescent="0.3">
      <c r="B82" s="10">
        <v>44252</v>
      </c>
      <c r="C82" s="11" t="s">
        <v>49</v>
      </c>
      <c r="D82" s="11" t="s">
        <v>50</v>
      </c>
      <c r="E82" s="12">
        <v>3</v>
      </c>
      <c r="F82" s="13">
        <v>69.09</v>
      </c>
      <c r="G82" s="12">
        <v>1</v>
      </c>
      <c r="H82" s="13">
        <v>41.88</v>
      </c>
      <c r="I82" s="11" t="s">
        <v>46</v>
      </c>
      <c r="J82" s="11" t="s">
        <v>36</v>
      </c>
      <c r="K82" s="12" t="s">
        <v>107</v>
      </c>
      <c r="L82" s="14">
        <v>2021</v>
      </c>
      <c r="M82" s="2"/>
    </row>
    <row r="83" spans="2:13" x14ac:dyDescent="0.3">
      <c r="B83" s="15">
        <v>44253</v>
      </c>
      <c r="C83" s="2" t="s">
        <v>26</v>
      </c>
      <c r="D83" s="2" t="s">
        <v>27</v>
      </c>
      <c r="E83" s="16">
        <v>2</v>
      </c>
      <c r="F83" s="17">
        <v>28</v>
      </c>
      <c r="G83" s="16">
        <v>1</v>
      </c>
      <c r="H83" s="17">
        <v>27.99</v>
      </c>
      <c r="I83" s="2" t="s">
        <v>25</v>
      </c>
      <c r="J83" s="2" t="s">
        <v>14</v>
      </c>
      <c r="K83" s="16" t="s">
        <v>107</v>
      </c>
      <c r="L83" s="18">
        <v>2021</v>
      </c>
      <c r="M83" s="2"/>
    </row>
    <row r="84" spans="2:13" x14ac:dyDescent="0.3">
      <c r="B84" s="10">
        <v>44254</v>
      </c>
      <c r="C84" s="11" t="s">
        <v>87</v>
      </c>
      <c r="D84" s="11" t="s">
        <v>88</v>
      </c>
      <c r="E84" s="12">
        <v>3</v>
      </c>
      <c r="F84" s="13">
        <v>188.97</v>
      </c>
      <c r="G84" s="12">
        <v>2</v>
      </c>
      <c r="H84" s="13">
        <v>179.98</v>
      </c>
      <c r="I84" s="11" t="s">
        <v>25</v>
      </c>
      <c r="J84" s="11" t="s">
        <v>78</v>
      </c>
      <c r="K84" s="12" t="s">
        <v>107</v>
      </c>
      <c r="L84" s="14">
        <v>2021</v>
      </c>
      <c r="M84" s="2"/>
    </row>
    <row r="85" spans="2:13" x14ac:dyDescent="0.3">
      <c r="B85" s="15">
        <v>44255</v>
      </c>
      <c r="C85" s="2" t="s">
        <v>84</v>
      </c>
      <c r="D85" s="2" t="s">
        <v>85</v>
      </c>
      <c r="E85" s="16">
        <v>1</v>
      </c>
      <c r="F85" s="17">
        <v>96.75</v>
      </c>
      <c r="G85" s="16">
        <v>2</v>
      </c>
      <c r="H85" s="17">
        <v>258</v>
      </c>
      <c r="I85" s="2" t="s">
        <v>86</v>
      </c>
      <c r="J85" s="2" t="s">
        <v>78</v>
      </c>
      <c r="K85" s="16" t="s">
        <v>107</v>
      </c>
      <c r="L85" s="18">
        <v>2021</v>
      </c>
      <c r="M85" s="2"/>
    </row>
    <row r="86" spans="2:13" x14ac:dyDescent="0.3">
      <c r="B86" s="10">
        <v>44256</v>
      </c>
      <c r="C86" s="11" t="s">
        <v>53</v>
      </c>
      <c r="D86" s="11" t="s">
        <v>54</v>
      </c>
      <c r="E86" s="12">
        <v>0</v>
      </c>
      <c r="F86" s="13">
        <v>0</v>
      </c>
      <c r="G86" s="12">
        <v>4</v>
      </c>
      <c r="H86" s="13">
        <v>1039.96</v>
      </c>
      <c r="I86" s="11" t="s">
        <v>35</v>
      </c>
      <c r="J86" s="11" t="s">
        <v>55</v>
      </c>
      <c r="K86" s="12" t="s">
        <v>108</v>
      </c>
      <c r="L86" s="14">
        <v>2021</v>
      </c>
      <c r="M86" s="2"/>
    </row>
    <row r="87" spans="2:13" x14ac:dyDescent="0.3">
      <c r="B87" s="15">
        <v>44257</v>
      </c>
      <c r="C87" s="2" t="s">
        <v>63</v>
      </c>
      <c r="D87" s="2" t="s">
        <v>41</v>
      </c>
      <c r="E87" s="16">
        <v>2</v>
      </c>
      <c r="F87" s="17">
        <v>40</v>
      </c>
      <c r="G87" s="16">
        <v>3</v>
      </c>
      <c r="H87" s="17">
        <v>119.97</v>
      </c>
      <c r="I87" s="2" t="s">
        <v>25</v>
      </c>
      <c r="J87" s="2" t="s">
        <v>55</v>
      </c>
      <c r="K87" s="16" t="s">
        <v>108</v>
      </c>
      <c r="L87" s="18">
        <v>2021</v>
      </c>
      <c r="M87" s="2"/>
    </row>
    <row r="88" spans="2:13" x14ac:dyDescent="0.3">
      <c r="B88" s="10">
        <v>44258</v>
      </c>
      <c r="C88" s="11" t="s">
        <v>53</v>
      </c>
      <c r="D88" s="11" t="s">
        <v>54</v>
      </c>
      <c r="E88" s="12">
        <v>3</v>
      </c>
      <c r="F88" s="13">
        <v>623.97</v>
      </c>
      <c r="G88" s="12">
        <v>2</v>
      </c>
      <c r="H88" s="13">
        <v>519.98</v>
      </c>
      <c r="I88" s="11" t="s">
        <v>35</v>
      </c>
      <c r="J88" s="11" t="s">
        <v>55</v>
      </c>
      <c r="K88" s="12" t="s">
        <v>108</v>
      </c>
      <c r="L88" s="14">
        <v>2021</v>
      </c>
      <c r="M88" s="2"/>
    </row>
    <row r="89" spans="2:13" x14ac:dyDescent="0.3">
      <c r="B89" s="15">
        <v>44260</v>
      </c>
      <c r="C89" s="2" t="s">
        <v>49</v>
      </c>
      <c r="D89" s="2" t="s">
        <v>50</v>
      </c>
      <c r="E89" s="16">
        <v>3</v>
      </c>
      <c r="F89" s="17">
        <v>69.09</v>
      </c>
      <c r="G89" s="16">
        <v>2</v>
      </c>
      <c r="H89" s="17">
        <v>83.76</v>
      </c>
      <c r="I89" s="2" t="s">
        <v>46</v>
      </c>
      <c r="J89" s="2" t="s">
        <v>36</v>
      </c>
      <c r="K89" s="16" t="s">
        <v>108</v>
      </c>
      <c r="L89" s="18">
        <v>2021</v>
      </c>
      <c r="M89" s="2"/>
    </row>
    <row r="90" spans="2:13" x14ac:dyDescent="0.3">
      <c r="B90" s="10">
        <v>44261</v>
      </c>
      <c r="C90" s="11" t="s">
        <v>49</v>
      </c>
      <c r="D90" s="11" t="s">
        <v>50</v>
      </c>
      <c r="E90" s="12">
        <v>1</v>
      </c>
      <c r="F90" s="13">
        <v>23.03</v>
      </c>
      <c r="G90" s="12">
        <v>3</v>
      </c>
      <c r="H90" s="13">
        <v>125.64</v>
      </c>
      <c r="I90" s="11" t="s">
        <v>46</v>
      </c>
      <c r="J90" s="11" t="s">
        <v>36</v>
      </c>
      <c r="K90" s="12" t="s">
        <v>108</v>
      </c>
      <c r="L90" s="14">
        <v>2021</v>
      </c>
      <c r="M90" s="2"/>
    </row>
    <row r="91" spans="2:13" x14ac:dyDescent="0.3">
      <c r="B91" s="15">
        <v>44262</v>
      </c>
      <c r="C91" s="2" t="s">
        <v>21</v>
      </c>
      <c r="D91" s="2" t="s">
        <v>22</v>
      </c>
      <c r="E91" s="16">
        <v>3</v>
      </c>
      <c r="F91" s="17">
        <v>125.97</v>
      </c>
      <c r="G91" s="16">
        <v>4</v>
      </c>
      <c r="H91" s="17">
        <v>279.95999999999998</v>
      </c>
      <c r="I91" s="2" t="s">
        <v>18</v>
      </c>
      <c r="J91" s="2" t="s">
        <v>14</v>
      </c>
      <c r="K91" s="16" t="s">
        <v>108</v>
      </c>
      <c r="L91" s="18">
        <v>2021</v>
      </c>
      <c r="M91" s="2"/>
    </row>
    <row r="92" spans="2:13" x14ac:dyDescent="0.3">
      <c r="B92" s="10">
        <v>44263</v>
      </c>
      <c r="C92" s="11" t="s">
        <v>33</v>
      </c>
      <c r="D92" s="11" t="s">
        <v>34</v>
      </c>
      <c r="E92" s="12">
        <v>3</v>
      </c>
      <c r="F92" s="13">
        <v>599.97</v>
      </c>
      <c r="G92" s="12">
        <v>2</v>
      </c>
      <c r="H92" s="13">
        <v>499.98</v>
      </c>
      <c r="I92" s="11" t="s">
        <v>35</v>
      </c>
      <c r="J92" s="11" t="s">
        <v>36</v>
      </c>
      <c r="K92" s="12" t="s">
        <v>108</v>
      </c>
      <c r="L92" s="14">
        <v>2021</v>
      </c>
      <c r="M92" s="2"/>
    </row>
    <row r="93" spans="2:13" x14ac:dyDescent="0.3">
      <c r="B93" s="15">
        <v>44264</v>
      </c>
      <c r="C93" s="2" t="s">
        <v>47</v>
      </c>
      <c r="D93" s="2" t="s">
        <v>48</v>
      </c>
      <c r="E93" s="16">
        <v>2</v>
      </c>
      <c r="F93" s="17">
        <v>179.82</v>
      </c>
      <c r="G93" s="16">
        <v>3</v>
      </c>
      <c r="H93" s="17">
        <v>359.64</v>
      </c>
      <c r="I93" s="2" t="s">
        <v>46</v>
      </c>
      <c r="J93" s="2" t="s">
        <v>36</v>
      </c>
      <c r="K93" s="16" t="s">
        <v>108</v>
      </c>
      <c r="L93" s="18">
        <v>2021</v>
      </c>
      <c r="M93" s="2"/>
    </row>
    <row r="94" spans="2:13" x14ac:dyDescent="0.3">
      <c r="B94" s="10">
        <v>44265</v>
      </c>
      <c r="C94" s="11" t="s">
        <v>31</v>
      </c>
      <c r="D94" s="11" t="s">
        <v>32</v>
      </c>
      <c r="E94" s="12">
        <v>3</v>
      </c>
      <c r="F94" s="13">
        <v>703.5</v>
      </c>
      <c r="G94" s="12">
        <v>2</v>
      </c>
      <c r="H94" s="13">
        <v>551.76</v>
      </c>
      <c r="I94" s="11" t="s">
        <v>18</v>
      </c>
      <c r="J94" s="11" t="s">
        <v>14</v>
      </c>
      <c r="K94" s="12" t="s">
        <v>108</v>
      </c>
      <c r="L94" s="14">
        <v>2021</v>
      </c>
      <c r="M94" s="2"/>
    </row>
    <row r="95" spans="2:13" x14ac:dyDescent="0.3">
      <c r="B95" s="15">
        <v>44266</v>
      </c>
      <c r="C95" s="2" t="s">
        <v>89</v>
      </c>
      <c r="D95" s="2" t="s">
        <v>90</v>
      </c>
      <c r="E95" s="16">
        <v>0</v>
      </c>
      <c r="F95" s="17">
        <v>0</v>
      </c>
      <c r="G95" s="16">
        <v>4</v>
      </c>
      <c r="H95" s="17">
        <v>359.96</v>
      </c>
      <c r="I95" s="2" t="s">
        <v>91</v>
      </c>
      <c r="J95" s="2" t="s">
        <v>78</v>
      </c>
      <c r="K95" s="16" t="s">
        <v>108</v>
      </c>
      <c r="L95" s="18">
        <v>2021</v>
      </c>
      <c r="M95" s="2"/>
    </row>
    <row r="96" spans="2:13" x14ac:dyDescent="0.3">
      <c r="B96" s="10">
        <v>44267</v>
      </c>
      <c r="C96" s="11" t="s">
        <v>79</v>
      </c>
      <c r="D96" s="11" t="s">
        <v>80</v>
      </c>
      <c r="E96" s="12">
        <v>1</v>
      </c>
      <c r="F96" s="13">
        <v>211.65</v>
      </c>
      <c r="G96" s="12">
        <v>2</v>
      </c>
      <c r="H96" s="13">
        <v>498</v>
      </c>
      <c r="I96" s="11" t="s">
        <v>81</v>
      </c>
      <c r="J96" s="11" t="s">
        <v>78</v>
      </c>
      <c r="K96" s="12" t="s">
        <v>108</v>
      </c>
      <c r="L96" s="14">
        <v>2021</v>
      </c>
      <c r="M96" s="2"/>
    </row>
    <row r="97" spans="2:13" x14ac:dyDescent="0.3">
      <c r="B97" s="15">
        <v>44268</v>
      </c>
      <c r="C97" s="2" t="s">
        <v>11</v>
      </c>
      <c r="D97" s="2" t="s">
        <v>12</v>
      </c>
      <c r="E97" s="16">
        <v>3</v>
      </c>
      <c r="F97" s="17">
        <v>1036.77</v>
      </c>
      <c r="G97" s="16">
        <v>1</v>
      </c>
      <c r="H97" s="17">
        <v>431.99</v>
      </c>
      <c r="I97" s="2" t="s">
        <v>13</v>
      </c>
      <c r="J97" s="2" t="s">
        <v>14</v>
      </c>
      <c r="K97" s="16" t="s">
        <v>108</v>
      </c>
      <c r="L97" s="18">
        <v>2021</v>
      </c>
      <c r="M97" s="2"/>
    </row>
    <row r="98" spans="2:13" x14ac:dyDescent="0.3">
      <c r="B98" s="10">
        <v>44269</v>
      </c>
      <c r="C98" s="11" t="s">
        <v>31</v>
      </c>
      <c r="D98" s="11" t="s">
        <v>32</v>
      </c>
      <c r="E98" s="12">
        <v>1</v>
      </c>
      <c r="F98" s="13">
        <v>234.5</v>
      </c>
      <c r="G98" s="12">
        <v>3</v>
      </c>
      <c r="H98" s="13">
        <v>827.64</v>
      </c>
      <c r="I98" s="11" t="s">
        <v>18</v>
      </c>
      <c r="J98" s="11" t="s">
        <v>14</v>
      </c>
      <c r="K98" s="12" t="s">
        <v>108</v>
      </c>
      <c r="L98" s="14">
        <v>2021</v>
      </c>
      <c r="M98" s="2"/>
    </row>
    <row r="99" spans="2:13" x14ac:dyDescent="0.3">
      <c r="B99" s="15">
        <v>44270</v>
      </c>
      <c r="C99" s="2" t="s">
        <v>63</v>
      </c>
      <c r="D99" s="2" t="s">
        <v>41</v>
      </c>
      <c r="E99" s="16">
        <v>1</v>
      </c>
      <c r="F99" s="17">
        <v>20</v>
      </c>
      <c r="G99" s="16">
        <v>1</v>
      </c>
      <c r="H99" s="17">
        <v>39.99</v>
      </c>
      <c r="I99" s="2" t="s">
        <v>25</v>
      </c>
      <c r="J99" s="2" t="s">
        <v>55</v>
      </c>
      <c r="K99" s="16" t="s">
        <v>108</v>
      </c>
      <c r="L99" s="18">
        <v>2021</v>
      </c>
      <c r="M99" s="2"/>
    </row>
    <row r="100" spans="2:13" x14ac:dyDescent="0.3">
      <c r="B100" s="10">
        <v>44271</v>
      </c>
      <c r="C100" s="11" t="s">
        <v>72</v>
      </c>
      <c r="D100" s="11" t="s">
        <v>73</v>
      </c>
      <c r="E100" s="12">
        <v>0</v>
      </c>
      <c r="F100" s="13">
        <v>0</v>
      </c>
      <c r="G100" s="12">
        <v>2</v>
      </c>
      <c r="H100" s="13">
        <v>28000</v>
      </c>
      <c r="I100" s="11" t="s">
        <v>74</v>
      </c>
      <c r="J100" s="11" t="s">
        <v>68</v>
      </c>
      <c r="K100" s="12" t="s">
        <v>108</v>
      </c>
      <c r="L100" s="14">
        <v>2021</v>
      </c>
      <c r="M100" s="2"/>
    </row>
    <row r="101" spans="2:13" x14ac:dyDescent="0.3">
      <c r="B101" s="15">
        <v>44272</v>
      </c>
      <c r="C101" s="2" t="s">
        <v>92</v>
      </c>
      <c r="D101" s="2" t="s">
        <v>93</v>
      </c>
      <c r="E101" s="16">
        <v>1</v>
      </c>
      <c r="F101" s="17">
        <v>38.99</v>
      </c>
      <c r="G101" s="16">
        <v>3</v>
      </c>
      <c r="H101" s="17">
        <v>179.97</v>
      </c>
      <c r="I101" s="2" t="s">
        <v>94</v>
      </c>
      <c r="J101" s="2" t="s">
        <v>95</v>
      </c>
      <c r="K101" s="16" t="s">
        <v>108</v>
      </c>
      <c r="L101" s="18">
        <v>2021</v>
      </c>
      <c r="M101" s="2"/>
    </row>
    <row r="102" spans="2:13" x14ac:dyDescent="0.3">
      <c r="B102" s="10">
        <v>44273</v>
      </c>
      <c r="C102" s="11" t="s">
        <v>44</v>
      </c>
      <c r="D102" s="11" t="s">
        <v>45</v>
      </c>
      <c r="E102" s="12">
        <v>3</v>
      </c>
      <c r="F102" s="13">
        <v>98.13</v>
      </c>
      <c r="G102" s="12">
        <v>2</v>
      </c>
      <c r="H102" s="13">
        <v>100.64</v>
      </c>
      <c r="I102" s="11" t="s">
        <v>46</v>
      </c>
      <c r="J102" s="11" t="s">
        <v>36</v>
      </c>
      <c r="K102" s="12" t="s">
        <v>108</v>
      </c>
      <c r="L102" s="14">
        <v>2021</v>
      </c>
      <c r="M102" s="2"/>
    </row>
    <row r="103" spans="2:13" x14ac:dyDescent="0.3">
      <c r="B103" s="15">
        <v>44274</v>
      </c>
      <c r="C103" s="2" t="s">
        <v>96</v>
      </c>
      <c r="D103" s="2" t="s">
        <v>97</v>
      </c>
      <c r="E103" s="16">
        <v>3</v>
      </c>
      <c r="F103" s="17">
        <v>224.96999999999997</v>
      </c>
      <c r="G103" s="16">
        <v>4</v>
      </c>
      <c r="H103" s="17">
        <v>399.96</v>
      </c>
      <c r="I103" s="2" t="s">
        <v>25</v>
      </c>
      <c r="J103" s="2" t="s">
        <v>95</v>
      </c>
      <c r="K103" s="16" t="s">
        <v>108</v>
      </c>
      <c r="L103" s="18">
        <v>2021</v>
      </c>
      <c r="M103" s="2"/>
    </row>
    <row r="104" spans="2:13" x14ac:dyDescent="0.3">
      <c r="B104" s="10">
        <v>44275</v>
      </c>
      <c r="C104" s="11" t="s">
        <v>61</v>
      </c>
      <c r="D104" s="11" t="s">
        <v>62</v>
      </c>
      <c r="E104" s="12">
        <v>0</v>
      </c>
      <c r="F104" s="13">
        <v>0</v>
      </c>
      <c r="G104" s="12">
        <v>2</v>
      </c>
      <c r="H104" s="13">
        <v>653.38</v>
      </c>
      <c r="I104" s="11" t="s">
        <v>58</v>
      </c>
      <c r="J104" s="11" t="s">
        <v>55</v>
      </c>
      <c r="K104" s="12" t="s">
        <v>108</v>
      </c>
      <c r="L104" s="14">
        <v>2021</v>
      </c>
      <c r="M104" s="2"/>
    </row>
    <row r="105" spans="2:13" x14ac:dyDescent="0.3">
      <c r="B105" s="15">
        <v>44276</v>
      </c>
      <c r="C105" s="2" t="s">
        <v>64</v>
      </c>
      <c r="D105" s="2" t="s">
        <v>65</v>
      </c>
      <c r="E105" s="16">
        <v>3</v>
      </c>
      <c r="F105" s="17">
        <v>1754.97</v>
      </c>
      <c r="G105" s="16">
        <v>2</v>
      </c>
      <c r="H105" s="17">
        <v>1299.98</v>
      </c>
      <c r="I105" s="2" t="s">
        <v>35</v>
      </c>
      <c r="J105" s="2" t="s">
        <v>55</v>
      </c>
      <c r="K105" s="16" t="s">
        <v>108</v>
      </c>
      <c r="L105" s="18">
        <v>2021</v>
      </c>
      <c r="M105" s="2"/>
    </row>
    <row r="106" spans="2:13" x14ac:dyDescent="0.3">
      <c r="B106" s="10">
        <v>44277</v>
      </c>
      <c r="C106" s="11" t="s">
        <v>61</v>
      </c>
      <c r="D106" s="11" t="s">
        <v>62</v>
      </c>
      <c r="E106" s="12">
        <v>1</v>
      </c>
      <c r="F106" s="13">
        <v>294.02</v>
      </c>
      <c r="G106" s="12">
        <v>2</v>
      </c>
      <c r="H106" s="13">
        <v>653.38</v>
      </c>
      <c r="I106" s="11" t="s">
        <v>58</v>
      </c>
      <c r="J106" s="11" t="s">
        <v>55</v>
      </c>
      <c r="K106" s="12" t="s">
        <v>108</v>
      </c>
      <c r="L106" s="14">
        <v>2021</v>
      </c>
      <c r="M106" s="2"/>
    </row>
    <row r="107" spans="2:13" x14ac:dyDescent="0.3">
      <c r="B107" s="15">
        <v>44278</v>
      </c>
      <c r="C107" s="2" t="s">
        <v>23</v>
      </c>
      <c r="D107" s="2" t="s">
        <v>24</v>
      </c>
      <c r="E107" s="16">
        <v>2</v>
      </c>
      <c r="F107" s="17">
        <v>20</v>
      </c>
      <c r="G107" s="16">
        <v>1</v>
      </c>
      <c r="H107" s="17">
        <v>19.989999999999998</v>
      </c>
      <c r="I107" s="2" t="s">
        <v>25</v>
      </c>
      <c r="J107" s="2" t="s">
        <v>14</v>
      </c>
      <c r="K107" s="16" t="s">
        <v>108</v>
      </c>
      <c r="L107" s="18">
        <v>2021</v>
      </c>
      <c r="M107" s="2"/>
    </row>
    <row r="108" spans="2:13" x14ac:dyDescent="0.3">
      <c r="B108" s="10">
        <v>44280</v>
      </c>
      <c r="C108" s="11" t="s">
        <v>59</v>
      </c>
      <c r="D108" s="11" t="s">
        <v>60</v>
      </c>
      <c r="E108" s="12">
        <v>0</v>
      </c>
      <c r="F108" s="13">
        <v>0</v>
      </c>
      <c r="G108" s="12">
        <v>1</v>
      </c>
      <c r="H108" s="13">
        <v>39.99</v>
      </c>
      <c r="I108" s="11" t="s">
        <v>30</v>
      </c>
      <c r="J108" s="11" t="s">
        <v>55</v>
      </c>
      <c r="K108" s="12" t="s">
        <v>108</v>
      </c>
      <c r="L108" s="14">
        <v>2021</v>
      </c>
      <c r="M108" s="2"/>
    </row>
    <row r="109" spans="2:13" x14ac:dyDescent="0.3">
      <c r="B109" s="15">
        <v>44282</v>
      </c>
      <c r="C109" s="2" t="s">
        <v>11</v>
      </c>
      <c r="D109" s="2" t="s">
        <v>12</v>
      </c>
      <c r="E109" s="16">
        <v>1</v>
      </c>
      <c r="F109" s="17">
        <v>345.59</v>
      </c>
      <c r="G109" s="16">
        <v>1</v>
      </c>
      <c r="H109" s="17">
        <v>431.99</v>
      </c>
      <c r="I109" s="2" t="s">
        <v>13</v>
      </c>
      <c r="J109" s="2" t="s">
        <v>14</v>
      </c>
      <c r="K109" s="16" t="s">
        <v>108</v>
      </c>
      <c r="L109" s="18">
        <v>2021</v>
      </c>
      <c r="M109" s="2"/>
    </row>
    <row r="110" spans="2:13" x14ac:dyDescent="0.3">
      <c r="B110" s="10">
        <v>44283</v>
      </c>
      <c r="C110" s="11" t="s">
        <v>82</v>
      </c>
      <c r="D110" s="11" t="s">
        <v>83</v>
      </c>
      <c r="E110" s="12">
        <v>3</v>
      </c>
      <c r="F110" s="13">
        <v>290.25</v>
      </c>
      <c r="G110" s="12">
        <v>2</v>
      </c>
      <c r="H110" s="13">
        <v>258</v>
      </c>
      <c r="I110" s="11" t="s">
        <v>77</v>
      </c>
      <c r="J110" s="11" t="s">
        <v>78</v>
      </c>
      <c r="K110" s="12" t="s">
        <v>108</v>
      </c>
      <c r="L110" s="14">
        <v>2021</v>
      </c>
      <c r="M110" s="2"/>
    </row>
    <row r="111" spans="2:13" x14ac:dyDescent="0.3">
      <c r="B111" s="15">
        <v>44284</v>
      </c>
      <c r="C111" s="2" t="s">
        <v>31</v>
      </c>
      <c r="D111" s="2" t="s">
        <v>32</v>
      </c>
      <c r="E111" s="16">
        <v>3</v>
      </c>
      <c r="F111" s="17">
        <v>703.5</v>
      </c>
      <c r="G111" s="16">
        <v>2</v>
      </c>
      <c r="H111" s="17">
        <v>551.76</v>
      </c>
      <c r="I111" s="2" t="s">
        <v>18</v>
      </c>
      <c r="J111" s="2" t="s">
        <v>14</v>
      </c>
      <c r="K111" s="16" t="s">
        <v>108</v>
      </c>
      <c r="L111" s="18">
        <v>2021</v>
      </c>
      <c r="M111" s="2"/>
    </row>
    <row r="112" spans="2:13" x14ac:dyDescent="0.3">
      <c r="B112" s="10">
        <v>44285</v>
      </c>
      <c r="C112" s="11" t="s">
        <v>101</v>
      </c>
      <c r="D112" s="11" t="s">
        <v>102</v>
      </c>
      <c r="E112" s="12">
        <v>1</v>
      </c>
      <c r="F112" s="13">
        <v>244.3</v>
      </c>
      <c r="G112" s="12">
        <v>2</v>
      </c>
      <c r="H112" s="13">
        <v>698</v>
      </c>
      <c r="I112" s="11" t="s">
        <v>103</v>
      </c>
      <c r="J112" s="11" t="s">
        <v>100</v>
      </c>
      <c r="K112" s="12" t="s">
        <v>108</v>
      </c>
      <c r="L112" s="14">
        <v>2021</v>
      </c>
      <c r="M112" s="2"/>
    </row>
    <row r="113" spans="2:13" x14ac:dyDescent="0.3">
      <c r="B113" s="15">
        <v>44286</v>
      </c>
      <c r="C113" s="2" t="s">
        <v>33</v>
      </c>
      <c r="D113" s="2" t="s">
        <v>34</v>
      </c>
      <c r="E113" s="16">
        <v>2</v>
      </c>
      <c r="F113" s="17">
        <v>399.98</v>
      </c>
      <c r="G113" s="16">
        <v>1</v>
      </c>
      <c r="H113" s="17">
        <v>249.99</v>
      </c>
      <c r="I113" s="2" t="s">
        <v>35</v>
      </c>
      <c r="J113" s="2" t="s">
        <v>36</v>
      </c>
      <c r="K113" s="16" t="s">
        <v>108</v>
      </c>
      <c r="L113" s="18">
        <v>2021</v>
      </c>
      <c r="M113" s="2"/>
    </row>
    <row r="114" spans="2:13" x14ac:dyDescent="0.3">
      <c r="B114" s="10">
        <v>44287</v>
      </c>
      <c r="C114" s="11" t="s">
        <v>56</v>
      </c>
      <c r="D114" s="11" t="s">
        <v>57</v>
      </c>
      <c r="E114" s="12">
        <v>0</v>
      </c>
      <c r="F114" s="13">
        <v>0</v>
      </c>
      <c r="G114" s="12">
        <v>2</v>
      </c>
      <c r="H114" s="13">
        <v>431.18</v>
      </c>
      <c r="I114" s="11" t="s">
        <v>58</v>
      </c>
      <c r="J114" s="11" t="s">
        <v>55</v>
      </c>
      <c r="K114" s="12" t="s">
        <v>109</v>
      </c>
      <c r="L114" s="14">
        <v>2021</v>
      </c>
      <c r="M114" s="2"/>
    </row>
    <row r="115" spans="2:13" x14ac:dyDescent="0.3">
      <c r="B115" s="15">
        <v>44288</v>
      </c>
      <c r="C115" s="2" t="s">
        <v>26</v>
      </c>
      <c r="D115" s="2" t="s">
        <v>27</v>
      </c>
      <c r="E115" s="16">
        <v>1</v>
      </c>
      <c r="F115" s="17">
        <v>14</v>
      </c>
      <c r="G115" s="16">
        <v>1</v>
      </c>
      <c r="H115" s="17">
        <v>27.99</v>
      </c>
      <c r="I115" s="2" t="s">
        <v>25</v>
      </c>
      <c r="J115" s="2" t="s">
        <v>14</v>
      </c>
      <c r="K115" s="16" t="s">
        <v>109</v>
      </c>
      <c r="L115" s="18">
        <v>2021</v>
      </c>
      <c r="M115" s="2"/>
    </row>
    <row r="116" spans="2:13" x14ac:dyDescent="0.3">
      <c r="B116" s="10">
        <v>44289</v>
      </c>
      <c r="C116" s="11" t="s">
        <v>96</v>
      </c>
      <c r="D116" s="11" t="s">
        <v>97</v>
      </c>
      <c r="E116" s="12">
        <v>0</v>
      </c>
      <c r="F116" s="13">
        <v>0</v>
      </c>
      <c r="G116" s="12">
        <v>2</v>
      </c>
      <c r="H116" s="13">
        <v>199.98</v>
      </c>
      <c r="I116" s="11" t="s">
        <v>25</v>
      </c>
      <c r="J116" s="11" t="s">
        <v>95</v>
      </c>
      <c r="K116" s="12" t="s">
        <v>109</v>
      </c>
      <c r="L116" s="14">
        <v>2021</v>
      </c>
      <c r="M116" s="2"/>
    </row>
    <row r="117" spans="2:13" x14ac:dyDescent="0.3">
      <c r="B117" s="15">
        <v>44290</v>
      </c>
      <c r="C117" s="2" t="s">
        <v>98</v>
      </c>
      <c r="D117" s="2" t="s">
        <v>99</v>
      </c>
      <c r="E117" s="16">
        <v>3</v>
      </c>
      <c r="F117" s="17">
        <v>1079.8799999999999</v>
      </c>
      <c r="G117" s="16">
        <v>4</v>
      </c>
      <c r="H117" s="17">
        <v>1599.8</v>
      </c>
      <c r="I117" s="2" t="s">
        <v>13</v>
      </c>
      <c r="J117" s="2" t="s">
        <v>100</v>
      </c>
      <c r="K117" s="16" t="s">
        <v>109</v>
      </c>
      <c r="L117" s="18">
        <v>2021</v>
      </c>
      <c r="M117" s="2"/>
    </row>
    <row r="118" spans="2:13" x14ac:dyDescent="0.3">
      <c r="B118" s="10">
        <v>44291</v>
      </c>
      <c r="C118" s="11" t="s">
        <v>31</v>
      </c>
      <c r="D118" s="11" t="s">
        <v>32</v>
      </c>
      <c r="E118" s="12">
        <v>2</v>
      </c>
      <c r="F118" s="13">
        <v>469</v>
      </c>
      <c r="G118" s="12">
        <v>1</v>
      </c>
      <c r="H118" s="13">
        <v>275.88</v>
      </c>
      <c r="I118" s="11" t="s">
        <v>18</v>
      </c>
      <c r="J118" s="11" t="s">
        <v>14</v>
      </c>
      <c r="K118" s="12" t="s">
        <v>109</v>
      </c>
      <c r="L118" s="14">
        <v>2021</v>
      </c>
      <c r="M118" s="2"/>
    </row>
    <row r="119" spans="2:13" x14ac:dyDescent="0.3">
      <c r="B119" s="15">
        <v>44292</v>
      </c>
      <c r="C119" s="2" t="s">
        <v>84</v>
      </c>
      <c r="D119" s="2" t="s">
        <v>85</v>
      </c>
      <c r="E119" s="16">
        <v>1</v>
      </c>
      <c r="F119" s="17">
        <v>96.75</v>
      </c>
      <c r="G119" s="16">
        <v>1</v>
      </c>
      <c r="H119" s="17">
        <v>129</v>
      </c>
      <c r="I119" s="2" t="s">
        <v>86</v>
      </c>
      <c r="J119" s="2" t="s">
        <v>78</v>
      </c>
      <c r="K119" s="16" t="s">
        <v>109</v>
      </c>
      <c r="L119" s="18">
        <v>2021</v>
      </c>
      <c r="M119" s="2"/>
    </row>
    <row r="120" spans="2:13" x14ac:dyDescent="0.3">
      <c r="B120" s="10">
        <v>44293</v>
      </c>
      <c r="C120" s="11" t="s">
        <v>42</v>
      </c>
      <c r="D120" s="11" t="s">
        <v>43</v>
      </c>
      <c r="E120" s="12">
        <v>3</v>
      </c>
      <c r="F120" s="13">
        <v>65.97</v>
      </c>
      <c r="G120" s="12">
        <v>1</v>
      </c>
      <c r="H120" s="13">
        <v>39.99</v>
      </c>
      <c r="I120" s="11" t="s">
        <v>25</v>
      </c>
      <c r="J120" s="11" t="s">
        <v>36</v>
      </c>
      <c r="K120" s="12" t="s">
        <v>109</v>
      </c>
      <c r="L120" s="14">
        <v>2021</v>
      </c>
      <c r="M120" s="2"/>
    </row>
    <row r="121" spans="2:13" x14ac:dyDescent="0.3">
      <c r="B121" s="15">
        <v>44294</v>
      </c>
      <c r="C121" s="2" t="s">
        <v>42</v>
      </c>
      <c r="D121" s="2" t="s">
        <v>43</v>
      </c>
      <c r="E121" s="16">
        <v>2</v>
      </c>
      <c r="F121" s="17">
        <v>43.98</v>
      </c>
      <c r="G121" s="16">
        <v>3</v>
      </c>
      <c r="H121" s="17">
        <v>119.97</v>
      </c>
      <c r="I121" s="2" t="s">
        <v>25</v>
      </c>
      <c r="J121" s="2" t="s">
        <v>36</v>
      </c>
      <c r="K121" s="16" t="s">
        <v>109</v>
      </c>
      <c r="L121" s="18">
        <v>2021</v>
      </c>
      <c r="M121" s="2"/>
    </row>
    <row r="122" spans="2:13" x14ac:dyDescent="0.3">
      <c r="B122" s="10">
        <v>44295</v>
      </c>
      <c r="C122" s="11" t="s">
        <v>59</v>
      </c>
      <c r="D122" s="11" t="s">
        <v>60</v>
      </c>
      <c r="E122" s="12">
        <v>1</v>
      </c>
      <c r="F122" s="13">
        <v>20</v>
      </c>
      <c r="G122" s="12">
        <v>1</v>
      </c>
      <c r="H122" s="13">
        <v>39.99</v>
      </c>
      <c r="I122" s="11" t="s">
        <v>30</v>
      </c>
      <c r="J122" s="11" t="s">
        <v>55</v>
      </c>
      <c r="K122" s="12" t="s">
        <v>109</v>
      </c>
      <c r="L122" s="14">
        <v>2021</v>
      </c>
      <c r="M122" s="2"/>
    </row>
    <row r="123" spans="2:13" x14ac:dyDescent="0.3">
      <c r="B123" s="15">
        <v>44296</v>
      </c>
      <c r="C123" s="2" t="s">
        <v>61</v>
      </c>
      <c r="D123" s="2" t="s">
        <v>62</v>
      </c>
      <c r="E123" s="16">
        <v>0</v>
      </c>
      <c r="F123" s="17">
        <v>0</v>
      </c>
      <c r="G123" s="16">
        <v>2</v>
      </c>
      <c r="H123" s="17">
        <v>653.38</v>
      </c>
      <c r="I123" s="2" t="s">
        <v>58</v>
      </c>
      <c r="J123" s="2" t="s">
        <v>55</v>
      </c>
      <c r="K123" s="16" t="s">
        <v>109</v>
      </c>
      <c r="L123" s="18">
        <v>2021</v>
      </c>
      <c r="M123" s="2"/>
    </row>
    <row r="124" spans="2:13" x14ac:dyDescent="0.3">
      <c r="B124" s="10">
        <v>44297</v>
      </c>
      <c r="C124" s="11" t="s">
        <v>33</v>
      </c>
      <c r="D124" s="11" t="s">
        <v>34</v>
      </c>
      <c r="E124" s="12">
        <v>0</v>
      </c>
      <c r="F124" s="13">
        <v>0</v>
      </c>
      <c r="G124" s="12">
        <v>4</v>
      </c>
      <c r="H124" s="13">
        <v>999.96</v>
      </c>
      <c r="I124" s="11" t="s">
        <v>35</v>
      </c>
      <c r="J124" s="11" t="s">
        <v>36</v>
      </c>
      <c r="K124" s="12" t="s">
        <v>109</v>
      </c>
      <c r="L124" s="14">
        <v>2021</v>
      </c>
      <c r="M124" s="2"/>
    </row>
    <row r="125" spans="2:13" x14ac:dyDescent="0.3">
      <c r="B125" s="15">
        <v>44298</v>
      </c>
      <c r="C125" s="2" t="s">
        <v>49</v>
      </c>
      <c r="D125" s="2" t="s">
        <v>50</v>
      </c>
      <c r="E125" s="16">
        <v>3</v>
      </c>
      <c r="F125" s="17">
        <v>69.09</v>
      </c>
      <c r="G125" s="16">
        <v>4</v>
      </c>
      <c r="H125" s="17">
        <v>167.52</v>
      </c>
      <c r="I125" s="2" t="s">
        <v>46</v>
      </c>
      <c r="J125" s="2" t="s">
        <v>36</v>
      </c>
      <c r="K125" s="16" t="s">
        <v>109</v>
      </c>
      <c r="L125" s="18">
        <v>2021</v>
      </c>
      <c r="M125" s="2"/>
    </row>
    <row r="126" spans="2:13" x14ac:dyDescent="0.3">
      <c r="B126" s="10">
        <v>44299</v>
      </c>
      <c r="C126" s="11" t="s">
        <v>59</v>
      </c>
      <c r="D126" s="11" t="s">
        <v>60</v>
      </c>
      <c r="E126" s="12">
        <v>0</v>
      </c>
      <c r="F126" s="13">
        <v>0</v>
      </c>
      <c r="G126" s="12">
        <v>1</v>
      </c>
      <c r="H126" s="13">
        <v>39.99</v>
      </c>
      <c r="I126" s="11" t="s">
        <v>30</v>
      </c>
      <c r="J126" s="11" t="s">
        <v>55</v>
      </c>
      <c r="K126" s="12" t="s">
        <v>109</v>
      </c>
      <c r="L126" s="14">
        <v>2021</v>
      </c>
      <c r="M126" s="2"/>
    </row>
    <row r="127" spans="2:13" x14ac:dyDescent="0.3">
      <c r="B127" s="15">
        <v>44300</v>
      </c>
      <c r="C127" s="2" t="s">
        <v>61</v>
      </c>
      <c r="D127" s="2" t="s">
        <v>62</v>
      </c>
      <c r="E127" s="16">
        <v>0</v>
      </c>
      <c r="F127" s="17">
        <v>0</v>
      </c>
      <c r="G127" s="16">
        <v>4</v>
      </c>
      <c r="H127" s="17">
        <v>1306.76</v>
      </c>
      <c r="I127" s="2" t="s">
        <v>58</v>
      </c>
      <c r="J127" s="2" t="s">
        <v>55</v>
      </c>
      <c r="K127" s="16" t="s">
        <v>109</v>
      </c>
      <c r="L127" s="18">
        <v>2021</v>
      </c>
      <c r="M127" s="2"/>
    </row>
    <row r="128" spans="2:13" x14ac:dyDescent="0.3">
      <c r="B128" s="10">
        <v>44301</v>
      </c>
      <c r="C128" s="11" t="s">
        <v>26</v>
      </c>
      <c r="D128" s="11" t="s">
        <v>27</v>
      </c>
      <c r="E128" s="12">
        <v>2</v>
      </c>
      <c r="F128" s="13">
        <v>28</v>
      </c>
      <c r="G128" s="12">
        <v>2</v>
      </c>
      <c r="H128" s="13">
        <v>55.98</v>
      </c>
      <c r="I128" s="11" t="s">
        <v>25</v>
      </c>
      <c r="J128" s="11" t="s">
        <v>14</v>
      </c>
      <c r="K128" s="12" t="s">
        <v>109</v>
      </c>
      <c r="L128" s="14">
        <v>2021</v>
      </c>
      <c r="M128" s="2"/>
    </row>
    <row r="129" spans="2:13" x14ac:dyDescent="0.3">
      <c r="B129" s="15">
        <v>44302</v>
      </c>
      <c r="C129" s="2" t="s">
        <v>66</v>
      </c>
      <c r="D129" s="2" t="s">
        <v>67</v>
      </c>
      <c r="E129" s="16">
        <v>2</v>
      </c>
      <c r="F129" s="17">
        <v>8991</v>
      </c>
      <c r="G129" s="16">
        <v>3</v>
      </c>
      <c r="H129" s="17">
        <v>14985</v>
      </c>
      <c r="I129" s="2" t="s">
        <v>13</v>
      </c>
      <c r="J129" s="2" t="s">
        <v>68</v>
      </c>
      <c r="K129" s="16" t="s">
        <v>109</v>
      </c>
      <c r="L129" s="18">
        <v>2021</v>
      </c>
      <c r="M129" s="2"/>
    </row>
    <row r="130" spans="2:13" x14ac:dyDescent="0.3">
      <c r="B130" s="10">
        <v>44305</v>
      </c>
      <c r="C130" s="11" t="s">
        <v>28</v>
      </c>
      <c r="D130" s="11" t="s">
        <v>29</v>
      </c>
      <c r="E130" s="12">
        <v>3</v>
      </c>
      <c r="F130" s="13">
        <v>45</v>
      </c>
      <c r="G130" s="12">
        <v>4</v>
      </c>
      <c r="H130" s="13">
        <v>119.96</v>
      </c>
      <c r="I130" s="11" t="s">
        <v>30</v>
      </c>
      <c r="J130" s="11" t="s">
        <v>14</v>
      </c>
      <c r="K130" s="12" t="s">
        <v>109</v>
      </c>
      <c r="L130" s="14">
        <v>2021</v>
      </c>
      <c r="M130" s="2"/>
    </row>
    <row r="131" spans="2:13" x14ac:dyDescent="0.3">
      <c r="B131" s="15">
        <v>44306</v>
      </c>
      <c r="C131" s="2" t="s">
        <v>40</v>
      </c>
      <c r="D131" s="2" t="s">
        <v>41</v>
      </c>
      <c r="E131" s="16">
        <v>1</v>
      </c>
      <c r="F131" s="17">
        <v>21.99</v>
      </c>
      <c r="G131" s="16">
        <v>4</v>
      </c>
      <c r="H131" s="17">
        <v>159.96</v>
      </c>
      <c r="I131" s="2" t="s">
        <v>25</v>
      </c>
      <c r="J131" s="2" t="s">
        <v>36</v>
      </c>
      <c r="K131" s="16" t="s">
        <v>109</v>
      </c>
      <c r="L131" s="18">
        <v>2021</v>
      </c>
      <c r="M131" s="2"/>
    </row>
    <row r="132" spans="2:13" x14ac:dyDescent="0.3">
      <c r="B132" s="10">
        <v>44307</v>
      </c>
      <c r="C132" s="11" t="s">
        <v>96</v>
      </c>
      <c r="D132" s="11" t="s">
        <v>97</v>
      </c>
      <c r="E132" s="12">
        <v>1</v>
      </c>
      <c r="F132" s="13">
        <v>74.989999999999995</v>
      </c>
      <c r="G132" s="12">
        <v>1</v>
      </c>
      <c r="H132" s="13">
        <v>99.99</v>
      </c>
      <c r="I132" s="11" t="s">
        <v>25</v>
      </c>
      <c r="J132" s="11" t="s">
        <v>95</v>
      </c>
      <c r="K132" s="12" t="s">
        <v>109</v>
      </c>
      <c r="L132" s="14">
        <v>2021</v>
      </c>
      <c r="M132" s="2"/>
    </row>
    <row r="133" spans="2:13" x14ac:dyDescent="0.3">
      <c r="B133" s="15">
        <v>44310</v>
      </c>
      <c r="C133" s="2" t="s">
        <v>92</v>
      </c>
      <c r="D133" s="2" t="s">
        <v>93</v>
      </c>
      <c r="E133" s="16">
        <v>1</v>
      </c>
      <c r="F133" s="17">
        <v>38.99</v>
      </c>
      <c r="G133" s="16">
        <v>3</v>
      </c>
      <c r="H133" s="17">
        <v>179.97</v>
      </c>
      <c r="I133" s="2" t="s">
        <v>94</v>
      </c>
      <c r="J133" s="2" t="s">
        <v>95</v>
      </c>
      <c r="K133" s="16" t="s">
        <v>109</v>
      </c>
      <c r="L133" s="18">
        <v>2021</v>
      </c>
      <c r="M133" s="2"/>
    </row>
    <row r="134" spans="2:13" x14ac:dyDescent="0.3">
      <c r="B134" s="10">
        <v>44311</v>
      </c>
      <c r="C134" s="11" t="s">
        <v>16</v>
      </c>
      <c r="D134" s="11" t="s">
        <v>17</v>
      </c>
      <c r="E134" s="12">
        <v>0</v>
      </c>
      <c r="F134" s="13">
        <v>0</v>
      </c>
      <c r="G134" s="12">
        <v>2</v>
      </c>
      <c r="H134" s="13">
        <v>499.98</v>
      </c>
      <c r="I134" s="11" t="s">
        <v>18</v>
      </c>
      <c r="J134" s="11" t="s">
        <v>14</v>
      </c>
      <c r="K134" s="12" t="s">
        <v>109</v>
      </c>
      <c r="L134" s="14">
        <v>2021</v>
      </c>
      <c r="M134" s="2"/>
    </row>
    <row r="135" spans="2:13" x14ac:dyDescent="0.3">
      <c r="B135" s="15">
        <v>44312</v>
      </c>
      <c r="C135" s="2" t="s">
        <v>66</v>
      </c>
      <c r="D135" s="2" t="s">
        <v>67</v>
      </c>
      <c r="E135" s="16">
        <v>1</v>
      </c>
      <c r="F135" s="17">
        <v>4495.5</v>
      </c>
      <c r="G135" s="16">
        <v>3</v>
      </c>
      <c r="H135" s="17">
        <v>14985</v>
      </c>
      <c r="I135" s="2" t="s">
        <v>13</v>
      </c>
      <c r="J135" s="2" t="s">
        <v>68</v>
      </c>
      <c r="K135" s="16" t="s">
        <v>109</v>
      </c>
      <c r="L135" s="18">
        <v>2021</v>
      </c>
      <c r="M135" s="2"/>
    </row>
    <row r="136" spans="2:13" x14ac:dyDescent="0.3">
      <c r="B136" s="10">
        <v>44314</v>
      </c>
      <c r="C136" s="11" t="s">
        <v>21</v>
      </c>
      <c r="D136" s="11" t="s">
        <v>22</v>
      </c>
      <c r="E136" s="12">
        <v>1</v>
      </c>
      <c r="F136" s="13">
        <v>41.99</v>
      </c>
      <c r="G136" s="12">
        <v>1</v>
      </c>
      <c r="H136" s="13">
        <v>69.989999999999995</v>
      </c>
      <c r="I136" s="11" t="s">
        <v>18</v>
      </c>
      <c r="J136" s="11" t="s">
        <v>14</v>
      </c>
      <c r="K136" s="12" t="s">
        <v>109</v>
      </c>
      <c r="L136" s="14">
        <v>2021</v>
      </c>
      <c r="M136" s="2"/>
    </row>
    <row r="137" spans="2:13" x14ac:dyDescent="0.3">
      <c r="B137" s="15">
        <v>44315</v>
      </c>
      <c r="C137" s="2" t="s">
        <v>92</v>
      </c>
      <c r="D137" s="2" t="s">
        <v>93</v>
      </c>
      <c r="E137" s="16">
        <v>1</v>
      </c>
      <c r="F137" s="17">
        <v>38.99</v>
      </c>
      <c r="G137" s="16">
        <v>2</v>
      </c>
      <c r="H137" s="17">
        <v>119.98</v>
      </c>
      <c r="I137" s="2" t="s">
        <v>94</v>
      </c>
      <c r="J137" s="2" t="s">
        <v>95</v>
      </c>
      <c r="K137" s="16" t="s">
        <v>109</v>
      </c>
      <c r="L137" s="18">
        <v>2021</v>
      </c>
      <c r="M137" s="2"/>
    </row>
    <row r="138" spans="2:13" x14ac:dyDescent="0.3">
      <c r="B138" s="10">
        <v>44316</v>
      </c>
      <c r="C138" s="11" t="s">
        <v>72</v>
      </c>
      <c r="D138" s="11" t="s">
        <v>73</v>
      </c>
      <c r="E138" s="12">
        <v>1</v>
      </c>
      <c r="F138" s="13">
        <v>12600</v>
      </c>
      <c r="G138" s="12">
        <v>1</v>
      </c>
      <c r="H138" s="13">
        <v>14000</v>
      </c>
      <c r="I138" s="11" t="s">
        <v>74</v>
      </c>
      <c r="J138" s="11" t="s">
        <v>68</v>
      </c>
      <c r="K138" s="12" t="s">
        <v>109</v>
      </c>
      <c r="L138" s="14">
        <v>2021</v>
      </c>
      <c r="M138" s="2"/>
    </row>
    <row r="139" spans="2:13" x14ac:dyDescent="0.3">
      <c r="B139" s="15">
        <v>44317</v>
      </c>
      <c r="C139" s="2" t="s">
        <v>33</v>
      </c>
      <c r="D139" s="2" t="s">
        <v>34</v>
      </c>
      <c r="E139" s="16">
        <v>2</v>
      </c>
      <c r="F139" s="17">
        <v>399.98</v>
      </c>
      <c r="G139" s="16">
        <v>2</v>
      </c>
      <c r="H139" s="17">
        <v>499.98</v>
      </c>
      <c r="I139" s="2" t="s">
        <v>35</v>
      </c>
      <c r="J139" s="2" t="s">
        <v>36</v>
      </c>
      <c r="K139" s="16" t="s">
        <v>110</v>
      </c>
      <c r="L139" s="18">
        <v>2021</v>
      </c>
      <c r="M139" s="2"/>
    </row>
    <row r="140" spans="2:13" x14ac:dyDescent="0.3">
      <c r="B140" s="10">
        <v>44318</v>
      </c>
      <c r="C140" s="11" t="s">
        <v>51</v>
      </c>
      <c r="D140" s="11" t="s">
        <v>52</v>
      </c>
      <c r="E140" s="12">
        <v>3</v>
      </c>
      <c r="F140" s="13">
        <v>269.96999999999997</v>
      </c>
      <c r="G140" s="12">
        <v>4</v>
      </c>
      <c r="H140" s="13">
        <v>479.96</v>
      </c>
      <c r="I140" s="11" t="s">
        <v>39</v>
      </c>
      <c r="J140" s="11" t="s">
        <v>36</v>
      </c>
      <c r="K140" s="12" t="s">
        <v>110</v>
      </c>
      <c r="L140" s="14">
        <v>2021</v>
      </c>
      <c r="M140" s="2"/>
    </row>
    <row r="141" spans="2:13" x14ac:dyDescent="0.3">
      <c r="B141" s="15">
        <v>44320</v>
      </c>
      <c r="C141" s="2" t="s">
        <v>42</v>
      </c>
      <c r="D141" s="2" t="s">
        <v>43</v>
      </c>
      <c r="E141" s="16">
        <v>0</v>
      </c>
      <c r="F141" s="17">
        <v>0</v>
      </c>
      <c r="G141" s="16">
        <v>1</v>
      </c>
      <c r="H141" s="17">
        <v>39.99</v>
      </c>
      <c r="I141" s="2" t="s">
        <v>25</v>
      </c>
      <c r="J141" s="2" t="s">
        <v>36</v>
      </c>
      <c r="K141" s="16" t="s">
        <v>110</v>
      </c>
      <c r="L141" s="18">
        <v>2021</v>
      </c>
      <c r="M141" s="2"/>
    </row>
    <row r="142" spans="2:13" x14ac:dyDescent="0.3">
      <c r="B142" s="10">
        <v>44321</v>
      </c>
      <c r="C142" s="11" t="s">
        <v>82</v>
      </c>
      <c r="D142" s="11" t="s">
        <v>83</v>
      </c>
      <c r="E142" s="12">
        <v>3</v>
      </c>
      <c r="F142" s="13">
        <v>290.25</v>
      </c>
      <c r="G142" s="12">
        <v>3</v>
      </c>
      <c r="H142" s="13">
        <v>387</v>
      </c>
      <c r="I142" s="11" t="s">
        <v>77</v>
      </c>
      <c r="J142" s="11" t="s">
        <v>78</v>
      </c>
      <c r="K142" s="12" t="s">
        <v>110</v>
      </c>
      <c r="L142" s="14">
        <v>2021</v>
      </c>
      <c r="M142" s="2"/>
    </row>
    <row r="143" spans="2:13" x14ac:dyDescent="0.3">
      <c r="B143" s="15">
        <v>44322</v>
      </c>
      <c r="C143" s="2" t="s">
        <v>69</v>
      </c>
      <c r="D143" s="2" t="s">
        <v>70</v>
      </c>
      <c r="E143" s="16">
        <v>3</v>
      </c>
      <c r="F143" s="17">
        <v>105</v>
      </c>
      <c r="G143" s="16">
        <v>1</v>
      </c>
      <c r="H143" s="17">
        <v>70</v>
      </c>
      <c r="I143" s="2" t="s">
        <v>71</v>
      </c>
      <c r="J143" s="2" t="s">
        <v>68</v>
      </c>
      <c r="K143" s="16" t="s">
        <v>110</v>
      </c>
      <c r="L143" s="18">
        <v>2021</v>
      </c>
      <c r="M143" s="2"/>
    </row>
    <row r="144" spans="2:13" x14ac:dyDescent="0.3">
      <c r="B144" s="10">
        <v>44323</v>
      </c>
      <c r="C144" s="11" t="s">
        <v>87</v>
      </c>
      <c r="D144" s="11" t="s">
        <v>88</v>
      </c>
      <c r="E144" s="12">
        <v>1</v>
      </c>
      <c r="F144" s="13">
        <v>62.99</v>
      </c>
      <c r="G144" s="12">
        <v>3</v>
      </c>
      <c r="H144" s="13">
        <v>269.97000000000003</v>
      </c>
      <c r="I144" s="11" t="s">
        <v>25</v>
      </c>
      <c r="J144" s="11" t="s">
        <v>78</v>
      </c>
      <c r="K144" s="12" t="s">
        <v>110</v>
      </c>
      <c r="L144" s="14">
        <v>2021</v>
      </c>
      <c r="M144" s="2"/>
    </row>
    <row r="145" spans="2:13" x14ac:dyDescent="0.3">
      <c r="B145" s="15">
        <v>44324</v>
      </c>
      <c r="C145" s="2" t="s">
        <v>11</v>
      </c>
      <c r="D145" s="2" t="s">
        <v>12</v>
      </c>
      <c r="E145" s="16">
        <v>2</v>
      </c>
      <c r="F145" s="17">
        <v>691.18</v>
      </c>
      <c r="G145" s="16">
        <v>3</v>
      </c>
      <c r="H145" s="17">
        <v>1295.97</v>
      </c>
      <c r="I145" s="2" t="s">
        <v>13</v>
      </c>
      <c r="J145" s="2" t="s">
        <v>14</v>
      </c>
      <c r="K145" s="16" t="s">
        <v>110</v>
      </c>
      <c r="L145" s="18">
        <v>2021</v>
      </c>
      <c r="M145" s="2"/>
    </row>
    <row r="146" spans="2:13" x14ac:dyDescent="0.3">
      <c r="B146" s="10">
        <v>44325</v>
      </c>
      <c r="C146" s="11" t="s">
        <v>42</v>
      </c>
      <c r="D146" s="11" t="s">
        <v>43</v>
      </c>
      <c r="E146" s="12">
        <v>0</v>
      </c>
      <c r="F146" s="13">
        <v>0</v>
      </c>
      <c r="G146" s="12">
        <v>3</v>
      </c>
      <c r="H146" s="13">
        <v>119.97</v>
      </c>
      <c r="I146" s="11" t="s">
        <v>25</v>
      </c>
      <c r="J146" s="11" t="s">
        <v>36</v>
      </c>
      <c r="K146" s="12" t="s">
        <v>110</v>
      </c>
      <c r="L146" s="14">
        <v>2021</v>
      </c>
      <c r="M146" s="2"/>
    </row>
    <row r="147" spans="2:13" x14ac:dyDescent="0.3">
      <c r="B147" s="15">
        <v>44327</v>
      </c>
      <c r="C147" s="2" t="s">
        <v>49</v>
      </c>
      <c r="D147" s="2" t="s">
        <v>50</v>
      </c>
      <c r="E147" s="16">
        <v>3</v>
      </c>
      <c r="F147" s="17">
        <v>69.09</v>
      </c>
      <c r="G147" s="16">
        <v>4</v>
      </c>
      <c r="H147" s="17">
        <v>167.52</v>
      </c>
      <c r="I147" s="2" t="s">
        <v>46</v>
      </c>
      <c r="J147" s="2" t="s">
        <v>36</v>
      </c>
      <c r="K147" s="16" t="s">
        <v>110</v>
      </c>
      <c r="L147" s="18">
        <v>2021</v>
      </c>
      <c r="M147" s="2"/>
    </row>
    <row r="148" spans="2:13" x14ac:dyDescent="0.3">
      <c r="B148" s="10">
        <v>44328</v>
      </c>
      <c r="C148" s="11" t="s">
        <v>63</v>
      </c>
      <c r="D148" s="11" t="s">
        <v>41</v>
      </c>
      <c r="E148" s="12">
        <v>3</v>
      </c>
      <c r="F148" s="13">
        <v>60</v>
      </c>
      <c r="G148" s="12">
        <v>3</v>
      </c>
      <c r="H148" s="13">
        <v>119.97</v>
      </c>
      <c r="I148" s="11" t="s">
        <v>25</v>
      </c>
      <c r="J148" s="11" t="s">
        <v>55</v>
      </c>
      <c r="K148" s="12" t="s">
        <v>110</v>
      </c>
      <c r="L148" s="14">
        <v>2021</v>
      </c>
      <c r="M148" s="2"/>
    </row>
    <row r="149" spans="2:13" x14ac:dyDescent="0.3">
      <c r="B149" s="15">
        <v>44329</v>
      </c>
      <c r="C149" s="2" t="s">
        <v>64</v>
      </c>
      <c r="D149" s="2" t="s">
        <v>65</v>
      </c>
      <c r="E149" s="16">
        <v>1</v>
      </c>
      <c r="F149" s="17">
        <v>584.99</v>
      </c>
      <c r="G149" s="16">
        <v>1</v>
      </c>
      <c r="H149" s="17">
        <v>649.99</v>
      </c>
      <c r="I149" s="2" t="s">
        <v>35</v>
      </c>
      <c r="J149" s="2" t="s">
        <v>55</v>
      </c>
      <c r="K149" s="16" t="s">
        <v>110</v>
      </c>
      <c r="L149" s="18">
        <v>2021</v>
      </c>
      <c r="M149" s="2"/>
    </row>
    <row r="150" spans="2:13" x14ac:dyDescent="0.3">
      <c r="B150" s="10">
        <v>44332</v>
      </c>
      <c r="C150" s="11" t="s">
        <v>89</v>
      </c>
      <c r="D150" s="11" t="s">
        <v>90</v>
      </c>
      <c r="E150" s="12">
        <v>0</v>
      </c>
      <c r="F150" s="13">
        <v>0</v>
      </c>
      <c r="G150" s="12">
        <v>3</v>
      </c>
      <c r="H150" s="13">
        <v>269.97000000000003</v>
      </c>
      <c r="I150" s="11" t="s">
        <v>91</v>
      </c>
      <c r="J150" s="11" t="s">
        <v>78</v>
      </c>
      <c r="K150" s="12" t="s">
        <v>110</v>
      </c>
      <c r="L150" s="14">
        <v>2021</v>
      </c>
      <c r="M150" s="2"/>
    </row>
    <row r="151" spans="2:13" x14ac:dyDescent="0.3">
      <c r="B151" s="15">
        <v>44334</v>
      </c>
      <c r="C151" s="2" t="s">
        <v>89</v>
      </c>
      <c r="D151" s="2" t="s">
        <v>90</v>
      </c>
      <c r="E151" s="16">
        <v>1</v>
      </c>
      <c r="F151" s="17">
        <v>62.99</v>
      </c>
      <c r="G151" s="16">
        <v>2</v>
      </c>
      <c r="H151" s="17">
        <v>179.98</v>
      </c>
      <c r="I151" s="2" t="s">
        <v>91</v>
      </c>
      <c r="J151" s="2" t="s">
        <v>78</v>
      </c>
      <c r="K151" s="16" t="s">
        <v>110</v>
      </c>
      <c r="L151" s="18">
        <v>2021</v>
      </c>
      <c r="M151" s="2"/>
    </row>
    <row r="152" spans="2:13" x14ac:dyDescent="0.3">
      <c r="B152" s="10">
        <v>44335</v>
      </c>
      <c r="C152" s="11" t="s">
        <v>101</v>
      </c>
      <c r="D152" s="11" t="s">
        <v>102</v>
      </c>
      <c r="E152" s="12">
        <v>0</v>
      </c>
      <c r="F152" s="13">
        <v>0</v>
      </c>
      <c r="G152" s="12">
        <v>1</v>
      </c>
      <c r="H152" s="13">
        <v>349</v>
      </c>
      <c r="I152" s="11" t="s">
        <v>103</v>
      </c>
      <c r="J152" s="11" t="s">
        <v>100</v>
      </c>
      <c r="K152" s="12" t="s">
        <v>110</v>
      </c>
      <c r="L152" s="14">
        <v>2021</v>
      </c>
      <c r="M152" s="2"/>
    </row>
    <row r="153" spans="2:13" x14ac:dyDescent="0.3">
      <c r="B153" s="15">
        <v>44337</v>
      </c>
      <c r="C153" s="2" t="s">
        <v>75</v>
      </c>
      <c r="D153" s="2" t="s">
        <v>76</v>
      </c>
      <c r="E153" s="16">
        <v>3</v>
      </c>
      <c r="F153" s="17">
        <v>36</v>
      </c>
      <c r="G153" s="16">
        <v>4</v>
      </c>
      <c r="H153" s="17">
        <v>80</v>
      </c>
      <c r="I153" s="2" t="s">
        <v>77</v>
      </c>
      <c r="J153" s="2" t="s">
        <v>78</v>
      </c>
      <c r="K153" s="16" t="s">
        <v>110</v>
      </c>
      <c r="L153" s="18">
        <v>2021</v>
      </c>
      <c r="M153" s="2"/>
    </row>
    <row r="154" spans="2:13" x14ac:dyDescent="0.3">
      <c r="B154" s="10">
        <v>44338</v>
      </c>
      <c r="C154" s="11" t="s">
        <v>59</v>
      </c>
      <c r="D154" s="11" t="s">
        <v>60</v>
      </c>
      <c r="E154" s="12">
        <v>1</v>
      </c>
      <c r="F154" s="13">
        <v>20</v>
      </c>
      <c r="G154" s="12">
        <v>4</v>
      </c>
      <c r="H154" s="13">
        <v>159.96</v>
      </c>
      <c r="I154" s="11" t="s">
        <v>30</v>
      </c>
      <c r="J154" s="11" t="s">
        <v>55</v>
      </c>
      <c r="K154" s="12" t="s">
        <v>110</v>
      </c>
      <c r="L154" s="14">
        <v>2021</v>
      </c>
      <c r="M154" s="2"/>
    </row>
    <row r="155" spans="2:13" x14ac:dyDescent="0.3">
      <c r="B155" s="15">
        <v>44340</v>
      </c>
      <c r="C155" s="2" t="s">
        <v>79</v>
      </c>
      <c r="D155" s="2" t="s">
        <v>80</v>
      </c>
      <c r="E155" s="16">
        <v>2</v>
      </c>
      <c r="F155" s="17">
        <v>423.3</v>
      </c>
      <c r="G155" s="16">
        <v>2</v>
      </c>
      <c r="H155" s="17">
        <v>498</v>
      </c>
      <c r="I155" s="2" t="s">
        <v>81</v>
      </c>
      <c r="J155" s="2" t="s">
        <v>78</v>
      </c>
      <c r="K155" s="16" t="s">
        <v>110</v>
      </c>
      <c r="L155" s="18">
        <v>2021</v>
      </c>
      <c r="M155" s="2"/>
    </row>
    <row r="156" spans="2:13" x14ac:dyDescent="0.3">
      <c r="B156" s="10">
        <v>44341</v>
      </c>
      <c r="C156" s="11" t="s">
        <v>72</v>
      </c>
      <c r="D156" s="11" t="s">
        <v>73</v>
      </c>
      <c r="E156" s="12">
        <v>1</v>
      </c>
      <c r="F156" s="13">
        <v>12600</v>
      </c>
      <c r="G156" s="12">
        <v>2</v>
      </c>
      <c r="H156" s="13">
        <v>28000</v>
      </c>
      <c r="I156" s="11" t="s">
        <v>74</v>
      </c>
      <c r="J156" s="11" t="s">
        <v>68</v>
      </c>
      <c r="K156" s="12" t="s">
        <v>110</v>
      </c>
      <c r="L156" s="14">
        <v>2021</v>
      </c>
      <c r="M156" s="2"/>
    </row>
    <row r="157" spans="2:13" x14ac:dyDescent="0.3">
      <c r="B157" s="15">
        <v>44342</v>
      </c>
      <c r="C157" s="2" t="s">
        <v>40</v>
      </c>
      <c r="D157" s="2" t="s">
        <v>41</v>
      </c>
      <c r="E157" s="16">
        <v>0</v>
      </c>
      <c r="F157" s="17">
        <v>0</v>
      </c>
      <c r="G157" s="16">
        <v>2</v>
      </c>
      <c r="H157" s="17">
        <v>79.98</v>
      </c>
      <c r="I157" s="2" t="s">
        <v>25</v>
      </c>
      <c r="J157" s="2" t="s">
        <v>36</v>
      </c>
      <c r="K157" s="16" t="s">
        <v>110</v>
      </c>
      <c r="L157" s="18">
        <v>2021</v>
      </c>
      <c r="M157" s="2"/>
    </row>
    <row r="158" spans="2:13" x14ac:dyDescent="0.3">
      <c r="B158" s="10">
        <v>44343</v>
      </c>
      <c r="C158" s="11" t="s">
        <v>104</v>
      </c>
      <c r="D158" s="11" t="s">
        <v>105</v>
      </c>
      <c r="E158" s="12">
        <v>0</v>
      </c>
      <c r="F158" s="13">
        <v>0</v>
      </c>
      <c r="G158" s="12">
        <v>2</v>
      </c>
      <c r="H158" s="13">
        <v>106.3</v>
      </c>
      <c r="I158" s="11" t="s">
        <v>106</v>
      </c>
      <c r="J158" s="11" t="s">
        <v>100</v>
      </c>
      <c r="K158" s="12" t="s">
        <v>110</v>
      </c>
      <c r="L158" s="14">
        <v>2021</v>
      </c>
      <c r="M158" s="2"/>
    </row>
    <row r="159" spans="2:13" x14ac:dyDescent="0.3">
      <c r="B159" s="15">
        <v>44344</v>
      </c>
      <c r="C159" s="2" t="s">
        <v>98</v>
      </c>
      <c r="D159" s="2" t="s">
        <v>99</v>
      </c>
      <c r="E159" s="16">
        <v>3</v>
      </c>
      <c r="F159" s="17">
        <v>1079.8799999999999</v>
      </c>
      <c r="G159" s="16">
        <v>4</v>
      </c>
      <c r="H159" s="17">
        <v>1599.8</v>
      </c>
      <c r="I159" s="2" t="s">
        <v>13</v>
      </c>
      <c r="J159" s="2" t="s">
        <v>100</v>
      </c>
      <c r="K159" s="16" t="s">
        <v>110</v>
      </c>
      <c r="L159" s="18">
        <v>2021</v>
      </c>
      <c r="M159" s="2"/>
    </row>
    <row r="160" spans="2:13" x14ac:dyDescent="0.3">
      <c r="B160" s="10">
        <v>44345</v>
      </c>
      <c r="C160" s="11" t="s">
        <v>82</v>
      </c>
      <c r="D160" s="11" t="s">
        <v>83</v>
      </c>
      <c r="E160" s="12">
        <v>3</v>
      </c>
      <c r="F160" s="13">
        <v>290.25</v>
      </c>
      <c r="G160" s="12">
        <v>3</v>
      </c>
      <c r="H160" s="13">
        <v>387</v>
      </c>
      <c r="I160" s="11" t="s">
        <v>77</v>
      </c>
      <c r="J160" s="11" t="s">
        <v>78</v>
      </c>
      <c r="K160" s="12" t="s">
        <v>110</v>
      </c>
      <c r="L160" s="14">
        <v>2021</v>
      </c>
      <c r="M160" s="2"/>
    </row>
    <row r="161" spans="2:13" x14ac:dyDescent="0.3">
      <c r="B161" s="15">
        <v>44347</v>
      </c>
      <c r="C161" s="2" t="s">
        <v>79</v>
      </c>
      <c r="D161" s="2" t="s">
        <v>80</v>
      </c>
      <c r="E161" s="16">
        <v>1</v>
      </c>
      <c r="F161" s="17">
        <v>211.65</v>
      </c>
      <c r="G161" s="16">
        <v>3</v>
      </c>
      <c r="H161" s="17">
        <v>747</v>
      </c>
      <c r="I161" s="2" t="s">
        <v>81</v>
      </c>
      <c r="J161" s="2" t="s">
        <v>78</v>
      </c>
      <c r="K161" s="16" t="s">
        <v>110</v>
      </c>
      <c r="L161" s="18">
        <v>2021</v>
      </c>
      <c r="M161" s="2"/>
    </row>
    <row r="162" spans="2:13" x14ac:dyDescent="0.3">
      <c r="B162" s="10">
        <v>44350</v>
      </c>
      <c r="C162" s="11" t="s">
        <v>33</v>
      </c>
      <c r="D162" s="11" t="s">
        <v>34</v>
      </c>
      <c r="E162" s="12">
        <v>1</v>
      </c>
      <c r="F162" s="13">
        <v>199.99</v>
      </c>
      <c r="G162" s="12">
        <v>4</v>
      </c>
      <c r="H162" s="13">
        <v>999.96</v>
      </c>
      <c r="I162" s="11" t="s">
        <v>35</v>
      </c>
      <c r="J162" s="11" t="s">
        <v>36</v>
      </c>
      <c r="K162" s="12" t="s">
        <v>111</v>
      </c>
      <c r="L162" s="14">
        <v>2021</v>
      </c>
      <c r="M162" s="2"/>
    </row>
    <row r="163" spans="2:13" x14ac:dyDescent="0.3">
      <c r="B163" s="15">
        <v>44351</v>
      </c>
      <c r="C163" s="2" t="s">
        <v>44</v>
      </c>
      <c r="D163" s="2" t="s">
        <v>45</v>
      </c>
      <c r="E163" s="16">
        <v>3</v>
      </c>
      <c r="F163" s="17">
        <v>98.13</v>
      </c>
      <c r="G163" s="16">
        <v>3</v>
      </c>
      <c r="H163" s="17">
        <v>150.96</v>
      </c>
      <c r="I163" s="2" t="s">
        <v>46</v>
      </c>
      <c r="J163" s="2" t="s">
        <v>36</v>
      </c>
      <c r="K163" s="16" t="s">
        <v>111</v>
      </c>
      <c r="L163" s="18">
        <v>2021</v>
      </c>
      <c r="M163" s="2"/>
    </row>
    <row r="164" spans="2:13" x14ac:dyDescent="0.3">
      <c r="B164" s="10">
        <v>44353</v>
      </c>
      <c r="C164" s="11" t="s">
        <v>66</v>
      </c>
      <c r="D164" s="11" t="s">
        <v>67</v>
      </c>
      <c r="E164" s="12">
        <v>2</v>
      </c>
      <c r="F164" s="13">
        <v>8991</v>
      </c>
      <c r="G164" s="12">
        <v>1</v>
      </c>
      <c r="H164" s="13">
        <v>4995</v>
      </c>
      <c r="I164" s="11" t="s">
        <v>13</v>
      </c>
      <c r="J164" s="11" t="s">
        <v>68</v>
      </c>
      <c r="K164" s="12" t="s">
        <v>111</v>
      </c>
      <c r="L164" s="14">
        <v>2021</v>
      </c>
      <c r="M164" s="2"/>
    </row>
    <row r="165" spans="2:13" x14ac:dyDescent="0.3">
      <c r="B165" s="15">
        <v>44354</v>
      </c>
      <c r="C165" s="2" t="s">
        <v>28</v>
      </c>
      <c r="D165" s="2" t="s">
        <v>29</v>
      </c>
      <c r="E165" s="16">
        <v>3</v>
      </c>
      <c r="F165" s="17">
        <v>45</v>
      </c>
      <c r="G165" s="16">
        <v>1</v>
      </c>
      <c r="H165" s="17">
        <v>29.99</v>
      </c>
      <c r="I165" s="2" t="s">
        <v>30</v>
      </c>
      <c r="J165" s="2" t="s">
        <v>14</v>
      </c>
      <c r="K165" s="16" t="s">
        <v>111</v>
      </c>
      <c r="L165" s="18">
        <v>2021</v>
      </c>
      <c r="M165" s="2"/>
    </row>
    <row r="166" spans="2:13" x14ac:dyDescent="0.3">
      <c r="B166" s="10">
        <v>44355</v>
      </c>
      <c r="C166" s="11" t="s">
        <v>63</v>
      </c>
      <c r="D166" s="11" t="s">
        <v>41</v>
      </c>
      <c r="E166" s="12">
        <v>3</v>
      </c>
      <c r="F166" s="13">
        <v>60</v>
      </c>
      <c r="G166" s="12">
        <v>1</v>
      </c>
      <c r="H166" s="13">
        <v>39.99</v>
      </c>
      <c r="I166" s="11" t="s">
        <v>25</v>
      </c>
      <c r="J166" s="11" t="s">
        <v>55</v>
      </c>
      <c r="K166" s="12" t="s">
        <v>111</v>
      </c>
      <c r="L166" s="14">
        <v>2021</v>
      </c>
      <c r="M166" s="2"/>
    </row>
    <row r="167" spans="2:13" x14ac:dyDescent="0.3">
      <c r="B167" s="15">
        <v>44356</v>
      </c>
      <c r="C167" s="2" t="s">
        <v>53</v>
      </c>
      <c r="D167" s="2" t="s">
        <v>54</v>
      </c>
      <c r="E167" s="16">
        <v>0</v>
      </c>
      <c r="F167" s="17">
        <v>0</v>
      </c>
      <c r="G167" s="16">
        <v>2</v>
      </c>
      <c r="H167" s="17">
        <v>519.98</v>
      </c>
      <c r="I167" s="2" t="s">
        <v>35</v>
      </c>
      <c r="J167" s="2" t="s">
        <v>55</v>
      </c>
      <c r="K167" s="16" t="s">
        <v>111</v>
      </c>
      <c r="L167" s="18">
        <v>2021</v>
      </c>
      <c r="M167" s="2"/>
    </row>
    <row r="168" spans="2:13" x14ac:dyDescent="0.3">
      <c r="B168" s="10">
        <v>44357</v>
      </c>
      <c r="C168" s="11" t="s">
        <v>51</v>
      </c>
      <c r="D168" s="11" t="s">
        <v>52</v>
      </c>
      <c r="E168" s="12">
        <v>0</v>
      </c>
      <c r="F168" s="13">
        <v>0</v>
      </c>
      <c r="G168" s="12">
        <v>3</v>
      </c>
      <c r="H168" s="13">
        <v>359.97</v>
      </c>
      <c r="I168" s="11" t="s">
        <v>39</v>
      </c>
      <c r="J168" s="11" t="s">
        <v>36</v>
      </c>
      <c r="K168" s="12" t="s">
        <v>111</v>
      </c>
      <c r="L168" s="14">
        <v>2021</v>
      </c>
      <c r="M168" s="2"/>
    </row>
    <row r="169" spans="2:13" x14ac:dyDescent="0.3">
      <c r="B169" s="15">
        <v>44358</v>
      </c>
      <c r="C169" s="2" t="s">
        <v>42</v>
      </c>
      <c r="D169" s="2" t="s">
        <v>43</v>
      </c>
      <c r="E169" s="16">
        <v>0</v>
      </c>
      <c r="F169" s="17">
        <v>0</v>
      </c>
      <c r="G169" s="16">
        <v>2</v>
      </c>
      <c r="H169" s="17">
        <v>79.98</v>
      </c>
      <c r="I169" s="2" t="s">
        <v>25</v>
      </c>
      <c r="J169" s="2" t="s">
        <v>36</v>
      </c>
      <c r="K169" s="16" t="s">
        <v>111</v>
      </c>
      <c r="L169" s="18">
        <v>2021</v>
      </c>
      <c r="M169" s="2"/>
    </row>
    <row r="170" spans="2:13" x14ac:dyDescent="0.3">
      <c r="B170" s="10">
        <v>44359</v>
      </c>
      <c r="C170" s="11" t="s">
        <v>59</v>
      </c>
      <c r="D170" s="11" t="s">
        <v>60</v>
      </c>
      <c r="E170" s="12">
        <v>1</v>
      </c>
      <c r="F170" s="13">
        <v>20</v>
      </c>
      <c r="G170" s="12">
        <v>4</v>
      </c>
      <c r="H170" s="13">
        <v>159.96</v>
      </c>
      <c r="I170" s="11" t="s">
        <v>30</v>
      </c>
      <c r="J170" s="11" t="s">
        <v>55</v>
      </c>
      <c r="K170" s="12" t="s">
        <v>111</v>
      </c>
      <c r="L170" s="14">
        <v>2021</v>
      </c>
      <c r="M170" s="2"/>
    </row>
    <row r="171" spans="2:13" x14ac:dyDescent="0.3">
      <c r="B171" s="15">
        <v>44360</v>
      </c>
      <c r="C171" s="2" t="s">
        <v>87</v>
      </c>
      <c r="D171" s="2" t="s">
        <v>88</v>
      </c>
      <c r="E171" s="16">
        <v>3</v>
      </c>
      <c r="F171" s="17">
        <v>188.97</v>
      </c>
      <c r="G171" s="16">
        <v>1</v>
      </c>
      <c r="H171" s="17">
        <v>89.99</v>
      </c>
      <c r="I171" s="2" t="s">
        <v>25</v>
      </c>
      <c r="J171" s="2" t="s">
        <v>78</v>
      </c>
      <c r="K171" s="16" t="s">
        <v>111</v>
      </c>
      <c r="L171" s="18">
        <v>2021</v>
      </c>
      <c r="M171" s="2"/>
    </row>
    <row r="172" spans="2:13" x14ac:dyDescent="0.3">
      <c r="B172" s="10">
        <v>44361</v>
      </c>
      <c r="C172" s="11" t="s">
        <v>49</v>
      </c>
      <c r="D172" s="11" t="s">
        <v>50</v>
      </c>
      <c r="E172" s="12">
        <v>1</v>
      </c>
      <c r="F172" s="13">
        <v>23.03</v>
      </c>
      <c r="G172" s="12">
        <v>2</v>
      </c>
      <c r="H172" s="13">
        <v>83.76</v>
      </c>
      <c r="I172" s="11" t="s">
        <v>46</v>
      </c>
      <c r="J172" s="11" t="s">
        <v>36</v>
      </c>
      <c r="K172" s="12" t="s">
        <v>111</v>
      </c>
      <c r="L172" s="14">
        <v>2021</v>
      </c>
      <c r="M172" s="2"/>
    </row>
    <row r="173" spans="2:13" x14ac:dyDescent="0.3">
      <c r="B173" s="15">
        <v>44362</v>
      </c>
      <c r="C173" s="2" t="s">
        <v>96</v>
      </c>
      <c r="D173" s="2" t="s">
        <v>97</v>
      </c>
      <c r="E173" s="16">
        <v>2</v>
      </c>
      <c r="F173" s="17">
        <v>149.97999999999999</v>
      </c>
      <c r="G173" s="16">
        <v>2</v>
      </c>
      <c r="H173" s="17">
        <v>199.98</v>
      </c>
      <c r="I173" s="2" t="s">
        <v>25</v>
      </c>
      <c r="J173" s="2" t="s">
        <v>95</v>
      </c>
      <c r="K173" s="16" t="s">
        <v>111</v>
      </c>
      <c r="L173" s="18">
        <v>2021</v>
      </c>
      <c r="M173" s="2"/>
    </row>
    <row r="174" spans="2:13" x14ac:dyDescent="0.3">
      <c r="B174" s="10">
        <v>44364</v>
      </c>
      <c r="C174" s="11" t="s">
        <v>19</v>
      </c>
      <c r="D174" s="11" t="s">
        <v>20</v>
      </c>
      <c r="E174" s="12">
        <v>1</v>
      </c>
      <c r="F174" s="13">
        <v>64.989999999999995</v>
      </c>
      <c r="G174" s="12">
        <v>3</v>
      </c>
      <c r="H174" s="13">
        <v>299.97000000000003</v>
      </c>
      <c r="I174" s="11" t="s">
        <v>18</v>
      </c>
      <c r="J174" s="11" t="s">
        <v>14</v>
      </c>
      <c r="K174" s="12" t="s">
        <v>111</v>
      </c>
      <c r="L174" s="14">
        <v>2021</v>
      </c>
      <c r="M174" s="2"/>
    </row>
    <row r="175" spans="2:13" x14ac:dyDescent="0.3">
      <c r="B175" s="15">
        <v>44365</v>
      </c>
      <c r="C175" s="2" t="s">
        <v>11</v>
      </c>
      <c r="D175" s="2" t="s">
        <v>12</v>
      </c>
      <c r="E175" s="16">
        <v>1</v>
      </c>
      <c r="F175" s="17">
        <v>345.59</v>
      </c>
      <c r="G175" s="16">
        <v>1</v>
      </c>
      <c r="H175" s="17">
        <v>431.99</v>
      </c>
      <c r="I175" s="2" t="s">
        <v>13</v>
      </c>
      <c r="J175" s="2" t="s">
        <v>14</v>
      </c>
      <c r="K175" s="16" t="s">
        <v>111</v>
      </c>
      <c r="L175" s="18">
        <v>2021</v>
      </c>
      <c r="M175" s="2"/>
    </row>
    <row r="176" spans="2:13" x14ac:dyDescent="0.3">
      <c r="B176" s="10">
        <v>44366</v>
      </c>
      <c r="C176" s="11" t="s">
        <v>61</v>
      </c>
      <c r="D176" s="11" t="s">
        <v>62</v>
      </c>
      <c r="E176" s="12">
        <v>3</v>
      </c>
      <c r="F176" s="13">
        <v>882.06</v>
      </c>
      <c r="G176" s="12">
        <v>4</v>
      </c>
      <c r="H176" s="13">
        <v>1306.76</v>
      </c>
      <c r="I176" s="11" t="s">
        <v>58</v>
      </c>
      <c r="J176" s="11" t="s">
        <v>55</v>
      </c>
      <c r="K176" s="12" t="s">
        <v>111</v>
      </c>
      <c r="L176" s="14">
        <v>2021</v>
      </c>
      <c r="M176" s="2"/>
    </row>
    <row r="177" spans="2:13" x14ac:dyDescent="0.3">
      <c r="B177" s="15">
        <v>44367</v>
      </c>
      <c r="C177" s="2" t="s">
        <v>84</v>
      </c>
      <c r="D177" s="2" t="s">
        <v>85</v>
      </c>
      <c r="E177" s="16">
        <v>0</v>
      </c>
      <c r="F177" s="17">
        <v>0</v>
      </c>
      <c r="G177" s="16">
        <v>4</v>
      </c>
      <c r="H177" s="17">
        <v>516</v>
      </c>
      <c r="I177" s="2" t="s">
        <v>86</v>
      </c>
      <c r="J177" s="2" t="s">
        <v>78</v>
      </c>
      <c r="K177" s="16" t="s">
        <v>111</v>
      </c>
      <c r="L177" s="18">
        <v>2021</v>
      </c>
      <c r="M177" s="2"/>
    </row>
    <row r="178" spans="2:13" x14ac:dyDescent="0.3">
      <c r="B178" s="10">
        <v>44368</v>
      </c>
      <c r="C178" s="11" t="s">
        <v>40</v>
      </c>
      <c r="D178" s="11" t="s">
        <v>41</v>
      </c>
      <c r="E178" s="12">
        <v>0</v>
      </c>
      <c r="F178" s="13">
        <v>0</v>
      </c>
      <c r="G178" s="12">
        <v>4</v>
      </c>
      <c r="H178" s="13">
        <v>159.96</v>
      </c>
      <c r="I178" s="11" t="s">
        <v>25</v>
      </c>
      <c r="J178" s="11" t="s">
        <v>36</v>
      </c>
      <c r="K178" s="12" t="s">
        <v>111</v>
      </c>
      <c r="L178" s="14">
        <v>2021</v>
      </c>
      <c r="M178" s="2"/>
    </row>
    <row r="179" spans="2:13" x14ac:dyDescent="0.3">
      <c r="B179" s="15">
        <v>44370</v>
      </c>
      <c r="C179" s="2" t="s">
        <v>49</v>
      </c>
      <c r="D179" s="2" t="s">
        <v>50</v>
      </c>
      <c r="E179" s="16">
        <v>3</v>
      </c>
      <c r="F179" s="17">
        <v>69.09</v>
      </c>
      <c r="G179" s="16">
        <v>1</v>
      </c>
      <c r="H179" s="17">
        <v>41.88</v>
      </c>
      <c r="I179" s="2" t="s">
        <v>46</v>
      </c>
      <c r="J179" s="2" t="s">
        <v>36</v>
      </c>
      <c r="K179" s="16" t="s">
        <v>111</v>
      </c>
      <c r="L179" s="18">
        <v>2021</v>
      </c>
      <c r="M179" s="2"/>
    </row>
    <row r="180" spans="2:13" x14ac:dyDescent="0.3">
      <c r="B180" s="10">
        <v>44371</v>
      </c>
      <c r="C180" s="11" t="s">
        <v>89</v>
      </c>
      <c r="D180" s="11" t="s">
        <v>90</v>
      </c>
      <c r="E180" s="12">
        <v>2</v>
      </c>
      <c r="F180" s="13">
        <v>125.98</v>
      </c>
      <c r="G180" s="12">
        <v>4</v>
      </c>
      <c r="H180" s="13">
        <v>359.96</v>
      </c>
      <c r="I180" s="11" t="s">
        <v>91</v>
      </c>
      <c r="J180" s="11" t="s">
        <v>78</v>
      </c>
      <c r="K180" s="12" t="s">
        <v>111</v>
      </c>
      <c r="L180" s="14">
        <v>2021</v>
      </c>
      <c r="M180" s="2"/>
    </row>
    <row r="181" spans="2:13" x14ac:dyDescent="0.3">
      <c r="B181" s="15">
        <v>44372</v>
      </c>
      <c r="C181" s="2" t="s">
        <v>26</v>
      </c>
      <c r="D181" s="2" t="s">
        <v>27</v>
      </c>
      <c r="E181" s="16">
        <v>1</v>
      </c>
      <c r="F181" s="17">
        <v>14</v>
      </c>
      <c r="G181" s="16">
        <v>3</v>
      </c>
      <c r="H181" s="17">
        <v>83.97</v>
      </c>
      <c r="I181" s="2" t="s">
        <v>25</v>
      </c>
      <c r="J181" s="2" t="s">
        <v>14</v>
      </c>
      <c r="K181" s="16" t="s">
        <v>111</v>
      </c>
      <c r="L181" s="18">
        <v>2021</v>
      </c>
      <c r="M181" s="2"/>
    </row>
    <row r="182" spans="2:13" x14ac:dyDescent="0.3">
      <c r="B182" s="10">
        <v>44373</v>
      </c>
      <c r="C182" s="11" t="s">
        <v>69</v>
      </c>
      <c r="D182" s="11" t="s">
        <v>70</v>
      </c>
      <c r="E182" s="12">
        <v>0</v>
      </c>
      <c r="F182" s="13">
        <v>0</v>
      </c>
      <c r="G182" s="12">
        <v>4</v>
      </c>
      <c r="H182" s="13">
        <v>280</v>
      </c>
      <c r="I182" s="11" t="s">
        <v>71</v>
      </c>
      <c r="J182" s="11" t="s">
        <v>68</v>
      </c>
      <c r="K182" s="12" t="s">
        <v>111</v>
      </c>
      <c r="L182" s="14">
        <v>2021</v>
      </c>
      <c r="M182" s="2"/>
    </row>
    <row r="183" spans="2:13" x14ac:dyDescent="0.3">
      <c r="B183" s="15">
        <v>44374</v>
      </c>
      <c r="C183" s="2" t="s">
        <v>96</v>
      </c>
      <c r="D183" s="2" t="s">
        <v>97</v>
      </c>
      <c r="E183" s="16">
        <v>2</v>
      </c>
      <c r="F183" s="17">
        <v>149.97999999999999</v>
      </c>
      <c r="G183" s="16">
        <v>1</v>
      </c>
      <c r="H183" s="17">
        <v>99.99</v>
      </c>
      <c r="I183" s="2" t="s">
        <v>25</v>
      </c>
      <c r="J183" s="2" t="s">
        <v>95</v>
      </c>
      <c r="K183" s="16" t="s">
        <v>111</v>
      </c>
      <c r="L183" s="18">
        <v>2021</v>
      </c>
      <c r="M183" s="2"/>
    </row>
    <row r="184" spans="2:13" x14ac:dyDescent="0.3">
      <c r="B184" s="10">
        <v>44375</v>
      </c>
      <c r="C184" s="11" t="s">
        <v>66</v>
      </c>
      <c r="D184" s="11" t="s">
        <v>67</v>
      </c>
      <c r="E184" s="12">
        <v>1</v>
      </c>
      <c r="F184" s="13">
        <v>4495.5</v>
      </c>
      <c r="G184" s="12">
        <v>2</v>
      </c>
      <c r="H184" s="13">
        <v>9990</v>
      </c>
      <c r="I184" s="11" t="s">
        <v>13</v>
      </c>
      <c r="J184" s="11" t="s">
        <v>68</v>
      </c>
      <c r="K184" s="12" t="s">
        <v>111</v>
      </c>
      <c r="L184" s="14">
        <v>2021</v>
      </c>
      <c r="M184" s="2"/>
    </row>
    <row r="185" spans="2:13" x14ac:dyDescent="0.3">
      <c r="B185" s="15">
        <v>44376</v>
      </c>
      <c r="C185" s="2" t="s">
        <v>19</v>
      </c>
      <c r="D185" s="2" t="s">
        <v>20</v>
      </c>
      <c r="E185" s="16">
        <v>0</v>
      </c>
      <c r="F185" s="17">
        <v>0</v>
      </c>
      <c r="G185" s="16">
        <v>3</v>
      </c>
      <c r="H185" s="17">
        <v>299.97000000000003</v>
      </c>
      <c r="I185" s="2" t="s">
        <v>18</v>
      </c>
      <c r="J185" s="2" t="s">
        <v>14</v>
      </c>
      <c r="K185" s="16" t="s">
        <v>111</v>
      </c>
      <c r="L185" s="18">
        <v>2021</v>
      </c>
      <c r="M185" s="2"/>
    </row>
    <row r="186" spans="2:13" x14ac:dyDescent="0.3">
      <c r="B186" s="10">
        <v>44378</v>
      </c>
      <c r="C186" s="11" t="s">
        <v>98</v>
      </c>
      <c r="D186" s="11" t="s">
        <v>99</v>
      </c>
      <c r="E186" s="12">
        <v>2</v>
      </c>
      <c r="F186" s="13">
        <v>719.92</v>
      </c>
      <c r="G186" s="12">
        <v>1</v>
      </c>
      <c r="H186" s="13">
        <v>399.95</v>
      </c>
      <c r="I186" s="11" t="s">
        <v>13</v>
      </c>
      <c r="J186" s="11" t="s">
        <v>100</v>
      </c>
      <c r="K186" s="12" t="s">
        <v>112</v>
      </c>
      <c r="L186" s="14">
        <v>2021</v>
      </c>
      <c r="M186" s="2"/>
    </row>
    <row r="187" spans="2:13" x14ac:dyDescent="0.3">
      <c r="B187" s="15">
        <v>44381</v>
      </c>
      <c r="C187" s="2" t="s">
        <v>23</v>
      </c>
      <c r="D187" s="2" t="s">
        <v>24</v>
      </c>
      <c r="E187" s="16">
        <v>2</v>
      </c>
      <c r="F187" s="17">
        <v>20</v>
      </c>
      <c r="G187" s="16">
        <v>3</v>
      </c>
      <c r="H187" s="17">
        <v>59.97</v>
      </c>
      <c r="I187" s="2" t="s">
        <v>25</v>
      </c>
      <c r="J187" s="2" t="s">
        <v>14</v>
      </c>
      <c r="K187" s="16" t="s">
        <v>112</v>
      </c>
      <c r="L187" s="18">
        <v>2021</v>
      </c>
      <c r="M187" s="2"/>
    </row>
    <row r="188" spans="2:13" x14ac:dyDescent="0.3">
      <c r="B188" s="10">
        <v>44382</v>
      </c>
      <c r="C188" s="11" t="s">
        <v>59</v>
      </c>
      <c r="D188" s="11" t="s">
        <v>60</v>
      </c>
      <c r="E188" s="12">
        <v>0</v>
      </c>
      <c r="F188" s="13">
        <v>0</v>
      </c>
      <c r="G188" s="12">
        <v>3</v>
      </c>
      <c r="H188" s="13">
        <v>119.97</v>
      </c>
      <c r="I188" s="11" t="s">
        <v>30</v>
      </c>
      <c r="J188" s="11" t="s">
        <v>55</v>
      </c>
      <c r="K188" s="12" t="s">
        <v>112</v>
      </c>
      <c r="L188" s="14">
        <v>2021</v>
      </c>
      <c r="M188" s="2"/>
    </row>
    <row r="189" spans="2:13" x14ac:dyDescent="0.3">
      <c r="B189" s="15">
        <v>44383</v>
      </c>
      <c r="C189" s="2" t="s">
        <v>69</v>
      </c>
      <c r="D189" s="2" t="s">
        <v>70</v>
      </c>
      <c r="E189" s="16">
        <v>3</v>
      </c>
      <c r="F189" s="17">
        <v>105</v>
      </c>
      <c r="G189" s="16">
        <v>3</v>
      </c>
      <c r="H189" s="17">
        <v>210</v>
      </c>
      <c r="I189" s="2" t="s">
        <v>71</v>
      </c>
      <c r="J189" s="2" t="s">
        <v>68</v>
      </c>
      <c r="K189" s="16" t="s">
        <v>112</v>
      </c>
      <c r="L189" s="18">
        <v>2021</v>
      </c>
      <c r="M189" s="2"/>
    </row>
    <row r="190" spans="2:13" x14ac:dyDescent="0.3">
      <c r="B190" s="10">
        <v>44385</v>
      </c>
      <c r="C190" s="11" t="s">
        <v>49</v>
      </c>
      <c r="D190" s="11" t="s">
        <v>50</v>
      </c>
      <c r="E190" s="12">
        <v>1</v>
      </c>
      <c r="F190" s="13">
        <v>23.03</v>
      </c>
      <c r="G190" s="12">
        <v>4</v>
      </c>
      <c r="H190" s="13">
        <v>167.52</v>
      </c>
      <c r="I190" s="11" t="s">
        <v>46</v>
      </c>
      <c r="J190" s="11" t="s">
        <v>36</v>
      </c>
      <c r="K190" s="12" t="s">
        <v>112</v>
      </c>
      <c r="L190" s="14">
        <v>2021</v>
      </c>
      <c r="M190" s="2"/>
    </row>
    <row r="191" spans="2:13" x14ac:dyDescent="0.3">
      <c r="B191" s="15">
        <v>44386</v>
      </c>
      <c r="C191" s="2" t="s">
        <v>21</v>
      </c>
      <c r="D191" s="2" t="s">
        <v>22</v>
      </c>
      <c r="E191" s="16">
        <v>2</v>
      </c>
      <c r="F191" s="17">
        <v>83.98</v>
      </c>
      <c r="G191" s="16">
        <v>4</v>
      </c>
      <c r="H191" s="17">
        <v>279.95999999999998</v>
      </c>
      <c r="I191" s="2" t="s">
        <v>18</v>
      </c>
      <c r="J191" s="2" t="s">
        <v>14</v>
      </c>
      <c r="K191" s="16" t="s">
        <v>112</v>
      </c>
      <c r="L191" s="18">
        <v>2021</v>
      </c>
      <c r="M191" s="2"/>
    </row>
    <row r="192" spans="2:13" x14ac:dyDescent="0.3">
      <c r="B192" s="10">
        <v>44387</v>
      </c>
      <c r="C192" s="11" t="s">
        <v>26</v>
      </c>
      <c r="D192" s="11" t="s">
        <v>27</v>
      </c>
      <c r="E192" s="12">
        <v>0</v>
      </c>
      <c r="F192" s="13">
        <v>0</v>
      </c>
      <c r="G192" s="12">
        <v>2</v>
      </c>
      <c r="H192" s="13">
        <v>55.98</v>
      </c>
      <c r="I192" s="11" t="s">
        <v>25</v>
      </c>
      <c r="J192" s="11" t="s">
        <v>14</v>
      </c>
      <c r="K192" s="12" t="s">
        <v>112</v>
      </c>
      <c r="L192" s="14">
        <v>2021</v>
      </c>
      <c r="M192" s="2"/>
    </row>
    <row r="193" spans="2:13" x14ac:dyDescent="0.3">
      <c r="B193" s="15">
        <v>44391</v>
      </c>
      <c r="C193" s="2" t="s">
        <v>37</v>
      </c>
      <c r="D193" s="2" t="s">
        <v>38</v>
      </c>
      <c r="E193" s="16">
        <v>3</v>
      </c>
      <c r="F193" s="17">
        <v>116.97</v>
      </c>
      <c r="G193" s="16">
        <v>4</v>
      </c>
      <c r="H193" s="17">
        <v>239.96</v>
      </c>
      <c r="I193" s="2" t="s">
        <v>39</v>
      </c>
      <c r="J193" s="2" t="s">
        <v>36</v>
      </c>
      <c r="K193" s="16" t="s">
        <v>112</v>
      </c>
      <c r="L193" s="18">
        <v>2021</v>
      </c>
      <c r="M193" s="2"/>
    </row>
    <row r="194" spans="2:13" x14ac:dyDescent="0.3">
      <c r="B194" s="10">
        <v>44392</v>
      </c>
      <c r="C194" s="11" t="s">
        <v>31</v>
      </c>
      <c r="D194" s="11" t="s">
        <v>32</v>
      </c>
      <c r="E194" s="12">
        <v>2</v>
      </c>
      <c r="F194" s="13">
        <v>469</v>
      </c>
      <c r="G194" s="12">
        <v>3</v>
      </c>
      <c r="H194" s="13">
        <v>827.64</v>
      </c>
      <c r="I194" s="11" t="s">
        <v>18</v>
      </c>
      <c r="J194" s="11" t="s">
        <v>14</v>
      </c>
      <c r="K194" s="12" t="s">
        <v>112</v>
      </c>
      <c r="L194" s="14">
        <v>2021</v>
      </c>
      <c r="M194" s="2"/>
    </row>
    <row r="195" spans="2:13" x14ac:dyDescent="0.3">
      <c r="B195" s="15">
        <v>44393</v>
      </c>
      <c r="C195" s="2" t="s">
        <v>53</v>
      </c>
      <c r="D195" s="2" t="s">
        <v>54</v>
      </c>
      <c r="E195" s="16">
        <v>2</v>
      </c>
      <c r="F195" s="17">
        <v>415.98</v>
      </c>
      <c r="G195" s="16">
        <v>2</v>
      </c>
      <c r="H195" s="17">
        <v>519.98</v>
      </c>
      <c r="I195" s="2" t="s">
        <v>35</v>
      </c>
      <c r="J195" s="2" t="s">
        <v>55</v>
      </c>
      <c r="K195" s="16" t="s">
        <v>112</v>
      </c>
      <c r="L195" s="18">
        <v>2021</v>
      </c>
      <c r="M195" s="2"/>
    </row>
    <row r="196" spans="2:13" x14ac:dyDescent="0.3">
      <c r="B196" s="10">
        <v>44394</v>
      </c>
      <c r="C196" s="11" t="s">
        <v>16</v>
      </c>
      <c r="D196" s="11" t="s">
        <v>17</v>
      </c>
      <c r="E196" s="12">
        <v>2</v>
      </c>
      <c r="F196" s="13">
        <v>349.98</v>
      </c>
      <c r="G196" s="12">
        <v>1</v>
      </c>
      <c r="H196" s="13">
        <v>249.99</v>
      </c>
      <c r="I196" s="11" t="s">
        <v>18</v>
      </c>
      <c r="J196" s="11" t="s">
        <v>14</v>
      </c>
      <c r="K196" s="12" t="s">
        <v>112</v>
      </c>
      <c r="L196" s="14">
        <v>2021</v>
      </c>
      <c r="M196" s="2"/>
    </row>
    <row r="197" spans="2:13" x14ac:dyDescent="0.3">
      <c r="B197" s="15">
        <v>44395</v>
      </c>
      <c r="C197" s="2" t="s">
        <v>26</v>
      </c>
      <c r="D197" s="2" t="s">
        <v>27</v>
      </c>
      <c r="E197" s="16">
        <v>0</v>
      </c>
      <c r="F197" s="17">
        <v>0</v>
      </c>
      <c r="G197" s="16">
        <v>4</v>
      </c>
      <c r="H197" s="17">
        <v>111.96</v>
      </c>
      <c r="I197" s="2" t="s">
        <v>25</v>
      </c>
      <c r="J197" s="2" t="s">
        <v>14</v>
      </c>
      <c r="K197" s="16" t="s">
        <v>112</v>
      </c>
      <c r="L197" s="18">
        <v>2021</v>
      </c>
      <c r="M197" s="2"/>
    </row>
    <row r="198" spans="2:13" x14ac:dyDescent="0.3">
      <c r="B198" s="10">
        <v>44396</v>
      </c>
      <c r="C198" s="11" t="s">
        <v>31</v>
      </c>
      <c r="D198" s="11" t="s">
        <v>32</v>
      </c>
      <c r="E198" s="12">
        <v>3</v>
      </c>
      <c r="F198" s="13">
        <v>703.5</v>
      </c>
      <c r="G198" s="12">
        <v>2</v>
      </c>
      <c r="H198" s="13">
        <v>551.76</v>
      </c>
      <c r="I198" s="11" t="s">
        <v>18</v>
      </c>
      <c r="J198" s="11" t="s">
        <v>14</v>
      </c>
      <c r="K198" s="12" t="s">
        <v>112</v>
      </c>
      <c r="L198" s="14">
        <v>2021</v>
      </c>
      <c r="M198" s="2"/>
    </row>
    <row r="199" spans="2:13" x14ac:dyDescent="0.3">
      <c r="B199" s="15">
        <v>44397</v>
      </c>
      <c r="C199" s="2" t="s">
        <v>42</v>
      </c>
      <c r="D199" s="2" t="s">
        <v>43</v>
      </c>
      <c r="E199" s="16">
        <v>0</v>
      </c>
      <c r="F199" s="17">
        <v>0</v>
      </c>
      <c r="G199" s="16">
        <v>3</v>
      </c>
      <c r="H199" s="17">
        <v>119.97</v>
      </c>
      <c r="I199" s="2" t="s">
        <v>25</v>
      </c>
      <c r="J199" s="2" t="s">
        <v>36</v>
      </c>
      <c r="K199" s="16" t="s">
        <v>112</v>
      </c>
      <c r="L199" s="18">
        <v>2021</v>
      </c>
      <c r="M199" s="2"/>
    </row>
    <row r="200" spans="2:13" x14ac:dyDescent="0.3">
      <c r="B200" s="10">
        <v>44399</v>
      </c>
      <c r="C200" s="11" t="s">
        <v>28</v>
      </c>
      <c r="D200" s="11" t="s">
        <v>29</v>
      </c>
      <c r="E200" s="12">
        <v>2</v>
      </c>
      <c r="F200" s="13">
        <v>30</v>
      </c>
      <c r="G200" s="12">
        <v>4</v>
      </c>
      <c r="H200" s="13">
        <v>119.96</v>
      </c>
      <c r="I200" s="11" t="s">
        <v>30</v>
      </c>
      <c r="J200" s="11" t="s">
        <v>14</v>
      </c>
      <c r="K200" s="12" t="s">
        <v>112</v>
      </c>
      <c r="L200" s="14">
        <v>2021</v>
      </c>
      <c r="M200" s="2"/>
    </row>
    <row r="201" spans="2:13" x14ac:dyDescent="0.3">
      <c r="B201" s="15">
        <v>44400</v>
      </c>
      <c r="C201" s="2" t="s">
        <v>31</v>
      </c>
      <c r="D201" s="2" t="s">
        <v>32</v>
      </c>
      <c r="E201" s="16">
        <v>3</v>
      </c>
      <c r="F201" s="17">
        <v>703.5</v>
      </c>
      <c r="G201" s="16">
        <v>5</v>
      </c>
      <c r="H201" s="17">
        <v>1379.4</v>
      </c>
      <c r="I201" s="2" t="s">
        <v>18</v>
      </c>
      <c r="J201" s="2" t="s">
        <v>14</v>
      </c>
      <c r="K201" s="16" t="s">
        <v>112</v>
      </c>
      <c r="L201" s="18">
        <v>2021</v>
      </c>
      <c r="M201" s="2"/>
    </row>
    <row r="202" spans="2:13" x14ac:dyDescent="0.3">
      <c r="B202" s="10">
        <v>44401</v>
      </c>
      <c r="C202" s="11" t="s">
        <v>96</v>
      </c>
      <c r="D202" s="11" t="s">
        <v>97</v>
      </c>
      <c r="E202" s="12">
        <v>2</v>
      </c>
      <c r="F202" s="13">
        <v>149.97999999999999</v>
      </c>
      <c r="G202" s="12">
        <v>5</v>
      </c>
      <c r="H202" s="13">
        <v>499.95</v>
      </c>
      <c r="I202" s="11" t="s">
        <v>25</v>
      </c>
      <c r="J202" s="11" t="s">
        <v>95</v>
      </c>
      <c r="K202" s="12" t="s">
        <v>112</v>
      </c>
      <c r="L202" s="14">
        <v>2021</v>
      </c>
      <c r="M202" s="2"/>
    </row>
    <row r="203" spans="2:13" x14ac:dyDescent="0.3">
      <c r="B203" s="15">
        <v>44402</v>
      </c>
      <c r="C203" s="2" t="s">
        <v>96</v>
      </c>
      <c r="D203" s="2" t="s">
        <v>97</v>
      </c>
      <c r="E203" s="16">
        <v>0</v>
      </c>
      <c r="F203" s="17">
        <v>0</v>
      </c>
      <c r="G203" s="16">
        <v>4</v>
      </c>
      <c r="H203" s="17">
        <v>399.96</v>
      </c>
      <c r="I203" s="2" t="s">
        <v>25</v>
      </c>
      <c r="J203" s="2" t="s">
        <v>95</v>
      </c>
      <c r="K203" s="16" t="s">
        <v>112</v>
      </c>
      <c r="L203" s="18">
        <v>2021</v>
      </c>
      <c r="M203" s="2"/>
    </row>
    <row r="204" spans="2:13" x14ac:dyDescent="0.3">
      <c r="B204" s="10">
        <v>44403</v>
      </c>
      <c r="C204" s="11" t="s">
        <v>61</v>
      </c>
      <c r="D204" s="11" t="s">
        <v>62</v>
      </c>
      <c r="E204" s="12">
        <v>3</v>
      </c>
      <c r="F204" s="13">
        <v>882.06</v>
      </c>
      <c r="G204" s="12">
        <v>4</v>
      </c>
      <c r="H204" s="13">
        <v>1306.76</v>
      </c>
      <c r="I204" s="11" t="s">
        <v>58</v>
      </c>
      <c r="J204" s="11" t="s">
        <v>55</v>
      </c>
      <c r="K204" s="12" t="s">
        <v>112</v>
      </c>
      <c r="L204" s="14">
        <v>2021</v>
      </c>
      <c r="M204" s="2"/>
    </row>
    <row r="205" spans="2:13" x14ac:dyDescent="0.3">
      <c r="B205" s="15">
        <v>44404</v>
      </c>
      <c r="C205" s="2" t="s">
        <v>79</v>
      </c>
      <c r="D205" s="2" t="s">
        <v>80</v>
      </c>
      <c r="E205" s="16">
        <v>2</v>
      </c>
      <c r="F205" s="17">
        <v>423.3</v>
      </c>
      <c r="G205" s="16">
        <v>2</v>
      </c>
      <c r="H205" s="17">
        <v>498</v>
      </c>
      <c r="I205" s="2" t="s">
        <v>81</v>
      </c>
      <c r="J205" s="2" t="s">
        <v>78</v>
      </c>
      <c r="K205" s="16" t="s">
        <v>112</v>
      </c>
      <c r="L205" s="18">
        <v>2021</v>
      </c>
      <c r="M205" s="2"/>
    </row>
    <row r="206" spans="2:13" x14ac:dyDescent="0.3">
      <c r="B206" s="10">
        <v>44405</v>
      </c>
      <c r="C206" s="11" t="s">
        <v>31</v>
      </c>
      <c r="D206" s="11" t="s">
        <v>32</v>
      </c>
      <c r="E206" s="12">
        <v>0</v>
      </c>
      <c r="F206" s="13">
        <v>0</v>
      </c>
      <c r="G206" s="12">
        <v>4</v>
      </c>
      <c r="H206" s="13">
        <v>1103.52</v>
      </c>
      <c r="I206" s="11" t="s">
        <v>18</v>
      </c>
      <c r="J206" s="11" t="s">
        <v>14</v>
      </c>
      <c r="K206" s="12" t="s">
        <v>112</v>
      </c>
      <c r="L206" s="14">
        <v>2021</v>
      </c>
      <c r="M206" s="2"/>
    </row>
    <row r="207" spans="2:13" x14ac:dyDescent="0.3">
      <c r="B207" s="15">
        <v>44406</v>
      </c>
      <c r="C207" s="2" t="s">
        <v>84</v>
      </c>
      <c r="D207" s="2" t="s">
        <v>85</v>
      </c>
      <c r="E207" s="16">
        <v>3</v>
      </c>
      <c r="F207" s="17">
        <v>290.25</v>
      </c>
      <c r="G207" s="16">
        <v>3</v>
      </c>
      <c r="H207" s="17">
        <v>387</v>
      </c>
      <c r="I207" s="2" t="s">
        <v>86</v>
      </c>
      <c r="J207" s="2" t="s">
        <v>78</v>
      </c>
      <c r="K207" s="16" t="s">
        <v>112</v>
      </c>
      <c r="L207" s="18">
        <v>2021</v>
      </c>
      <c r="M207" s="2"/>
    </row>
    <row r="208" spans="2:13" x14ac:dyDescent="0.3">
      <c r="B208" s="10">
        <v>44408</v>
      </c>
      <c r="C208" s="11" t="s">
        <v>37</v>
      </c>
      <c r="D208" s="11" t="s">
        <v>38</v>
      </c>
      <c r="E208" s="12">
        <v>3</v>
      </c>
      <c r="F208" s="13">
        <v>116.97</v>
      </c>
      <c r="G208" s="12">
        <v>2</v>
      </c>
      <c r="H208" s="13">
        <v>119.98</v>
      </c>
      <c r="I208" s="11" t="s">
        <v>39</v>
      </c>
      <c r="J208" s="11" t="s">
        <v>36</v>
      </c>
      <c r="K208" s="12" t="s">
        <v>112</v>
      </c>
      <c r="L208" s="14">
        <v>2021</v>
      </c>
      <c r="M208" s="2"/>
    </row>
    <row r="209" spans="2:13" x14ac:dyDescent="0.3">
      <c r="B209" s="15">
        <v>44410</v>
      </c>
      <c r="C209" s="2" t="s">
        <v>69</v>
      </c>
      <c r="D209" s="2" t="s">
        <v>70</v>
      </c>
      <c r="E209" s="16">
        <v>2</v>
      </c>
      <c r="F209" s="17">
        <v>70</v>
      </c>
      <c r="G209" s="16">
        <v>1</v>
      </c>
      <c r="H209" s="17">
        <v>70</v>
      </c>
      <c r="I209" s="2" t="s">
        <v>71</v>
      </c>
      <c r="J209" s="2" t="s">
        <v>68</v>
      </c>
      <c r="K209" s="16" t="s">
        <v>113</v>
      </c>
      <c r="L209" s="18">
        <v>2021</v>
      </c>
      <c r="M209" s="2"/>
    </row>
    <row r="210" spans="2:13" x14ac:dyDescent="0.3">
      <c r="B210" s="10">
        <v>44411</v>
      </c>
      <c r="C210" s="11" t="s">
        <v>21</v>
      </c>
      <c r="D210" s="11" t="s">
        <v>22</v>
      </c>
      <c r="E210" s="12">
        <v>0</v>
      </c>
      <c r="F210" s="13">
        <v>0</v>
      </c>
      <c r="G210" s="12">
        <v>2</v>
      </c>
      <c r="H210" s="13">
        <v>139.97999999999999</v>
      </c>
      <c r="I210" s="11" t="s">
        <v>18</v>
      </c>
      <c r="J210" s="11" t="s">
        <v>14</v>
      </c>
      <c r="K210" s="12" t="s">
        <v>113</v>
      </c>
      <c r="L210" s="14">
        <v>2021</v>
      </c>
      <c r="M210" s="2"/>
    </row>
    <row r="211" spans="2:13" x14ac:dyDescent="0.3">
      <c r="B211" s="15">
        <v>44412</v>
      </c>
      <c r="C211" s="2" t="s">
        <v>23</v>
      </c>
      <c r="D211" s="2" t="s">
        <v>24</v>
      </c>
      <c r="E211" s="16">
        <v>2</v>
      </c>
      <c r="F211" s="17">
        <v>20</v>
      </c>
      <c r="G211" s="16">
        <v>2</v>
      </c>
      <c r="H211" s="17">
        <v>39.979999999999997</v>
      </c>
      <c r="I211" s="2" t="s">
        <v>25</v>
      </c>
      <c r="J211" s="2" t="s">
        <v>14</v>
      </c>
      <c r="K211" s="16" t="s">
        <v>113</v>
      </c>
      <c r="L211" s="18">
        <v>2021</v>
      </c>
      <c r="M211" s="2"/>
    </row>
    <row r="212" spans="2:13" x14ac:dyDescent="0.3">
      <c r="B212" s="10">
        <v>44413</v>
      </c>
      <c r="C212" s="11" t="s">
        <v>59</v>
      </c>
      <c r="D212" s="11" t="s">
        <v>60</v>
      </c>
      <c r="E212" s="12">
        <v>1</v>
      </c>
      <c r="F212" s="13">
        <v>20</v>
      </c>
      <c r="G212" s="12">
        <v>4</v>
      </c>
      <c r="H212" s="13">
        <v>159.96</v>
      </c>
      <c r="I212" s="11" t="s">
        <v>30</v>
      </c>
      <c r="J212" s="11" t="s">
        <v>55</v>
      </c>
      <c r="K212" s="12" t="s">
        <v>113</v>
      </c>
      <c r="L212" s="14">
        <v>2021</v>
      </c>
      <c r="M212" s="2"/>
    </row>
    <row r="213" spans="2:13" x14ac:dyDescent="0.3">
      <c r="B213" s="15">
        <v>44415</v>
      </c>
      <c r="C213" s="2" t="s">
        <v>49</v>
      </c>
      <c r="D213" s="2" t="s">
        <v>50</v>
      </c>
      <c r="E213" s="16">
        <v>1</v>
      </c>
      <c r="F213" s="17">
        <v>23.03</v>
      </c>
      <c r="G213" s="16">
        <v>1</v>
      </c>
      <c r="H213" s="17">
        <v>41.88</v>
      </c>
      <c r="I213" s="2" t="s">
        <v>46</v>
      </c>
      <c r="J213" s="2" t="s">
        <v>36</v>
      </c>
      <c r="K213" s="16" t="s">
        <v>113</v>
      </c>
      <c r="L213" s="18">
        <v>2021</v>
      </c>
      <c r="M213" s="2"/>
    </row>
    <row r="214" spans="2:13" x14ac:dyDescent="0.3">
      <c r="B214" s="10">
        <v>44418</v>
      </c>
      <c r="C214" s="11" t="s">
        <v>42</v>
      </c>
      <c r="D214" s="11" t="s">
        <v>43</v>
      </c>
      <c r="E214" s="12">
        <v>1</v>
      </c>
      <c r="F214" s="13">
        <v>21.99</v>
      </c>
      <c r="G214" s="12">
        <v>3</v>
      </c>
      <c r="H214" s="13">
        <v>119.97</v>
      </c>
      <c r="I214" s="11" t="s">
        <v>25</v>
      </c>
      <c r="J214" s="11" t="s">
        <v>36</v>
      </c>
      <c r="K214" s="12" t="s">
        <v>113</v>
      </c>
      <c r="L214" s="14">
        <v>2021</v>
      </c>
      <c r="M214" s="2"/>
    </row>
    <row r="215" spans="2:13" x14ac:dyDescent="0.3">
      <c r="B215" s="15">
        <v>44419</v>
      </c>
      <c r="C215" s="2" t="s">
        <v>21</v>
      </c>
      <c r="D215" s="2" t="s">
        <v>22</v>
      </c>
      <c r="E215" s="16">
        <v>2</v>
      </c>
      <c r="F215" s="17">
        <v>83.98</v>
      </c>
      <c r="G215" s="16">
        <v>1</v>
      </c>
      <c r="H215" s="17">
        <v>69.989999999999995</v>
      </c>
      <c r="I215" s="2" t="s">
        <v>18</v>
      </c>
      <c r="J215" s="2" t="s">
        <v>14</v>
      </c>
      <c r="K215" s="16" t="s">
        <v>113</v>
      </c>
      <c r="L215" s="18">
        <v>2021</v>
      </c>
      <c r="M215" s="2"/>
    </row>
    <row r="216" spans="2:13" x14ac:dyDescent="0.3">
      <c r="B216" s="10">
        <v>44420</v>
      </c>
      <c r="C216" s="11" t="s">
        <v>64</v>
      </c>
      <c r="D216" s="11" t="s">
        <v>65</v>
      </c>
      <c r="E216" s="12">
        <v>3</v>
      </c>
      <c r="F216" s="13">
        <v>1754.97</v>
      </c>
      <c r="G216" s="12">
        <v>1</v>
      </c>
      <c r="H216" s="13">
        <v>649.99</v>
      </c>
      <c r="I216" s="11" t="s">
        <v>35</v>
      </c>
      <c r="J216" s="11" t="s">
        <v>55</v>
      </c>
      <c r="K216" s="12" t="s">
        <v>113</v>
      </c>
      <c r="L216" s="14">
        <v>2021</v>
      </c>
      <c r="M216" s="2"/>
    </row>
    <row r="217" spans="2:13" x14ac:dyDescent="0.3">
      <c r="B217" s="15">
        <v>44421</v>
      </c>
      <c r="C217" s="2" t="s">
        <v>79</v>
      </c>
      <c r="D217" s="2" t="s">
        <v>80</v>
      </c>
      <c r="E217" s="16">
        <v>3</v>
      </c>
      <c r="F217" s="17">
        <v>634.95000000000005</v>
      </c>
      <c r="G217" s="16">
        <v>1</v>
      </c>
      <c r="H217" s="17">
        <v>249</v>
      </c>
      <c r="I217" s="2" t="s">
        <v>81</v>
      </c>
      <c r="J217" s="2" t="s">
        <v>78</v>
      </c>
      <c r="K217" s="16" t="s">
        <v>113</v>
      </c>
      <c r="L217" s="18">
        <v>2021</v>
      </c>
      <c r="M217" s="2"/>
    </row>
    <row r="218" spans="2:13" x14ac:dyDescent="0.3">
      <c r="B218" s="10">
        <v>44422</v>
      </c>
      <c r="C218" s="11" t="s">
        <v>33</v>
      </c>
      <c r="D218" s="11" t="s">
        <v>34</v>
      </c>
      <c r="E218" s="12">
        <v>0</v>
      </c>
      <c r="F218" s="13">
        <v>0</v>
      </c>
      <c r="G218" s="12">
        <v>1</v>
      </c>
      <c r="H218" s="13">
        <v>249.99</v>
      </c>
      <c r="I218" s="11" t="s">
        <v>35</v>
      </c>
      <c r="J218" s="11" t="s">
        <v>36</v>
      </c>
      <c r="K218" s="12" t="s">
        <v>113</v>
      </c>
      <c r="L218" s="14">
        <v>2021</v>
      </c>
      <c r="M218" s="2"/>
    </row>
    <row r="219" spans="2:13" x14ac:dyDescent="0.3">
      <c r="B219" s="15">
        <v>44423</v>
      </c>
      <c r="C219" s="2" t="s">
        <v>11</v>
      </c>
      <c r="D219" s="2" t="s">
        <v>12</v>
      </c>
      <c r="E219" s="16">
        <v>3</v>
      </c>
      <c r="F219" s="17">
        <v>1036.77</v>
      </c>
      <c r="G219" s="16">
        <v>1</v>
      </c>
      <c r="H219" s="17">
        <v>431.99</v>
      </c>
      <c r="I219" s="2" t="s">
        <v>13</v>
      </c>
      <c r="J219" s="2" t="s">
        <v>14</v>
      </c>
      <c r="K219" s="16" t="s">
        <v>113</v>
      </c>
      <c r="L219" s="18">
        <v>2021</v>
      </c>
      <c r="M219" s="2"/>
    </row>
    <row r="220" spans="2:13" x14ac:dyDescent="0.3">
      <c r="B220" s="10">
        <v>44424</v>
      </c>
      <c r="C220" s="11" t="s">
        <v>98</v>
      </c>
      <c r="D220" s="11" t="s">
        <v>99</v>
      </c>
      <c r="E220" s="12">
        <v>0</v>
      </c>
      <c r="F220" s="13">
        <v>0</v>
      </c>
      <c r="G220" s="12">
        <v>1</v>
      </c>
      <c r="H220" s="13">
        <v>399.95</v>
      </c>
      <c r="I220" s="11" t="s">
        <v>13</v>
      </c>
      <c r="J220" s="11" t="s">
        <v>100</v>
      </c>
      <c r="K220" s="12" t="s">
        <v>113</v>
      </c>
      <c r="L220" s="14">
        <v>2021</v>
      </c>
      <c r="M220" s="2"/>
    </row>
    <row r="221" spans="2:13" x14ac:dyDescent="0.3">
      <c r="B221" s="15">
        <v>44425</v>
      </c>
      <c r="C221" s="2" t="s">
        <v>51</v>
      </c>
      <c r="D221" s="2" t="s">
        <v>52</v>
      </c>
      <c r="E221" s="16">
        <v>1</v>
      </c>
      <c r="F221" s="17">
        <v>89.99</v>
      </c>
      <c r="G221" s="16">
        <v>1</v>
      </c>
      <c r="H221" s="17">
        <v>119.99</v>
      </c>
      <c r="I221" s="2" t="s">
        <v>39</v>
      </c>
      <c r="J221" s="2" t="s">
        <v>36</v>
      </c>
      <c r="K221" s="16" t="s">
        <v>113</v>
      </c>
      <c r="L221" s="18">
        <v>2021</v>
      </c>
      <c r="M221" s="2"/>
    </row>
    <row r="222" spans="2:13" x14ac:dyDescent="0.3">
      <c r="B222" s="10">
        <v>44426</v>
      </c>
      <c r="C222" s="11" t="s">
        <v>69</v>
      </c>
      <c r="D222" s="11" t="s">
        <v>70</v>
      </c>
      <c r="E222" s="12">
        <v>3</v>
      </c>
      <c r="F222" s="13">
        <v>105</v>
      </c>
      <c r="G222" s="12">
        <v>3</v>
      </c>
      <c r="H222" s="13">
        <v>210</v>
      </c>
      <c r="I222" s="11" t="s">
        <v>71</v>
      </c>
      <c r="J222" s="11" t="s">
        <v>68</v>
      </c>
      <c r="K222" s="12" t="s">
        <v>113</v>
      </c>
      <c r="L222" s="14">
        <v>2021</v>
      </c>
      <c r="M222" s="2"/>
    </row>
    <row r="223" spans="2:13" x14ac:dyDescent="0.3">
      <c r="B223" s="15">
        <v>44427</v>
      </c>
      <c r="C223" s="2" t="s">
        <v>59</v>
      </c>
      <c r="D223" s="2" t="s">
        <v>60</v>
      </c>
      <c r="E223" s="16">
        <v>0</v>
      </c>
      <c r="F223" s="17">
        <v>0</v>
      </c>
      <c r="G223" s="16">
        <v>2</v>
      </c>
      <c r="H223" s="17">
        <v>79.98</v>
      </c>
      <c r="I223" s="2" t="s">
        <v>30</v>
      </c>
      <c r="J223" s="2" t="s">
        <v>55</v>
      </c>
      <c r="K223" s="16" t="s">
        <v>113</v>
      </c>
      <c r="L223" s="18">
        <v>2021</v>
      </c>
      <c r="M223" s="2"/>
    </row>
    <row r="224" spans="2:13" x14ac:dyDescent="0.3">
      <c r="B224" s="10">
        <v>44429</v>
      </c>
      <c r="C224" s="11" t="s">
        <v>75</v>
      </c>
      <c r="D224" s="11" t="s">
        <v>76</v>
      </c>
      <c r="E224" s="12">
        <v>1</v>
      </c>
      <c r="F224" s="13">
        <v>12</v>
      </c>
      <c r="G224" s="12">
        <v>2</v>
      </c>
      <c r="H224" s="13">
        <v>40</v>
      </c>
      <c r="I224" s="11" t="s">
        <v>77</v>
      </c>
      <c r="J224" s="11" t="s">
        <v>78</v>
      </c>
      <c r="K224" s="12" t="s">
        <v>113</v>
      </c>
      <c r="L224" s="14">
        <v>2021</v>
      </c>
      <c r="M224" s="2"/>
    </row>
    <row r="225" spans="2:13" x14ac:dyDescent="0.3">
      <c r="B225" s="15">
        <v>44431</v>
      </c>
      <c r="C225" s="2" t="s">
        <v>63</v>
      </c>
      <c r="D225" s="2" t="s">
        <v>41</v>
      </c>
      <c r="E225" s="16">
        <v>2</v>
      </c>
      <c r="F225" s="17">
        <v>40</v>
      </c>
      <c r="G225" s="16">
        <v>2</v>
      </c>
      <c r="H225" s="17">
        <v>79.98</v>
      </c>
      <c r="I225" s="2" t="s">
        <v>25</v>
      </c>
      <c r="J225" s="2" t="s">
        <v>55</v>
      </c>
      <c r="K225" s="16" t="s">
        <v>113</v>
      </c>
      <c r="L225" s="18">
        <v>2021</v>
      </c>
      <c r="M225" s="2"/>
    </row>
    <row r="226" spans="2:13" x14ac:dyDescent="0.3">
      <c r="B226" s="10">
        <v>44432</v>
      </c>
      <c r="C226" s="11" t="s">
        <v>87</v>
      </c>
      <c r="D226" s="11" t="s">
        <v>88</v>
      </c>
      <c r="E226" s="12">
        <v>1</v>
      </c>
      <c r="F226" s="13">
        <v>62.99</v>
      </c>
      <c r="G226" s="12">
        <v>3</v>
      </c>
      <c r="H226" s="13">
        <v>269.97000000000003</v>
      </c>
      <c r="I226" s="11" t="s">
        <v>25</v>
      </c>
      <c r="J226" s="11" t="s">
        <v>78</v>
      </c>
      <c r="K226" s="12" t="s">
        <v>113</v>
      </c>
      <c r="L226" s="14">
        <v>2021</v>
      </c>
      <c r="M226" s="2"/>
    </row>
    <row r="227" spans="2:13" x14ac:dyDescent="0.3">
      <c r="B227" s="15">
        <v>44433</v>
      </c>
      <c r="C227" s="2" t="s">
        <v>89</v>
      </c>
      <c r="D227" s="2" t="s">
        <v>90</v>
      </c>
      <c r="E227" s="16">
        <v>3</v>
      </c>
      <c r="F227" s="17">
        <v>188.97</v>
      </c>
      <c r="G227" s="16">
        <v>2</v>
      </c>
      <c r="H227" s="17">
        <v>179.98</v>
      </c>
      <c r="I227" s="2" t="s">
        <v>91</v>
      </c>
      <c r="J227" s="2" t="s">
        <v>78</v>
      </c>
      <c r="K227" s="16" t="s">
        <v>113</v>
      </c>
      <c r="L227" s="18">
        <v>2021</v>
      </c>
      <c r="M227" s="2"/>
    </row>
    <row r="228" spans="2:13" x14ac:dyDescent="0.3">
      <c r="B228" s="10">
        <v>44434</v>
      </c>
      <c r="C228" s="11" t="s">
        <v>69</v>
      </c>
      <c r="D228" s="11" t="s">
        <v>70</v>
      </c>
      <c r="E228" s="12">
        <v>0</v>
      </c>
      <c r="F228" s="13">
        <v>0</v>
      </c>
      <c r="G228" s="12">
        <v>2</v>
      </c>
      <c r="H228" s="13">
        <v>140</v>
      </c>
      <c r="I228" s="11" t="s">
        <v>71</v>
      </c>
      <c r="J228" s="11" t="s">
        <v>68</v>
      </c>
      <c r="K228" s="12" t="s">
        <v>113</v>
      </c>
      <c r="L228" s="14">
        <v>2021</v>
      </c>
      <c r="M228" s="2"/>
    </row>
    <row r="229" spans="2:13" x14ac:dyDescent="0.3">
      <c r="B229" s="15">
        <v>44435</v>
      </c>
      <c r="C229" s="2" t="s">
        <v>26</v>
      </c>
      <c r="D229" s="2" t="s">
        <v>27</v>
      </c>
      <c r="E229" s="16">
        <v>2</v>
      </c>
      <c r="F229" s="17">
        <v>28</v>
      </c>
      <c r="G229" s="16">
        <v>4</v>
      </c>
      <c r="H229" s="17">
        <v>111.96</v>
      </c>
      <c r="I229" s="2" t="s">
        <v>25</v>
      </c>
      <c r="J229" s="2" t="s">
        <v>14</v>
      </c>
      <c r="K229" s="16" t="s">
        <v>113</v>
      </c>
      <c r="L229" s="18">
        <v>2021</v>
      </c>
      <c r="M229" s="2"/>
    </row>
    <row r="230" spans="2:13" x14ac:dyDescent="0.3">
      <c r="B230" s="10">
        <v>44436</v>
      </c>
      <c r="C230" s="11" t="s">
        <v>56</v>
      </c>
      <c r="D230" s="11" t="s">
        <v>57</v>
      </c>
      <c r="E230" s="12">
        <v>3</v>
      </c>
      <c r="F230" s="13">
        <v>549.75</v>
      </c>
      <c r="G230" s="12">
        <v>4</v>
      </c>
      <c r="H230" s="13">
        <v>862.36</v>
      </c>
      <c r="I230" s="11" t="s">
        <v>58</v>
      </c>
      <c r="J230" s="11" t="s">
        <v>55</v>
      </c>
      <c r="K230" s="12" t="s">
        <v>113</v>
      </c>
      <c r="L230" s="14">
        <v>2021</v>
      </c>
      <c r="M230" s="2"/>
    </row>
    <row r="231" spans="2:13" x14ac:dyDescent="0.3">
      <c r="B231" s="15">
        <v>44437</v>
      </c>
      <c r="C231" s="2" t="s">
        <v>63</v>
      </c>
      <c r="D231" s="2" t="s">
        <v>41</v>
      </c>
      <c r="E231" s="16">
        <v>1</v>
      </c>
      <c r="F231" s="17">
        <v>20</v>
      </c>
      <c r="G231" s="16">
        <v>3</v>
      </c>
      <c r="H231" s="17">
        <v>119.97</v>
      </c>
      <c r="I231" s="2" t="s">
        <v>25</v>
      </c>
      <c r="J231" s="2" t="s">
        <v>55</v>
      </c>
      <c r="K231" s="16" t="s">
        <v>113</v>
      </c>
      <c r="L231" s="18">
        <v>2021</v>
      </c>
      <c r="M231" s="2"/>
    </row>
    <row r="232" spans="2:13" x14ac:dyDescent="0.3">
      <c r="B232" s="10">
        <v>44438</v>
      </c>
      <c r="C232" s="11" t="s">
        <v>84</v>
      </c>
      <c r="D232" s="11" t="s">
        <v>85</v>
      </c>
      <c r="E232" s="12">
        <v>2</v>
      </c>
      <c r="F232" s="13">
        <v>193.5</v>
      </c>
      <c r="G232" s="12">
        <v>2</v>
      </c>
      <c r="H232" s="13">
        <v>258</v>
      </c>
      <c r="I232" s="11" t="s">
        <v>86</v>
      </c>
      <c r="J232" s="11" t="s">
        <v>78</v>
      </c>
      <c r="K232" s="12" t="s">
        <v>113</v>
      </c>
      <c r="L232" s="14">
        <v>2021</v>
      </c>
      <c r="M232" s="2"/>
    </row>
    <row r="233" spans="2:13" x14ac:dyDescent="0.3">
      <c r="B233" s="15">
        <v>44439</v>
      </c>
      <c r="C233" s="2" t="s">
        <v>47</v>
      </c>
      <c r="D233" s="2" t="s">
        <v>48</v>
      </c>
      <c r="E233" s="16">
        <v>2</v>
      </c>
      <c r="F233" s="17">
        <v>179.82</v>
      </c>
      <c r="G233" s="16">
        <v>1</v>
      </c>
      <c r="H233" s="17">
        <v>119.88</v>
      </c>
      <c r="I233" s="2" t="s">
        <v>46</v>
      </c>
      <c r="J233" s="2" t="s">
        <v>36</v>
      </c>
      <c r="K233" s="16" t="s">
        <v>113</v>
      </c>
      <c r="L233" s="18">
        <v>2021</v>
      </c>
      <c r="M233" s="2"/>
    </row>
    <row r="234" spans="2:13" x14ac:dyDescent="0.3">
      <c r="B234" s="10">
        <v>44440</v>
      </c>
      <c r="C234" s="11" t="s">
        <v>66</v>
      </c>
      <c r="D234" s="11" t="s">
        <v>67</v>
      </c>
      <c r="E234" s="12">
        <v>1</v>
      </c>
      <c r="F234" s="13">
        <v>4495.5</v>
      </c>
      <c r="G234" s="12">
        <v>1</v>
      </c>
      <c r="H234" s="13">
        <v>4995</v>
      </c>
      <c r="I234" s="11" t="s">
        <v>13</v>
      </c>
      <c r="J234" s="11" t="s">
        <v>68</v>
      </c>
      <c r="K234" s="12" t="s">
        <v>114</v>
      </c>
      <c r="L234" s="14">
        <v>2021</v>
      </c>
      <c r="M234" s="2"/>
    </row>
    <row r="235" spans="2:13" x14ac:dyDescent="0.3">
      <c r="B235" s="15">
        <v>44442</v>
      </c>
      <c r="C235" s="2" t="s">
        <v>96</v>
      </c>
      <c r="D235" s="2" t="s">
        <v>97</v>
      </c>
      <c r="E235" s="16">
        <v>3</v>
      </c>
      <c r="F235" s="17">
        <v>224.96999999999997</v>
      </c>
      <c r="G235" s="16">
        <v>1</v>
      </c>
      <c r="H235" s="17">
        <v>99.99</v>
      </c>
      <c r="I235" s="2" t="s">
        <v>25</v>
      </c>
      <c r="J235" s="2" t="s">
        <v>95</v>
      </c>
      <c r="K235" s="16" t="s">
        <v>114</v>
      </c>
      <c r="L235" s="18">
        <v>2021</v>
      </c>
      <c r="M235" s="2"/>
    </row>
    <row r="236" spans="2:13" x14ac:dyDescent="0.3">
      <c r="B236" s="10">
        <v>44443</v>
      </c>
      <c r="C236" s="11" t="s">
        <v>101</v>
      </c>
      <c r="D236" s="11" t="s">
        <v>102</v>
      </c>
      <c r="E236" s="12">
        <v>3</v>
      </c>
      <c r="F236" s="13">
        <v>732.90000000000009</v>
      </c>
      <c r="G236" s="12">
        <v>3</v>
      </c>
      <c r="H236" s="13">
        <v>1047</v>
      </c>
      <c r="I236" s="11" t="s">
        <v>103</v>
      </c>
      <c r="J236" s="11" t="s">
        <v>100</v>
      </c>
      <c r="K236" s="12" t="s">
        <v>114</v>
      </c>
      <c r="L236" s="14">
        <v>2021</v>
      </c>
      <c r="M236" s="2"/>
    </row>
    <row r="237" spans="2:13" x14ac:dyDescent="0.3">
      <c r="B237" s="15">
        <v>44444</v>
      </c>
      <c r="C237" s="2" t="s">
        <v>98</v>
      </c>
      <c r="D237" s="2" t="s">
        <v>99</v>
      </c>
      <c r="E237" s="16">
        <v>2</v>
      </c>
      <c r="F237" s="17">
        <v>719.92</v>
      </c>
      <c r="G237" s="16">
        <v>3</v>
      </c>
      <c r="H237" s="17">
        <v>1199.8499999999999</v>
      </c>
      <c r="I237" s="2" t="s">
        <v>13</v>
      </c>
      <c r="J237" s="2" t="s">
        <v>100</v>
      </c>
      <c r="K237" s="16" t="s">
        <v>114</v>
      </c>
      <c r="L237" s="18">
        <v>2021</v>
      </c>
      <c r="M237" s="2"/>
    </row>
    <row r="238" spans="2:13" x14ac:dyDescent="0.3">
      <c r="B238" s="10">
        <v>44445</v>
      </c>
      <c r="C238" s="11" t="s">
        <v>84</v>
      </c>
      <c r="D238" s="11" t="s">
        <v>85</v>
      </c>
      <c r="E238" s="12">
        <v>1</v>
      </c>
      <c r="F238" s="13">
        <v>96.75</v>
      </c>
      <c r="G238" s="12">
        <v>3</v>
      </c>
      <c r="H238" s="13">
        <v>387</v>
      </c>
      <c r="I238" s="11" t="s">
        <v>86</v>
      </c>
      <c r="J238" s="11" t="s">
        <v>78</v>
      </c>
      <c r="K238" s="12" t="s">
        <v>114</v>
      </c>
      <c r="L238" s="14">
        <v>2021</v>
      </c>
      <c r="M238" s="2"/>
    </row>
    <row r="239" spans="2:13" x14ac:dyDescent="0.3">
      <c r="B239" s="15">
        <v>44446</v>
      </c>
      <c r="C239" s="2" t="s">
        <v>33</v>
      </c>
      <c r="D239" s="2" t="s">
        <v>34</v>
      </c>
      <c r="E239" s="16">
        <v>3</v>
      </c>
      <c r="F239" s="17">
        <v>599.97</v>
      </c>
      <c r="G239" s="16">
        <v>2</v>
      </c>
      <c r="H239" s="17">
        <v>499.98</v>
      </c>
      <c r="I239" s="2" t="s">
        <v>35</v>
      </c>
      <c r="J239" s="2" t="s">
        <v>36</v>
      </c>
      <c r="K239" s="16" t="s">
        <v>114</v>
      </c>
      <c r="L239" s="18">
        <v>2021</v>
      </c>
      <c r="M239" s="2"/>
    </row>
    <row r="240" spans="2:13" x14ac:dyDescent="0.3">
      <c r="B240" s="10">
        <v>44447</v>
      </c>
      <c r="C240" s="11" t="s">
        <v>33</v>
      </c>
      <c r="D240" s="11" t="s">
        <v>34</v>
      </c>
      <c r="E240" s="12">
        <v>1</v>
      </c>
      <c r="F240" s="13">
        <v>199.99</v>
      </c>
      <c r="G240" s="12">
        <v>4</v>
      </c>
      <c r="H240" s="13">
        <v>999.96</v>
      </c>
      <c r="I240" s="11" t="s">
        <v>35</v>
      </c>
      <c r="J240" s="11" t="s">
        <v>36</v>
      </c>
      <c r="K240" s="12" t="s">
        <v>114</v>
      </c>
      <c r="L240" s="14">
        <v>2021</v>
      </c>
      <c r="M240" s="2"/>
    </row>
    <row r="241" spans="2:13" x14ac:dyDescent="0.3">
      <c r="B241" s="15">
        <v>44448</v>
      </c>
      <c r="C241" s="2" t="s">
        <v>101</v>
      </c>
      <c r="D241" s="2" t="s">
        <v>102</v>
      </c>
      <c r="E241" s="16">
        <v>0</v>
      </c>
      <c r="F241" s="17">
        <v>0</v>
      </c>
      <c r="G241" s="16">
        <v>1</v>
      </c>
      <c r="H241" s="17">
        <v>349</v>
      </c>
      <c r="I241" s="2" t="s">
        <v>103</v>
      </c>
      <c r="J241" s="2" t="s">
        <v>100</v>
      </c>
      <c r="K241" s="16" t="s">
        <v>114</v>
      </c>
      <c r="L241" s="18">
        <v>2021</v>
      </c>
      <c r="M241" s="2"/>
    </row>
    <row r="242" spans="2:13" x14ac:dyDescent="0.3">
      <c r="B242" s="10">
        <v>44449</v>
      </c>
      <c r="C242" s="11" t="s">
        <v>63</v>
      </c>
      <c r="D242" s="11" t="s">
        <v>41</v>
      </c>
      <c r="E242" s="12">
        <v>0</v>
      </c>
      <c r="F242" s="13">
        <v>0</v>
      </c>
      <c r="G242" s="12">
        <v>4</v>
      </c>
      <c r="H242" s="13">
        <v>159.96</v>
      </c>
      <c r="I242" s="11" t="s">
        <v>25</v>
      </c>
      <c r="J242" s="11" t="s">
        <v>55</v>
      </c>
      <c r="K242" s="12" t="s">
        <v>114</v>
      </c>
      <c r="L242" s="14">
        <v>2021</v>
      </c>
      <c r="M242" s="2"/>
    </row>
    <row r="243" spans="2:13" x14ac:dyDescent="0.3">
      <c r="B243" s="15">
        <v>44450</v>
      </c>
      <c r="C243" s="2" t="s">
        <v>96</v>
      </c>
      <c r="D243" s="2" t="s">
        <v>97</v>
      </c>
      <c r="E243" s="16">
        <v>1</v>
      </c>
      <c r="F243" s="17">
        <v>74.989999999999995</v>
      </c>
      <c r="G243" s="16">
        <v>3</v>
      </c>
      <c r="H243" s="17">
        <v>299.97000000000003</v>
      </c>
      <c r="I243" s="2" t="s">
        <v>25</v>
      </c>
      <c r="J243" s="2" t="s">
        <v>95</v>
      </c>
      <c r="K243" s="16" t="s">
        <v>114</v>
      </c>
      <c r="L243" s="18">
        <v>2021</v>
      </c>
      <c r="M243" s="2"/>
    </row>
    <row r="244" spans="2:13" x14ac:dyDescent="0.3">
      <c r="B244" s="10">
        <v>44451</v>
      </c>
      <c r="C244" s="11" t="s">
        <v>92</v>
      </c>
      <c r="D244" s="11" t="s">
        <v>93</v>
      </c>
      <c r="E244" s="12">
        <v>1</v>
      </c>
      <c r="F244" s="13">
        <v>38.99</v>
      </c>
      <c r="G244" s="12">
        <v>2</v>
      </c>
      <c r="H244" s="13">
        <v>119.98</v>
      </c>
      <c r="I244" s="11" t="s">
        <v>94</v>
      </c>
      <c r="J244" s="11" t="s">
        <v>95</v>
      </c>
      <c r="K244" s="12" t="s">
        <v>114</v>
      </c>
      <c r="L244" s="14">
        <v>2021</v>
      </c>
      <c r="M244" s="2"/>
    </row>
    <row r="245" spans="2:13" x14ac:dyDescent="0.3">
      <c r="B245" s="15">
        <v>44452</v>
      </c>
      <c r="C245" s="2" t="s">
        <v>75</v>
      </c>
      <c r="D245" s="2" t="s">
        <v>76</v>
      </c>
      <c r="E245" s="16">
        <v>3</v>
      </c>
      <c r="F245" s="17">
        <v>36</v>
      </c>
      <c r="G245" s="16">
        <v>1</v>
      </c>
      <c r="H245" s="17">
        <v>20</v>
      </c>
      <c r="I245" s="2" t="s">
        <v>77</v>
      </c>
      <c r="J245" s="2" t="s">
        <v>78</v>
      </c>
      <c r="K245" s="16" t="s">
        <v>114</v>
      </c>
      <c r="L245" s="18">
        <v>2021</v>
      </c>
      <c r="M245" s="2"/>
    </row>
    <row r="246" spans="2:13" x14ac:dyDescent="0.3">
      <c r="B246" s="10">
        <v>44453</v>
      </c>
      <c r="C246" s="11" t="s">
        <v>21</v>
      </c>
      <c r="D246" s="11" t="s">
        <v>22</v>
      </c>
      <c r="E246" s="12">
        <v>0</v>
      </c>
      <c r="F246" s="13">
        <v>0</v>
      </c>
      <c r="G246" s="12">
        <v>3</v>
      </c>
      <c r="H246" s="13">
        <v>209.97</v>
      </c>
      <c r="I246" s="11" t="s">
        <v>18</v>
      </c>
      <c r="J246" s="11" t="s">
        <v>14</v>
      </c>
      <c r="K246" s="12" t="s">
        <v>114</v>
      </c>
      <c r="L246" s="14">
        <v>2021</v>
      </c>
      <c r="M246" s="2"/>
    </row>
    <row r="247" spans="2:13" x14ac:dyDescent="0.3">
      <c r="B247" s="15">
        <v>44454</v>
      </c>
      <c r="C247" s="2" t="s">
        <v>82</v>
      </c>
      <c r="D247" s="2" t="s">
        <v>83</v>
      </c>
      <c r="E247" s="16">
        <v>3</v>
      </c>
      <c r="F247" s="17">
        <v>290.25</v>
      </c>
      <c r="G247" s="16">
        <v>2</v>
      </c>
      <c r="H247" s="17">
        <v>258</v>
      </c>
      <c r="I247" s="2" t="s">
        <v>77</v>
      </c>
      <c r="J247" s="2" t="s">
        <v>78</v>
      </c>
      <c r="K247" s="16" t="s">
        <v>114</v>
      </c>
      <c r="L247" s="18">
        <v>2021</v>
      </c>
      <c r="M247" s="2"/>
    </row>
    <row r="248" spans="2:13" x14ac:dyDescent="0.3">
      <c r="B248" s="10">
        <v>44455</v>
      </c>
      <c r="C248" s="11" t="s">
        <v>40</v>
      </c>
      <c r="D248" s="11" t="s">
        <v>41</v>
      </c>
      <c r="E248" s="12">
        <v>0</v>
      </c>
      <c r="F248" s="13">
        <v>0</v>
      </c>
      <c r="G248" s="12">
        <v>2</v>
      </c>
      <c r="H248" s="13">
        <v>79.98</v>
      </c>
      <c r="I248" s="11" t="s">
        <v>25</v>
      </c>
      <c r="J248" s="11" t="s">
        <v>36</v>
      </c>
      <c r="K248" s="12" t="s">
        <v>114</v>
      </c>
      <c r="L248" s="14">
        <v>2021</v>
      </c>
      <c r="M248" s="2"/>
    </row>
    <row r="249" spans="2:13" x14ac:dyDescent="0.3">
      <c r="B249" s="15">
        <v>44456</v>
      </c>
      <c r="C249" s="2" t="s">
        <v>92</v>
      </c>
      <c r="D249" s="2" t="s">
        <v>93</v>
      </c>
      <c r="E249" s="16">
        <v>1</v>
      </c>
      <c r="F249" s="17">
        <v>38.99</v>
      </c>
      <c r="G249" s="16">
        <v>1</v>
      </c>
      <c r="H249" s="17">
        <v>59.99</v>
      </c>
      <c r="I249" s="2" t="s">
        <v>94</v>
      </c>
      <c r="J249" s="2" t="s">
        <v>95</v>
      </c>
      <c r="K249" s="16" t="s">
        <v>114</v>
      </c>
      <c r="L249" s="18">
        <v>2021</v>
      </c>
      <c r="M249" s="2"/>
    </row>
    <row r="250" spans="2:13" x14ac:dyDescent="0.3">
      <c r="B250" s="10">
        <v>44457</v>
      </c>
      <c r="C250" s="11" t="s">
        <v>44</v>
      </c>
      <c r="D250" s="11" t="s">
        <v>45</v>
      </c>
      <c r="E250" s="12">
        <v>3</v>
      </c>
      <c r="F250" s="13">
        <v>98.13</v>
      </c>
      <c r="G250" s="12">
        <v>1</v>
      </c>
      <c r="H250" s="13">
        <v>50.32</v>
      </c>
      <c r="I250" s="11" t="s">
        <v>46</v>
      </c>
      <c r="J250" s="11" t="s">
        <v>36</v>
      </c>
      <c r="K250" s="12" t="s">
        <v>114</v>
      </c>
      <c r="L250" s="14">
        <v>2021</v>
      </c>
      <c r="M250" s="2"/>
    </row>
    <row r="251" spans="2:13" x14ac:dyDescent="0.3">
      <c r="B251" s="15">
        <v>44459</v>
      </c>
      <c r="C251" s="2" t="s">
        <v>96</v>
      </c>
      <c r="D251" s="2" t="s">
        <v>97</v>
      </c>
      <c r="E251" s="16">
        <v>1</v>
      </c>
      <c r="F251" s="17">
        <v>74.989999999999995</v>
      </c>
      <c r="G251" s="16">
        <v>4</v>
      </c>
      <c r="H251" s="17">
        <v>399.96</v>
      </c>
      <c r="I251" s="2" t="s">
        <v>25</v>
      </c>
      <c r="J251" s="2" t="s">
        <v>95</v>
      </c>
      <c r="K251" s="16" t="s">
        <v>114</v>
      </c>
      <c r="L251" s="18">
        <v>2021</v>
      </c>
      <c r="M251" s="2"/>
    </row>
    <row r="252" spans="2:13" x14ac:dyDescent="0.3">
      <c r="B252" s="10">
        <v>44460</v>
      </c>
      <c r="C252" s="11" t="s">
        <v>16</v>
      </c>
      <c r="D252" s="11" t="s">
        <v>17</v>
      </c>
      <c r="E252" s="12">
        <v>1</v>
      </c>
      <c r="F252" s="13">
        <v>174.99</v>
      </c>
      <c r="G252" s="12">
        <v>2</v>
      </c>
      <c r="H252" s="13">
        <v>499.98</v>
      </c>
      <c r="I252" s="11" t="s">
        <v>18</v>
      </c>
      <c r="J252" s="11" t="s">
        <v>14</v>
      </c>
      <c r="K252" s="12" t="s">
        <v>114</v>
      </c>
      <c r="L252" s="14">
        <v>2021</v>
      </c>
      <c r="M252" s="2"/>
    </row>
    <row r="253" spans="2:13" x14ac:dyDescent="0.3">
      <c r="B253" s="15">
        <v>44461</v>
      </c>
      <c r="C253" s="2" t="s">
        <v>72</v>
      </c>
      <c r="D253" s="2" t="s">
        <v>73</v>
      </c>
      <c r="E253" s="16">
        <v>1</v>
      </c>
      <c r="F253" s="17">
        <v>12600</v>
      </c>
      <c r="G253" s="16">
        <v>2</v>
      </c>
      <c r="H253" s="17">
        <v>28000</v>
      </c>
      <c r="I253" s="2" t="s">
        <v>74</v>
      </c>
      <c r="J253" s="2" t="s">
        <v>68</v>
      </c>
      <c r="K253" s="16" t="s">
        <v>114</v>
      </c>
      <c r="L253" s="18">
        <v>2021</v>
      </c>
      <c r="M253" s="2"/>
    </row>
    <row r="254" spans="2:13" x14ac:dyDescent="0.3">
      <c r="B254" s="10">
        <v>44463</v>
      </c>
      <c r="C254" s="11" t="s">
        <v>31</v>
      </c>
      <c r="D254" s="11" t="s">
        <v>32</v>
      </c>
      <c r="E254" s="12">
        <v>2</v>
      </c>
      <c r="F254" s="13">
        <v>469</v>
      </c>
      <c r="G254" s="12">
        <v>3</v>
      </c>
      <c r="H254" s="13">
        <v>827.64</v>
      </c>
      <c r="I254" s="11" t="s">
        <v>18</v>
      </c>
      <c r="J254" s="11" t="s">
        <v>14</v>
      </c>
      <c r="K254" s="12" t="s">
        <v>114</v>
      </c>
      <c r="L254" s="14">
        <v>2021</v>
      </c>
      <c r="M254" s="2"/>
    </row>
    <row r="255" spans="2:13" x14ac:dyDescent="0.3">
      <c r="B255" s="15">
        <v>44464</v>
      </c>
      <c r="C255" s="2" t="s">
        <v>23</v>
      </c>
      <c r="D255" s="2" t="s">
        <v>24</v>
      </c>
      <c r="E255" s="16">
        <v>2</v>
      </c>
      <c r="F255" s="17">
        <v>20</v>
      </c>
      <c r="G255" s="16">
        <v>3</v>
      </c>
      <c r="H255" s="17">
        <v>59.97</v>
      </c>
      <c r="I255" s="2" t="s">
        <v>25</v>
      </c>
      <c r="J255" s="2" t="s">
        <v>14</v>
      </c>
      <c r="K255" s="16" t="s">
        <v>114</v>
      </c>
      <c r="L255" s="18">
        <v>2021</v>
      </c>
      <c r="M255" s="2"/>
    </row>
    <row r="256" spans="2:13" x14ac:dyDescent="0.3">
      <c r="B256" s="10">
        <v>44465</v>
      </c>
      <c r="C256" s="11" t="s">
        <v>23</v>
      </c>
      <c r="D256" s="11" t="s">
        <v>24</v>
      </c>
      <c r="E256" s="12">
        <v>3</v>
      </c>
      <c r="F256" s="13">
        <v>30</v>
      </c>
      <c r="G256" s="12">
        <v>3</v>
      </c>
      <c r="H256" s="13">
        <v>59.97</v>
      </c>
      <c r="I256" s="11" t="s">
        <v>25</v>
      </c>
      <c r="J256" s="11" t="s">
        <v>14</v>
      </c>
      <c r="K256" s="12" t="s">
        <v>114</v>
      </c>
      <c r="L256" s="14">
        <v>2021</v>
      </c>
      <c r="M256" s="2"/>
    </row>
    <row r="257" spans="2:13" x14ac:dyDescent="0.3">
      <c r="B257" s="15">
        <v>44467</v>
      </c>
      <c r="C257" s="2" t="s">
        <v>72</v>
      </c>
      <c r="D257" s="2" t="s">
        <v>73</v>
      </c>
      <c r="E257" s="16">
        <v>1</v>
      </c>
      <c r="F257" s="17">
        <v>12600</v>
      </c>
      <c r="G257" s="16">
        <v>1</v>
      </c>
      <c r="H257" s="17">
        <v>14000</v>
      </c>
      <c r="I257" s="2" t="s">
        <v>74</v>
      </c>
      <c r="J257" s="2" t="s">
        <v>68</v>
      </c>
      <c r="K257" s="16" t="s">
        <v>114</v>
      </c>
      <c r="L257" s="18">
        <v>2021</v>
      </c>
      <c r="M257" s="2"/>
    </row>
    <row r="258" spans="2:13" x14ac:dyDescent="0.3">
      <c r="B258" s="10">
        <v>44468</v>
      </c>
      <c r="C258" s="11" t="s">
        <v>69</v>
      </c>
      <c r="D258" s="11" t="s">
        <v>70</v>
      </c>
      <c r="E258" s="12">
        <v>2</v>
      </c>
      <c r="F258" s="13">
        <v>70</v>
      </c>
      <c r="G258" s="12">
        <v>3</v>
      </c>
      <c r="H258" s="13">
        <v>210</v>
      </c>
      <c r="I258" s="11" t="s">
        <v>71</v>
      </c>
      <c r="J258" s="11" t="s">
        <v>68</v>
      </c>
      <c r="K258" s="12" t="s">
        <v>114</v>
      </c>
      <c r="L258" s="14">
        <v>2021</v>
      </c>
      <c r="M258" s="2"/>
    </row>
    <row r="259" spans="2:13" x14ac:dyDescent="0.3">
      <c r="B259" s="15">
        <v>44469</v>
      </c>
      <c r="C259" s="2" t="s">
        <v>42</v>
      </c>
      <c r="D259" s="2" t="s">
        <v>43</v>
      </c>
      <c r="E259" s="16">
        <v>0</v>
      </c>
      <c r="F259" s="17">
        <v>0</v>
      </c>
      <c r="G259" s="16">
        <v>4</v>
      </c>
      <c r="H259" s="17">
        <v>159.96</v>
      </c>
      <c r="I259" s="2" t="s">
        <v>25</v>
      </c>
      <c r="J259" s="2" t="s">
        <v>36</v>
      </c>
      <c r="K259" s="16" t="s">
        <v>114</v>
      </c>
      <c r="L259" s="18">
        <v>2021</v>
      </c>
      <c r="M259" s="2"/>
    </row>
    <row r="260" spans="2:13" x14ac:dyDescent="0.3">
      <c r="B260" s="10">
        <v>44470</v>
      </c>
      <c r="C260" s="11" t="s">
        <v>72</v>
      </c>
      <c r="D260" s="11" t="s">
        <v>73</v>
      </c>
      <c r="E260" s="12">
        <v>1</v>
      </c>
      <c r="F260" s="13">
        <v>12600</v>
      </c>
      <c r="G260" s="12">
        <v>1</v>
      </c>
      <c r="H260" s="13">
        <v>14000</v>
      </c>
      <c r="I260" s="11" t="s">
        <v>74</v>
      </c>
      <c r="J260" s="11" t="s">
        <v>68</v>
      </c>
      <c r="K260" s="12" t="s">
        <v>115</v>
      </c>
      <c r="L260" s="14">
        <v>2021</v>
      </c>
      <c r="M260" s="2"/>
    </row>
    <row r="261" spans="2:13" x14ac:dyDescent="0.3">
      <c r="B261" s="15">
        <v>44471</v>
      </c>
      <c r="C261" s="2" t="s">
        <v>87</v>
      </c>
      <c r="D261" s="2" t="s">
        <v>88</v>
      </c>
      <c r="E261" s="16">
        <v>2</v>
      </c>
      <c r="F261" s="17">
        <v>125.98</v>
      </c>
      <c r="G261" s="16">
        <v>2</v>
      </c>
      <c r="H261" s="17">
        <v>179.98</v>
      </c>
      <c r="I261" s="2" t="s">
        <v>25</v>
      </c>
      <c r="J261" s="2" t="s">
        <v>78</v>
      </c>
      <c r="K261" s="16" t="s">
        <v>115</v>
      </c>
      <c r="L261" s="18">
        <v>2021</v>
      </c>
      <c r="M261" s="2"/>
    </row>
    <row r="262" spans="2:13" x14ac:dyDescent="0.3">
      <c r="B262" s="10">
        <v>44472</v>
      </c>
      <c r="C262" s="11" t="s">
        <v>63</v>
      </c>
      <c r="D262" s="11" t="s">
        <v>41</v>
      </c>
      <c r="E262" s="12">
        <v>0</v>
      </c>
      <c r="F262" s="13">
        <v>0</v>
      </c>
      <c r="G262" s="12">
        <v>2</v>
      </c>
      <c r="H262" s="13">
        <v>79.98</v>
      </c>
      <c r="I262" s="11" t="s">
        <v>25</v>
      </c>
      <c r="J262" s="11" t="s">
        <v>55</v>
      </c>
      <c r="K262" s="12" t="s">
        <v>115</v>
      </c>
      <c r="L262" s="14">
        <v>2021</v>
      </c>
      <c r="M262" s="2"/>
    </row>
    <row r="263" spans="2:13" x14ac:dyDescent="0.3">
      <c r="B263" s="15">
        <v>44474</v>
      </c>
      <c r="C263" s="2" t="s">
        <v>40</v>
      </c>
      <c r="D263" s="2" t="s">
        <v>41</v>
      </c>
      <c r="E263" s="16">
        <v>3</v>
      </c>
      <c r="F263" s="17">
        <v>65.97</v>
      </c>
      <c r="G263" s="16">
        <v>3</v>
      </c>
      <c r="H263" s="17">
        <v>119.97</v>
      </c>
      <c r="I263" s="2" t="s">
        <v>25</v>
      </c>
      <c r="J263" s="2" t="s">
        <v>36</v>
      </c>
      <c r="K263" s="16" t="s">
        <v>115</v>
      </c>
      <c r="L263" s="18">
        <v>2021</v>
      </c>
      <c r="M263" s="2"/>
    </row>
    <row r="264" spans="2:13" x14ac:dyDescent="0.3">
      <c r="B264" s="10">
        <v>44475</v>
      </c>
      <c r="C264" s="11" t="s">
        <v>61</v>
      </c>
      <c r="D264" s="11" t="s">
        <v>62</v>
      </c>
      <c r="E264" s="12">
        <v>0</v>
      </c>
      <c r="F264" s="13">
        <v>0</v>
      </c>
      <c r="G264" s="12">
        <v>2</v>
      </c>
      <c r="H264" s="13">
        <v>653.38</v>
      </c>
      <c r="I264" s="11" t="s">
        <v>58</v>
      </c>
      <c r="J264" s="11" t="s">
        <v>55</v>
      </c>
      <c r="K264" s="12" t="s">
        <v>115</v>
      </c>
      <c r="L264" s="14">
        <v>2021</v>
      </c>
      <c r="M264" s="2"/>
    </row>
    <row r="265" spans="2:13" x14ac:dyDescent="0.3">
      <c r="B265" s="15">
        <v>44476</v>
      </c>
      <c r="C265" s="2" t="s">
        <v>72</v>
      </c>
      <c r="D265" s="2" t="s">
        <v>73</v>
      </c>
      <c r="E265" s="16">
        <v>0</v>
      </c>
      <c r="F265" s="17">
        <v>0</v>
      </c>
      <c r="G265" s="16">
        <v>1</v>
      </c>
      <c r="H265" s="17">
        <v>14000</v>
      </c>
      <c r="I265" s="2" t="s">
        <v>74</v>
      </c>
      <c r="J265" s="2" t="s">
        <v>68</v>
      </c>
      <c r="K265" s="16" t="s">
        <v>115</v>
      </c>
      <c r="L265" s="18">
        <v>2021</v>
      </c>
      <c r="M265" s="2"/>
    </row>
    <row r="266" spans="2:13" x14ac:dyDescent="0.3">
      <c r="B266" s="10">
        <v>44478</v>
      </c>
      <c r="C266" s="11" t="s">
        <v>40</v>
      </c>
      <c r="D266" s="11" t="s">
        <v>41</v>
      </c>
      <c r="E266" s="12">
        <v>3</v>
      </c>
      <c r="F266" s="13">
        <v>65.97</v>
      </c>
      <c r="G266" s="12">
        <v>2</v>
      </c>
      <c r="H266" s="13">
        <v>79.98</v>
      </c>
      <c r="I266" s="11" t="s">
        <v>25</v>
      </c>
      <c r="J266" s="11" t="s">
        <v>36</v>
      </c>
      <c r="K266" s="12" t="s">
        <v>115</v>
      </c>
      <c r="L266" s="14">
        <v>2021</v>
      </c>
      <c r="M266" s="2"/>
    </row>
    <row r="267" spans="2:13" x14ac:dyDescent="0.3">
      <c r="B267" s="15">
        <v>44479</v>
      </c>
      <c r="C267" s="2" t="s">
        <v>56</v>
      </c>
      <c r="D267" s="2" t="s">
        <v>57</v>
      </c>
      <c r="E267" s="16">
        <v>3</v>
      </c>
      <c r="F267" s="17">
        <v>549.75</v>
      </c>
      <c r="G267" s="16">
        <v>4</v>
      </c>
      <c r="H267" s="17">
        <v>862.36</v>
      </c>
      <c r="I267" s="2" t="s">
        <v>58</v>
      </c>
      <c r="J267" s="2" t="s">
        <v>55</v>
      </c>
      <c r="K267" s="16" t="s">
        <v>115</v>
      </c>
      <c r="L267" s="18">
        <v>2021</v>
      </c>
      <c r="M267" s="2"/>
    </row>
    <row r="268" spans="2:13" x14ac:dyDescent="0.3">
      <c r="B268" s="10">
        <v>44480</v>
      </c>
      <c r="C268" s="11" t="s">
        <v>101</v>
      </c>
      <c r="D268" s="11" t="s">
        <v>102</v>
      </c>
      <c r="E268" s="12">
        <v>0</v>
      </c>
      <c r="F268" s="13">
        <v>0</v>
      </c>
      <c r="G268" s="12">
        <v>4</v>
      </c>
      <c r="H268" s="13">
        <v>1396</v>
      </c>
      <c r="I268" s="11" t="s">
        <v>103</v>
      </c>
      <c r="J268" s="11" t="s">
        <v>100</v>
      </c>
      <c r="K268" s="12" t="s">
        <v>115</v>
      </c>
      <c r="L268" s="14">
        <v>2021</v>
      </c>
      <c r="M268" s="2"/>
    </row>
    <row r="269" spans="2:13" x14ac:dyDescent="0.3">
      <c r="B269" s="15">
        <v>44481</v>
      </c>
      <c r="C269" s="2" t="s">
        <v>49</v>
      </c>
      <c r="D269" s="2" t="s">
        <v>50</v>
      </c>
      <c r="E269" s="16">
        <v>0</v>
      </c>
      <c r="F269" s="17">
        <v>0</v>
      </c>
      <c r="G269" s="16">
        <v>3</v>
      </c>
      <c r="H269" s="17">
        <v>125.64</v>
      </c>
      <c r="I269" s="2" t="s">
        <v>46</v>
      </c>
      <c r="J269" s="2" t="s">
        <v>36</v>
      </c>
      <c r="K269" s="16" t="s">
        <v>115</v>
      </c>
      <c r="L269" s="18">
        <v>2021</v>
      </c>
      <c r="M269" s="2"/>
    </row>
    <row r="270" spans="2:13" x14ac:dyDescent="0.3">
      <c r="B270" s="10">
        <v>44482</v>
      </c>
      <c r="C270" s="11" t="s">
        <v>64</v>
      </c>
      <c r="D270" s="11" t="s">
        <v>65</v>
      </c>
      <c r="E270" s="12">
        <v>3</v>
      </c>
      <c r="F270" s="13">
        <v>1754.97</v>
      </c>
      <c r="G270" s="12">
        <v>4</v>
      </c>
      <c r="H270" s="13">
        <v>2599.96</v>
      </c>
      <c r="I270" s="11" t="s">
        <v>35</v>
      </c>
      <c r="J270" s="11" t="s">
        <v>55</v>
      </c>
      <c r="K270" s="12" t="s">
        <v>115</v>
      </c>
      <c r="L270" s="14">
        <v>2021</v>
      </c>
      <c r="M270" s="2"/>
    </row>
    <row r="271" spans="2:13" x14ac:dyDescent="0.3">
      <c r="B271" s="15">
        <v>44483</v>
      </c>
      <c r="C271" s="2" t="s">
        <v>23</v>
      </c>
      <c r="D271" s="2" t="s">
        <v>24</v>
      </c>
      <c r="E271" s="16">
        <v>2</v>
      </c>
      <c r="F271" s="17">
        <v>20</v>
      </c>
      <c r="G271" s="16">
        <v>4</v>
      </c>
      <c r="H271" s="17">
        <v>79.959999999999994</v>
      </c>
      <c r="I271" s="2" t="s">
        <v>25</v>
      </c>
      <c r="J271" s="2" t="s">
        <v>14</v>
      </c>
      <c r="K271" s="16" t="s">
        <v>115</v>
      </c>
      <c r="L271" s="18">
        <v>2021</v>
      </c>
      <c r="M271" s="2"/>
    </row>
    <row r="272" spans="2:13" x14ac:dyDescent="0.3">
      <c r="B272" s="10">
        <v>44484</v>
      </c>
      <c r="C272" s="11" t="s">
        <v>69</v>
      </c>
      <c r="D272" s="11" t="s">
        <v>70</v>
      </c>
      <c r="E272" s="12">
        <v>3</v>
      </c>
      <c r="F272" s="13">
        <v>105</v>
      </c>
      <c r="G272" s="12">
        <v>4</v>
      </c>
      <c r="H272" s="13">
        <v>280</v>
      </c>
      <c r="I272" s="11" t="s">
        <v>71</v>
      </c>
      <c r="J272" s="11" t="s">
        <v>68</v>
      </c>
      <c r="K272" s="12" t="s">
        <v>115</v>
      </c>
      <c r="L272" s="14">
        <v>2021</v>
      </c>
      <c r="M272" s="2"/>
    </row>
    <row r="273" spans="2:13" x14ac:dyDescent="0.3">
      <c r="B273" s="15">
        <v>44485</v>
      </c>
      <c r="C273" s="2" t="s">
        <v>11</v>
      </c>
      <c r="D273" s="2" t="s">
        <v>12</v>
      </c>
      <c r="E273" s="16">
        <v>1</v>
      </c>
      <c r="F273" s="17">
        <v>345.59</v>
      </c>
      <c r="G273" s="16">
        <v>1</v>
      </c>
      <c r="H273" s="17">
        <v>431.99</v>
      </c>
      <c r="I273" s="2" t="s">
        <v>13</v>
      </c>
      <c r="J273" s="2" t="s">
        <v>14</v>
      </c>
      <c r="K273" s="16" t="s">
        <v>115</v>
      </c>
      <c r="L273" s="18">
        <v>2021</v>
      </c>
      <c r="M273" s="2"/>
    </row>
    <row r="274" spans="2:13" x14ac:dyDescent="0.3">
      <c r="B274" s="10">
        <v>44486</v>
      </c>
      <c r="C274" s="11" t="s">
        <v>63</v>
      </c>
      <c r="D274" s="11" t="s">
        <v>41</v>
      </c>
      <c r="E274" s="12">
        <v>0</v>
      </c>
      <c r="F274" s="13">
        <v>0</v>
      </c>
      <c r="G274" s="12">
        <v>2</v>
      </c>
      <c r="H274" s="13">
        <v>79.98</v>
      </c>
      <c r="I274" s="11" t="s">
        <v>25</v>
      </c>
      <c r="J274" s="11" t="s">
        <v>55</v>
      </c>
      <c r="K274" s="12" t="s">
        <v>115</v>
      </c>
      <c r="L274" s="14">
        <v>2021</v>
      </c>
      <c r="M274" s="2"/>
    </row>
    <row r="275" spans="2:13" x14ac:dyDescent="0.3">
      <c r="B275" s="15">
        <v>44489</v>
      </c>
      <c r="C275" s="2" t="s">
        <v>49</v>
      </c>
      <c r="D275" s="2" t="s">
        <v>50</v>
      </c>
      <c r="E275" s="16">
        <v>1</v>
      </c>
      <c r="F275" s="17">
        <v>23.03</v>
      </c>
      <c r="G275" s="16">
        <v>4</v>
      </c>
      <c r="H275" s="17">
        <v>167.52</v>
      </c>
      <c r="I275" s="2" t="s">
        <v>46</v>
      </c>
      <c r="J275" s="2" t="s">
        <v>36</v>
      </c>
      <c r="K275" s="16" t="s">
        <v>115</v>
      </c>
      <c r="L275" s="18">
        <v>2021</v>
      </c>
      <c r="M275" s="2"/>
    </row>
    <row r="276" spans="2:13" x14ac:dyDescent="0.3">
      <c r="B276" s="10">
        <v>44490</v>
      </c>
      <c r="C276" s="11" t="s">
        <v>84</v>
      </c>
      <c r="D276" s="11" t="s">
        <v>85</v>
      </c>
      <c r="E276" s="12">
        <v>3</v>
      </c>
      <c r="F276" s="13">
        <v>290.25</v>
      </c>
      <c r="G276" s="12">
        <v>4</v>
      </c>
      <c r="H276" s="13">
        <v>516</v>
      </c>
      <c r="I276" s="11" t="s">
        <v>86</v>
      </c>
      <c r="J276" s="11" t="s">
        <v>78</v>
      </c>
      <c r="K276" s="12" t="s">
        <v>115</v>
      </c>
      <c r="L276" s="14">
        <v>2021</v>
      </c>
      <c r="M276" s="2"/>
    </row>
    <row r="277" spans="2:13" x14ac:dyDescent="0.3">
      <c r="B277" s="15">
        <v>44492</v>
      </c>
      <c r="C277" s="2" t="s">
        <v>16</v>
      </c>
      <c r="D277" s="2" t="s">
        <v>17</v>
      </c>
      <c r="E277" s="16">
        <v>2</v>
      </c>
      <c r="F277" s="17">
        <v>349.98</v>
      </c>
      <c r="G277" s="16">
        <v>2</v>
      </c>
      <c r="H277" s="17">
        <v>499.98</v>
      </c>
      <c r="I277" s="2" t="s">
        <v>18</v>
      </c>
      <c r="J277" s="2" t="s">
        <v>14</v>
      </c>
      <c r="K277" s="16" t="s">
        <v>115</v>
      </c>
      <c r="L277" s="18">
        <v>2021</v>
      </c>
      <c r="M277" s="2"/>
    </row>
    <row r="278" spans="2:13" x14ac:dyDescent="0.3">
      <c r="B278" s="10">
        <v>44493</v>
      </c>
      <c r="C278" s="11" t="s">
        <v>28</v>
      </c>
      <c r="D278" s="11" t="s">
        <v>29</v>
      </c>
      <c r="E278" s="12">
        <v>2</v>
      </c>
      <c r="F278" s="13">
        <v>30</v>
      </c>
      <c r="G278" s="12">
        <v>3</v>
      </c>
      <c r="H278" s="13">
        <v>89.97</v>
      </c>
      <c r="I278" s="11" t="s">
        <v>30</v>
      </c>
      <c r="J278" s="11" t="s">
        <v>14</v>
      </c>
      <c r="K278" s="12" t="s">
        <v>115</v>
      </c>
      <c r="L278" s="14">
        <v>2021</v>
      </c>
      <c r="M278" s="2"/>
    </row>
    <row r="279" spans="2:13" x14ac:dyDescent="0.3">
      <c r="B279" s="15">
        <v>44494</v>
      </c>
      <c r="C279" s="2" t="s">
        <v>59</v>
      </c>
      <c r="D279" s="2" t="s">
        <v>60</v>
      </c>
      <c r="E279" s="16">
        <v>0</v>
      </c>
      <c r="F279" s="17">
        <v>0</v>
      </c>
      <c r="G279" s="16">
        <v>1</v>
      </c>
      <c r="H279" s="17">
        <v>39.99</v>
      </c>
      <c r="I279" s="2" t="s">
        <v>30</v>
      </c>
      <c r="J279" s="2" t="s">
        <v>55</v>
      </c>
      <c r="K279" s="16" t="s">
        <v>115</v>
      </c>
      <c r="L279" s="18">
        <v>2021</v>
      </c>
      <c r="M279" s="2"/>
    </row>
    <row r="280" spans="2:13" x14ac:dyDescent="0.3">
      <c r="B280" s="10">
        <v>44496</v>
      </c>
      <c r="C280" s="11" t="s">
        <v>92</v>
      </c>
      <c r="D280" s="11" t="s">
        <v>93</v>
      </c>
      <c r="E280" s="12">
        <v>3</v>
      </c>
      <c r="F280" s="13">
        <v>116.97</v>
      </c>
      <c r="G280" s="12">
        <v>1</v>
      </c>
      <c r="H280" s="13">
        <v>59.99</v>
      </c>
      <c r="I280" s="11" t="s">
        <v>94</v>
      </c>
      <c r="J280" s="11" t="s">
        <v>95</v>
      </c>
      <c r="K280" s="12" t="s">
        <v>115</v>
      </c>
      <c r="L280" s="14">
        <v>2021</v>
      </c>
      <c r="M280" s="2"/>
    </row>
    <row r="281" spans="2:13" x14ac:dyDescent="0.3">
      <c r="B281" s="15">
        <v>44498</v>
      </c>
      <c r="C281" s="2" t="s">
        <v>75</v>
      </c>
      <c r="D281" s="2" t="s">
        <v>76</v>
      </c>
      <c r="E281" s="16">
        <v>2</v>
      </c>
      <c r="F281" s="17">
        <v>24</v>
      </c>
      <c r="G281" s="16">
        <v>1</v>
      </c>
      <c r="H281" s="17">
        <v>20</v>
      </c>
      <c r="I281" s="2" t="s">
        <v>77</v>
      </c>
      <c r="J281" s="2" t="s">
        <v>78</v>
      </c>
      <c r="K281" s="16" t="s">
        <v>115</v>
      </c>
      <c r="L281" s="18">
        <v>2021</v>
      </c>
      <c r="M281" s="2"/>
    </row>
    <row r="282" spans="2:13" x14ac:dyDescent="0.3">
      <c r="B282" s="10">
        <v>44499</v>
      </c>
      <c r="C282" s="11" t="s">
        <v>31</v>
      </c>
      <c r="D282" s="11" t="s">
        <v>32</v>
      </c>
      <c r="E282" s="12">
        <v>0</v>
      </c>
      <c r="F282" s="13">
        <v>0</v>
      </c>
      <c r="G282" s="12">
        <v>4</v>
      </c>
      <c r="H282" s="13">
        <v>1103.52</v>
      </c>
      <c r="I282" s="11" t="s">
        <v>18</v>
      </c>
      <c r="J282" s="11" t="s">
        <v>14</v>
      </c>
      <c r="K282" s="12" t="s">
        <v>115</v>
      </c>
      <c r="L282" s="14">
        <v>2021</v>
      </c>
      <c r="M282" s="2"/>
    </row>
    <row r="283" spans="2:13" x14ac:dyDescent="0.3">
      <c r="B283" s="15">
        <v>44500</v>
      </c>
      <c r="C283" s="2" t="s">
        <v>79</v>
      </c>
      <c r="D283" s="2" t="s">
        <v>80</v>
      </c>
      <c r="E283" s="16">
        <v>3</v>
      </c>
      <c r="F283" s="17">
        <v>634.95000000000005</v>
      </c>
      <c r="G283" s="16">
        <v>3</v>
      </c>
      <c r="H283" s="17">
        <v>747</v>
      </c>
      <c r="I283" s="2" t="s">
        <v>81</v>
      </c>
      <c r="J283" s="2" t="s">
        <v>78</v>
      </c>
      <c r="K283" s="16" t="s">
        <v>115</v>
      </c>
      <c r="L283" s="18">
        <v>2021</v>
      </c>
      <c r="M283" s="2"/>
    </row>
    <row r="284" spans="2:13" x14ac:dyDescent="0.3">
      <c r="B284" s="10">
        <v>44501</v>
      </c>
      <c r="C284" s="11" t="s">
        <v>42</v>
      </c>
      <c r="D284" s="11" t="s">
        <v>43</v>
      </c>
      <c r="E284" s="12">
        <v>0</v>
      </c>
      <c r="F284" s="13">
        <v>0</v>
      </c>
      <c r="G284" s="12">
        <v>4</v>
      </c>
      <c r="H284" s="13">
        <v>159.96</v>
      </c>
      <c r="I284" s="11" t="s">
        <v>25</v>
      </c>
      <c r="J284" s="11" t="s">
        <v>36</v>
      </c>
      <c r="K284" s="12" t="s">
        <v>116</v>
      </c>
      <c r="L284" s="14">
        <v>2021</v>
      </c>
      <c r="M284" s="2"/>
    </row>
    <row r="285" spans="2:13" x14ac:dyDescent="0.3">
      <c r="B285" s="15">
        <v>44502</v>
      </c>
      <c r="C285" s="2" t="s">
        <v>63</v>
      </c>
      <c r="D285" s="2" t="s">
        <v>41</v>
      </c>
      <c r="E285" s="16">
        <v>0</v>
      </c>
      <c r="F285" s="17">
        <v>0</v>
      </c>
      <c r="G285" s="16">
        <v>1</v>
      </c>
      <c r="H285" s="17">
        <v>39.99</v>
      </c>
      <c r="I285" s="2" t="s">
        <v>25</v>
      </c>
      <c r="J285" s="2" t="s">
        <v>55</v>
      </c>
      <c r="K285" s="16" t="s">
        <v>116</v>
      </c>
      <c r="L285" s="18">
        <v>2021</v>
      </c>
      <c r="M285" s="2"/>
    </row>
    <row r="286" spans="2:13" x14ac:dyDescent="0.3">
      <c r="B286" s="10">
        <v>44504</v>
      </c>
      <c r="C286" s="11" t="s">
        <v>79</v>
      </c>
      <c r="D286" s="11" t="s">
        <v>80</v>
      </c>
      <c r="E286" s="12">
        <v>1</v>
      </c>
      <c r="F286" s="13">
        <v>211.65</v>
      </c>
      <c r="G286" s="12">
        <v>3</v>
      </c>
      <c r="H286" s="13">
        <v>747</v>
      </c>
      <c r="I286" s="11" t="s">
        <v>81</v>
      </c>
      <c r="J286" s="11" t="s">
        <v>78</v>
      </c>
      <c r="K286" s="12" t="s">
        <v>116</v>
      </c>
      <c r="L286" s="14">
        <v>2021</v>
      </c>
      <c r="M286" s="2"/>
    </row>
    <row r="287" spans="2:13" x14ac:dyDescent="0.3">
      <c r="B287" s="15">
        <v>44505</v>
      </c>
      <c r="C287" s="2" t="s">
        <v>31</v>
      </c>
      <c r="D287" s="2" t="s">
        <v>32</v>
      </c>
      <c r="E287" s="16">
        <v>3</v>
      </c>
      <c r="F287" s="17">
        <v>703.5</v>
      </c>
      <c r="G287" s="16">
        <v>1</v>
      </c>
      <c r="H287" s="17">
        <v>275.88</v>
      </c>
      <c r="I287" s="2" t="s">
        <v>18</v>
      </c>
      <c r="J287" s="2" t="s">
        <v>14</v>
      </c>
      <c r="K287" s="16" t="s">
        <v>116</v>
      </c>
      <c r="L287" s="18">
        <v>2021</v>
      </c>
      <c r="M287" s="2"/>
    </row>
    <row r="288" spans="2:13" x14ac:dyDescent="0.3">
      <c r="B288" s="10">
        <v>44506</v>
      </c>
      <c r="C288" s="11" t="s">
        <v>31</v>
      </c>
      <c r="D288" s="11" t="s">
        <v>32</v>
      </c>
      <c r="E288" s="12">
        <v>2</v>
      </c>
      <c r="F288" s="13">
        <v>469</v>
      </c>
      <c r="G288" s="12">
        <v>4</v>
      </c>
      <c r="H288" s="13">
        <v>1103.52</v>
      </c>
      <c r="I288" s="11" t="s">
        <v>18</v>
      </c>
      <c r="J288" s="11" t="s">
        <v>14</v>
      </c>
      <c r="K288" s="12" t="s">
        <v>116</v>
      </c>
      <c r="L288" s="14">
        <v>2021</v>
      </c>
      <c r="M288" s="2"/>
    </row>
    <row r="289" spans="2:13" x14ac:dyDescent="0.3">
      <c r="B289" s="15">
        <v>44508</v>
      </c>
      <c r="C289" s="2" t="s">
        <v>104</v>
      </c>
      <c r="D289" s="2" t="s">
        <v>105</v>
      </c>
      <c r="E289" s="16">
        <v>0</v>
      </c>
      <c r="F289" s="17">
        <v>0</v>
      </c>
      <c r="G289" s="16">
        <v>2</v>
      </c>
      <c r="H289" s="17">
        <v>106.3</v>
      </c>
      <c r="I289" s="2" t="s">
        <v>106</v>
      </c>
      <c r="J289" s="2" t="s">
        <v>100</v>
      </c>
      <c r="K289" s="16" t="s">
        <v>116</v>
      </c>
      <c r="L289" s="18">
        <v>2021</v>
      </c>
      <c r="M289" s="2"/>
    </row>
    <row r="290" spans="2:13" x14ac:dyDescent="0.3">
      <c r="B290" s="10">
        <v>44509</v>
      </c>
      <c r="C290" s="11" t="s">
        <v>63</v>
      </c>
      <c r="D290" s="11" t="s">
        <v>41</v>
      </c>
      <c r="E290" s="12">
        <v>3</v>
      </c>
      <c r="F290" s="13">
        <v>60</v>
      </c>
      <c r="G290" s="12">
        <v>1</v>
      </c>
      <c r="H290" s="13">
        <v>39.99</v>
      </c>
      <c r="I290" s="11" t="s">
        <v>25</v>
      </c>
      <c r="J290" s="11" t="s">
        <v>55</v>
      </c>
      <c r="K290" s="12" t="s">
        <v>116</v>
      </c>
      <c r="L290" s="14">
        <v>2021</v>
      </c>
      <c r="M290" s="2"/>
    </row>
    <row r="291" spans="2:13" x14ac:dyDescent="0.3">
      <c r="B291" s="15">
        <v>44510</v>
      </c>
      <c r="C291" s="2" t="s">
        <v>21</v>
      </c>
      <c r="D291" s="2" t="s">
        <v>22</v>
      </c>
      <c r="E291" s="16">
        <v>0</v>
      </c>
      <c r="F291" s="17">
        <v>0</v>
      </c>
      <c r="G291" s="16">
        <v>3</v>
      </c>
      <c r="H291" s="17">
        <v>209.97</v>
      </c>
      <c r="I291" s="2" t="s">
        <v>18</v>
      </c>
      <c r="J291" s="2" t="s">
        <v>14</v>
      </c>
      <c r="K291" s="16" t="s">
        <v>116</v>
      </c>
      <c r="L291" s="18">
        <v>2021</v>
      </c>
      <c r="M291" s="2"/>
    </row>
    <row r="292" spans="2:13" x14ac:dyDescent="0.3">
      <c r="B292" s="10">
        <v>44511</v>
      </c>
      <c r="C292" s="11" t="s">
        <v>96</v>
      </c>
      <c r="D292" s="11" t="s">
        <v>97</v>
      </c>
      <c r="E292" s="12">
        <v>1</v>
      </c>
      <c r="F292" s="13">
        <v>74.989999999999995</v>
      </c>
      <c r="G292" s="12">
        <v>3</v>
      </c>
      <c r="H292" s="13">
        <v>299.97000000000003</v>
      </c>
      <c r="I292" s="11" t="s">
        <v>25</v>
      </c>
      <c r="J292" s="11" t="s">
        <v>95</v>
      </c>
      <c r="K292" s="12" t="s">
        <v>116</v>
      </c>
      <c r="L292" s="14">
        <v>2021</v>
      </c>
      <c r="M292" s="2"/>
    </row>
    <row r="293" spans="2:13" x14ac:dyDescent="0.3">
      <c r="B293" s="15">
        <v>44512</v>
      </c>
      <c r="C293" s="2" t="s">
        <v>33</v>
      </c>
      <c r="D293" s="2" t="s">
        <v>34</v>
      </c>
      <c r="E293" s="16">
        <v>2</v>
      </c>
      <c r="F293" s="17">
        <v>399.98</v>
      </c>
      <c r="G293" s="16">
        <v>4</v>
      </c>
      <c r="H293" s="17">
        <v>999.96</v>
      </c>
      <c r="I293" s="2" t="s">
        <v>35</v>
      </c>
      <c r="J293" s="2" t="s">
        <v>36</v>
      </c>
      <c r="K293" s="16" t="s">
        <v>116</v>
      </c>
      <c r="L293" s="18">
        <v>2021</v>
      </c>
      <c r="M293" s="2"/>
    </row>
    <row r="294" spans="2:13" x14ac:dyDescent="0.3">
      <c r="B294" s="10">
        <v>44513</v>
      </c>
      <c r="C294" s="11" t="s">
        <v>11</v>
      </c>
      <c r="D294" s="11" t="s">
        <v>12</v>
      </c>
      <c r="E294" s="12">
        <v>2</v>
      </c>
      <c r="F294" s="13">
        <v>691.18</v>
      </c>
      <c r="G294" s="12">
        <v>3</v>
      </c>
      <c r="H294" s="13">
        <v>1295.97</v>
      </c>
      <c r="I294" s="11" t="s">
        <v>13</v>
      </c>
      <c r="J294" s="11" t="s">
        <v>14</v>
      </c>
      <c r="K294" s="12" t="s">
        <v>116</v>
      </c>
      <c r="L294" s="14">
        <v>2021</v>
      </c>
      <c r="M294" s="2"/>
    </row>
    <row r="295" spans="2:13" x14ac:dyDescent="0.3">
      <c r="B295" s="15">
        <v>44517</v>
      </c>
      <c r="C295" s="2" t="s">
        <v>53</v>
      </c>
      <c r="D295" s="2" t="s">
        <v>54</v>
      </c>
      <c r="E295" s="16">
        <v>0</v>
      </c>
      <c r="F295" s="17">
        <v>0</v>
      </c>
      <c r="G295" s="16">
        <v>2</v>
      </c>
      <c r="H295" s="17">
        <v>519.98</v>
      </c>
      <c r="I295" s="2" t="s">
        <v>35</v>
      </c>
      <c r="J295" s="2" t="s">
        <v>55</v>
      </c>
      <c r="K295" s="16" t="s">
        <v>116</v>
      </c>
      <c r="L295" s="18">
        <v>2021</v>
      </c>
      <c r="M295" s="2"/>
    </row>
    <row r="296" spans="2:13" x14ac:dyDescent="0.3">
      <c r="B296" s="10">
        <v>44519</v>
      </c>
      <c r="C296" s="11" t="s">
        <v>87</v>
      </c>
      <c r="D296" s="11" t="s">
        <v>88</v>
      </c>
      <c r="E296" s="12">
        <v>2</v>
      </c>
      <c r="F296" s="13">
        <v>125.98</v>
      </c>
      <c r="G296" s="12">
        <v>3</v>
      </c>
      <c r="H296" s="13">
        <v>269.97000000000003</v>
      </c>
      <c r="I296" s="11" t="s">
        <v>25</v>
      </c>
      <c r="J296" s="11" t="s">
        <v>78</v>
      </c>
      <c r="K296" s="12" t="s">
        <v>116</v>
      </c>
      <c r="L296" s="14">
        <v>2021</v>
      </c>
      <c r="M296" s="2"/>
    </row>
    <row r="297" spans="2:13" x14ac:dyDescent="0.3">
      <c r="B297" s="15">
        <v>44520</v>
      </c>
      <c r="C297" s="2" t="s">
        <v>49</v>
      </c>
      <c r="D297" s="2" t="s">
        <v>50</v>
      </c>
      <c r="E297" s="16">
        <v>2</v>
      </c>
      <c r="F297" s="17">
        <v>46.06</v>
      </c>
      <c r="G297" s="16">
        <v>1</v>
      </c>
      <c r="H297" s="17">
        <v>41.88</v>
      </c>
      <c r="I297" s="2" t="s">
        <v>46</v>
      </c>
      <c r="J297" s="2" t="s">
        <v>36</v>
      </c>
      <c r="K297" s="16" t="s">
        <v>116</v>
      </c>
      <c r="L297" s="18">
        <v>2021</v>
      </c>
      <c r="M297" s="2"/>
    </row>
    <row r="298" spans="2:13" x14ac:dyDescent="0.3">
      <c r="B298" s="10">
        <v>44521</v>
      </c>
      <c r="C298" s="11" t="s">
        <v>40</v>
      </c>
      <c r="D298" s="11" t="s">
        <v>41</v>
      </c>
      <c r="E298" s="12">
        <v>0</v>
      </c>
      <c r="F298" s="13">
        <v>0</v>
      </c>
      <c r="G298" s="12">
        <v>2</v>
      </c>
      <c r="H298" s="13">
        <v>79.98</v>
      </c>
      <c r="I298" s="11" t="s">
        <v>25</v>
      </c>
      <c r="J298" s="11" t="s">
        <v>36</v>
      </c>
      <c r="K298" s="12" t="s">
        <v>116</v>
      </c>
      <c r="L298" s="14">
        <v>2021</v>
      </c>
      <c r="M298" s="2"/>
    </row>
    <row r="299" spans="2:13" x14ac:dyDescent="0.3">
      <c r="B299" s="15">
        <v>44522</v>
      </c>
      <c r="C299" s="2" t="s">
        <v>104</v>
      </c>
      <c r="D299" s="2" t="s">
        <v>105</v>
      </c>
      <c r="E299" s="16">
        <v>3</v>
      </c>
      <c r="F299" s="17">
        <v>103.64999999999999</v>
      </c>
      <c r="G299" s="16">
        <v>4</v>
      </c>
      <c r="H299" s="17">
        <v>212.6</v>
      </c>
      <c r="I299" s="2" t="s">
        <v>106</v>
      </c>
      <c r="J299" s="2" t="s">
        <v>100</v>
      </c>
      <c r="K299" s="16" t="s">
        <v>116</v>
      </c>
      <c r="L299" s="18">
        <v>2021</v>
      </c>
      <c r="M299" s="2"/>
    </row>
    <row r="300" spans="2:13" x14ac:dyDescent="0.3">
      <c r="B300" s="10">
        <v>44523</v>
      </c>
      <c r="C300" s="11" t="s">
        <v>59</v>
      </c>
      <c r="D300" s="11" t="s">
        <v>60</v>
      </c>
      <c r="E300" s="12">
        <v>1</v>
      </c>
      <c r="F300" s="13">
        <v>20</v>
      </c>
      <c r="G300" s="12">
        <v>2</v>
      </c>
      <c r="H300" s="13">
        <v>79.98</v>
      </c>
      <c r="I300" s="11" t="s">
        <v>30</v>
      </c>
      <c r="J300" s="11" t="s">
        <v>55</v>
      </c>
      <c r="K300" s="12" t="s">
        <v>116</v>
      </c>
      <c r="L300" s="14">
        <v>2021</v>
      </c>
      <c r="M300" s="2"/>
    </row>
    <row r="301" spans="2:13" x14ac:dyDescent="0.3">
      <c r="B301" s="15">
        <v>44524</v>
      </c>
      <c r="C301" s="2" t="s">
        <v>49</v>
      </c>
      <c r="D301" s="2" t="s">
        <v>50</v>
      </c>
      <c r="E301" s="16">
        <v>2</v>
      </c>
      <c r="F301" s="17">
        <v>46.06</v>
      </c>
      <c r="G301" s="16">
        <v>4</v>
      </c>
      <c r="H301" s="17">
        <v>167.52</v>
      </c>
      <c r="I301" s="2" t="s">
        <v>46</v>
      </c>
      <c r="J301" s="2" t="s">
        <v>36</v>
      </c>
      <c r="K301" s="16" t="s">
        <v>116</v>
      </c>
      <c r="L301" s="18">
        <v>2021</v>
      </c>
      <c r="M301" s="2"/>
    </row>
    <row r="302" spans="2:13" x14ac:dyDescent="0.3">
      <c r="B302" s="10">
        <v>44525</v>
      </c>
      <c r="C302" s="11" t="s">
        <v>61</v>
      </c>
      <c r="D302" s="11" t="s">
        <v>62</v>
      </c>
      <c r="E302" s="12">
        <v>2</v>
      </c>
      <c r="F302" s="13">
        <v>588.04</v>
      </c>
      <c r="G302" s="12">
        <v>4</v>
      </c>
      <c r="H302" s="13">
        <v>1306.76</v>
      </c>
      <c r="I302" s="11" t="s">
        <v>58</v>
      </c>
      <c r="J302" s="11" t="s">
        <v>55</v>
      </c>
      <c r="K302" s="12" t="s">
        <v>116</v>
      </c>
      <c r="L302" s="14">
        <v>2021</v>
      </c>
      <c r="M302" s="2"/>
    </row>
    <row r="303" spans="2:13" x14ac:dyDescent="0.3">
      <c r="B303" s="15">
        <v>44526</v>
      </c>
      <c r="C303" s="2" t="s">
        <v>53</v>
      </c>
      <c r="D303" s="2" t="s">
        <v>54</v>
      </c>
      <c r="E303" s="16">
        <v>3</v>
      </c>
      <c r="F303" s="17">
        <v>623.97</v>
      </c>
      <c r="G303" s="16">
        <v>2</v>
      </c>
      <c r="H303" s="17">
        <v>519.98</v>
      </c>
      <c r="I303" s="2" t="s">
        <v>35</v>
      </c>
      <c r="J303" s="2" t="s">
        <v>55</v>
      </c>
      <c r="K303" s="16" t="s">
        <v>116</v>
      </c>
      <c r="L303" s="18">
        <v>2021</v>
      </c>
      <c r="M303" s="2"/>
    </row>
    <row r="304" spans="2:13" x14ac:dyDescent="0.3">
      <c r="B304" s="10">
        <v>44527</v>
      </c>
      <c r="C304" s="11" t="s">
        <v>23</v>
      </c>
      <c r="D304" s="11" t="s">
        <v>24</v>
      </c>
      <c r="E304" s="12">
        <v>1</v>
      </c>
      <c r="F304" s="13">
        <v>10</v>
      </c>
      <c r="G304" s="12">
        <v>2</v>
      </c>
      <c r="H304" s="13">
        <v>39.979999999999997</v>
      </c>
      <c r="I304" s="11" t="s">
        <v>25</v>
      </c>
      <c r="J304" s="11" t="s">
        <v>14</v>
      </c>
      <c r="K304" s="12" t="s">
        <v>116</v>
      </c>
      <c r="L304" s="14">
        <v>2021</v>
      </c>
      <c r="M304" s="2"/>
    </row>
    <row r="305" spans="2:13" x14ac:dyDescent="0.3">
      <c r="B305" s="15">
        <v>44528</v>
      </c>
      <c r="C305" s="2" t="s">
        <v>79</v>
      </c>
      <c r="D305" s="2" t="s">
        <v>80</v>
      </c>
      <c r="E305" s="16">
        <v>3</v>
      </c>
      <c r="F305" s="17">
        <v>634.95000000000005</v>
      </c>
      <c r="G305" s="16">
        <v>2</v>
      </c>
      <c r="H305" s="17">
        <v>498</v>
      </c>
      <c r="I305" s="2" t="s">
        <v>81</v>
      </c>
      <c r="J305" s="2" t="s">
        <v>78</v>
      </c>
      <c r="K305" s="16" t="s">
        <v>116</v>
      </c>
      <c r="L305" s="18">
        <v>2021</v>
      </c>
      <c r="M305" s="2"/>
    </row>
    <row r="306" spans="2:13" x14ac:dyDescent="0.3">
      <c r="B306" s="10">
        <v>44530</v>
      </c>
      <c r="C306" s="11" t="s">
        <v>72</v>
      </c>
      <c r="D306" s="11" t="s">
        <v>73</v>
      </c>
      <c r="E306" s="12">
        <v>0</v>
      </c>
      <c r="F306" s="13">
        <v>0</v>
      </c>
      <c r="G306" s="12">
        <v>2</v>
      </c>
      <c r="H306" s="13">
        <v>28000</v>
      </c>
      <c r="I306" s="11" t="s">
        <v>74</v>
      </c>
      <c r="J306" s="11" t="s">
        <v>68</v>
      </c>
      <c r="K306" s="12" t="s">
        <v>116</v>
      </c>
      <c r="L306" s="14">
        <v>2021</v>
      </c>
      <c r="M306" s="2"/>
    </row>
    <row r="307" spans="2:13" x14ac:dyDescent="0.3">
      <c r="B307" s="15">
        <v>44531</v>
      </c>
      <c r="C307" s="2" t="s">
        <v>16</v>
      </c>
      <c r="D307" s="2" t="s">
        <v>17</v>
      </c>
      <c r="E307" s="16">
        <v>1</v>
      </c>
      <c r="F307" s="17">
        <v>174.99</v>
      </c>
      <c r="G307" s="16">
        <v>4</v>
      </c>
      <c r="H307" s="17">
        <v>999.96</v>
      </c>
      <c r="I307" s="2" t="s">
        <v>18</v>
      </c>
      <c r="J307" s="2" t="s">
        <v>14</v>
      </c>
      <c r="K307" s="16" t="s">
        <v>117</v>
      </c>
      <c r="L307" s="18">
        <v>2021</v>
      </c>
      <c r="M307" s="2"/>
    </row>
    <row r="308" spans="2:13" x14ac:dyDescent="0.3">
      <c r="B308" s="10">
        <v>44532</v>
      </c>
      <c r="C308" s="11" t="s">
        <v>40</v>
      </c>
      <c r="D308" s="11" t="s">
        <v>41</v>
      </c>
      <c r="E308" s="12">
        <v>0</v>
      </c>
      <c r="F308" s="13">
        <v>0</v>
      </c>
      <c r="G308" s="12">
        <v>3</v>
      </c>
      <c r="H308" s="13">
        <v>119.97</v>
      </c>
      <c r="I308" s="11" t="s">
        <v>25</v>
      </c>
      <c r="J308" s="11" t="s">
        <v>36</v>
      </c>
      <c r="K308" s="12" t="s">
        <v>117</v>
      </c>
      <c r="L308" s="14">
        <v>2021</v>
      </c>
      <c r="M308" s="2"/>
    </row>
    <row r="309" spans="2:13" x14ac:dyDescent="0.3">
      <c r="B309" s="15">
        <v>44534</v>
      </c>
      <c r="C309" s="2" t="s">
        <v>82</v>
      </c>
      <c r="D309" s="2" t="s">
        <v>83</v>
      </c>
      <c r="E309" s="16">
        <v>0</v>
      </c>
      <c r="F309" s="17">
        <v>0</v>
      </c>
      <c r="G309" s="16">
        <v>1</v>
      </c>
      <c r="H309" s="17">
        <v>129</v>
      </c>
      <c r="I309" s="2" t="s">
        <v>77</v>
      </c>
      <c r="J309" s="2" t="s">
        <v>78</v>
      </c>
      <c r="K309" s="16" t="s">
        <v>117</v>
      </c>
      <c r="L309" s="18">
        <v>2021</v>
      </c>
      <c r="M309" s="2"/>
    </row>
    <row r="310" spans="2:13" x14ac:dyDescent="0.3">
      <c r="B310" s="10">
        <v>44535</v>
      </c>
      <c r="C310" s="11" t="s">
        <v>21</v>
      </c>
      <c r="D310" s="11" t="s">
        <v>22</v>
      </c>
      <c r="E310" s="12">
        <v>1</v>
      </c>
      <c r="F310" s="13">
        <v>41.99</v>
      </c>
      <c r="G310" s="12">
        <v>2</v>
      </c>
      <c r="H310" s="13">
        <v>139.97999999999999</v>
      </c>
      <c r="I310" s="11" t="s">
        <v>18</v>
      </c>
      <c r="J310" s="11" t="s">
        <v>14</v>
      </c>
      <c r="K310" s="12" t="s">
        <v>117</v>
      </c>
      <c r="L310" s="14">
        <v>2021</v>
      </c>
      <c r="M310" s="2"/>
    </row>
    <row r="311" spans="2:13" x14ac:dyDescent="0.3">
      <c r="B311" s="15">
        <v>44536</v>
      </c>
      <c r="C311" s="2" t="s">
        <v>87</v>
      </c>
      <c r="D311" s="2" t="s">
        <v>88</v>
      </c>
      <c r="E311" s="16">
        <v>0</v>
      </c>
      <c r="F311" s="17">
        <v>0</v>
      </c>
      <c r="G311" s="16">
        <v>4</v>
      </c>
      <c r="H311" s="17">
        <v>359.96</v>
      </c>
      <c r="I311" s="2" t="s">
        <v>25</v>
      </c>
      <c r="J311" s="2" t="s">
        <v>78</v>
      </c>
      <c r="K311" s="16" t="s">
        <v>117</v>
      </c>
      <c r="L311" s="18">
        <v>2021</v>
      </c>
      <c r="M311" s="2"/>
    </row>
    <row r="312" spans="2:13" x14ac:dyDescent="0.3">
      <c r="B312" s="10">
        <v>44537</v>
      </c>
      <c r="C312" s="11" t="s">
        <v>47</v>
      </c>
      <c r="D312" s="11" t="s">
        <v>48</v>
      </c>
      <c r="E312" s="12">
        <v>2</v>
      </c>
      <c r="F312" s="13">
        <v>179.82</v>
      </c>
      <c r="G312" s="12">
        <v>3</v>
      </c>
      <c r="H312" s="13">
        <v>359.64</v>
      </c>
      <c r="I312" s="11" t="s">
        <v>46</v>
      </c>
      <c r="J312" s="11" t="s">
        <v>36</v>
      </c>
      <c r="K312" s="12" t="s">
        <v>117</v>
      </c>
      <c r="L312" s="14">
        <v>2021</v>
      </c>
      <c r="M312" s="2"/>
    </row>
    <row r="313" spans="2:13" x14ac:dyDescent="0.3">
      <c r="B313" s="15">
        <v>44538</v>
      </c>
      <c r="C313" s="2" t="s">
        <v>23</v>
      </c>
      <c r="D313" s="2" t="s">
        <v>24</v>
      </c>
      <c r="E313" s="16">
        <v>1</v>
      </c>
      <c r="F313" s="17">
        <v>10</v>
      </c>
      <c r="G313" s="16">
        <v>3</v>
      </c>
      <c r="H313" s="17">
        <v>59.97</v>
      </c>
      <c r="I313" s="2" t="s">
        <v>25</v>
      </c>
      <c r="J313" s="2" t="s">
        <v>14</v>
      </c>
      <c r="K313" s="16" t="s">
        <v>117</v>
      </c>
      <c r="L313" s="18">
        <v>2021</v>
      </c>
      <c r="M313" s="2"/>
    </row>
    <row r="314" spans="2:13" x14ac:dyDescent="0.3">
      <c r="B314" s="10">
        <v>44539</v>
      </c>
      <c r="C314" s="11" t="s">
        <v>98</v>
      </c>
      <c r="D314" s="11" t="s">
        <v>99</v>
      </c>
      <c r="E314" s="12">
        <v>1</v>
      </c>
      <c r="F314" s="13">
        <v>359.96</v>
      </c>
      <c r="G314" s="12">
        <v>1</v>
      </c>
      <c r="H314" s="13">
        <v>399.95</v>
      </c>
      <c r="I314" s="11" t="s">
        <v>13</v>
      </c>
      <c r="J314" s="11" t="s">
        <v>100</v>
      </c>
      <c r="K314" s="12" t="s">
        <v>117</v>
      </c>
      <c r="L314" s="14">
        <v>2021</v>
      </c>
      <c r="M314" s="2"/>
    </row>
    <row r="315" spans="2:13" x14ac:dyDescent="0.3">
      <c r="B315" s="15">
        <v>44540</v>
      </c>
      <c r="C315" s="2" t="s">
        <v>26</v>
      </c>
      <c r="D315" s="2" t="s">
        <v>27</v>
      </c>
      <c r="E315" s="16">
        <v>2</v>
      </c>
      <c r="F315" s="17">
        <v>28</v>
      </c>
      <c r="G315" s="16">
        <v>2</v>
      </c>
      <c r="H315" s="17">
        <v>55.98</v>
      </c>
      <c r="I315" s="2" t="s">
        <v>25</v>
      </c>
      <c r="J315" s="2" t="s">
        <v>14</v>
      </c>
      <c r="K315" s="16" t="s">
        <v>117</v>
      </c>
      <c r="L315" s="18">
        <v>2021</v>
      </c>
      <c r="M315" s="2"/>
    </row>
    <row r="316" spans="2:13" x14ac:dyDescent="0.3">
      <c r="B316" s="10">
        <v>44541</v>
      </c>
      <c r="C316" s="11" t="s">
        <v>75</v>
      </c>
      <c r="D316" s="11" t="s">
        <v>76</v>
      </c>
      <c r="E316" s="12">
        <v>2</v>
      </c>
      <c r="F316" s="13">
        <v>24</v>
      </c>
      <c r="G316" s="12">
        <v>4</v>
      </c>
      <c r="H316" s="13">
        <v>80</v>
      </c>
      <c r="I316" s="11" t="s">
        <v>77</v>
      </c>
      <c r="J316" s="11" t="s">
        <v>78</v>
      </c>
      <c r="K316" s="12" t="s">
        <v>117</v>
      </c>
      <c r="L316" s="14">
        <v>2021</v>
      </c>
      <c r="M316" s="2"/>
    </row>
    <row r="317" spans="2:13" x14ac:dyDescent="0.3">
      <c r="B317" s="15">
        <v>44542</v>
      </c>
      <c r="C317" s="2" t="s">
        <v>82</v>
      </c>
      <c r="D317" s="2" t="s">
        <v>83</v>
      </c>
      <c r="E317" s="16">
        <v>2</v>
      </c>
      <c r="F317" s="17">
        <v>193.5</v>
      </c>
      <c r="G317" s="16">
        <v>3</v>
      </c>
      <c r="H317" s="17">
        <v>387</v>
      </c>
      <c r="I317" s="2" t="s">
        <v>77</v>
      </c>
      <c r="J317" s="2" t="s">
        <v>78</v>
      </c>
      <c r="K317" s="16" t="s">
        <v>117</v>
      </c>
      <c r="L317" s="18">
        <v>2021</v>
      </c>
      <c r="M317" s="2"/>
    </row>
    <row r="318" spans="2:13" x14ac:dyDescent="0.3">
      <c r="B318" s="10">
        <v>44543</v>
      </c>
      <c r="C318" s="11" t="s">
        <v>96</v>
      </c>
      <c r="D318" s="11" t="s">
        <v>97</v>
      </c>
      <c r="E318" s="12">
        <v>0</v>
      </c>
      <c r="F318" s="13">
        <v>0</v>
      </c>
      <c r="G318" s="12">
        <v>1</v>
      </c>
      <c r="H318" s="13">
        <v>99.99</v>
      </c>
      <c r="I318" s="11" t="s">
        <v>25</v>
      </c>
      <c r="J318" s="11" t="s">
        <v>95</v>
      </c>
      <c r="K318" s="12" t="s">
        <v>117</v>
      </c>
      <c r="L318" s="14">
        <v>2021</v>
      </c>
      <c r="M318" s="2"/>
    </row>
    <row r="319" spans="2:13" x14ac:dyDescent="0.3">
      <c r="B319" s="15">
        <v>44544</v>
      </c>
      <c r="C319" s="2" t="s">
        <v>84</v>
      </c>
      <c r="D319" s="2" t="s">
        <v>85</v>
      </c>
      <c r="E319" s="16">
        <v>2</v>
      </c>
      <c r="F319" s="17">
        <v>193.5</v>
      </c>
      <c r="G319" s="16">
        <v>4</v>
      </c>
      <c r="H319" s="17">
        <v>516</v>
      </c>
      <c r="I319" s="2" t="s">
        <v>86</v>
      </c>
      <c r="J319" s="2" t="s">
        <v>78</v>
      </c>
      <c r="K319" s="16" t="s">
        <v>117</v>
      </c>
      <c r="L319" s="18">
        <v>2021</v>
      </c>
      <c r="M319" s="2"/>
    </row>
    <row r="320" spans="2:13" x14ac:dyDescent="0.3">
      <c r="B320" s="10">
        <v>44545</v>
      </c>
      <c r="C320" s="11" t="s">
        <v>49</v>
      </c>
      <c r="D320" s="11" t="s">
        <v>50</v>
      </c>
      <c r="E320" s="12">
        <v>2</v>
      </c>
      <c r="F320" s="13">
        <v>46.06</v>
      </c>
      <c r="G320" s="12">
        <v>4</v>
      </c>
      <c r="H320" s="13">
        <v>167.52</v>
      </c>
      <c r="I320" s="11" t="s">
        <v>46</v>
      </c>
      <c r="J320" s="11" t="s">
        <v>36</v>
      </c>
      <c r="K320" s="12" t="s">
        <v>117</v>
      </c>
      <c r="L320" s="14">
        <v>2021</v>
      </c>
      <c r="M320" s="2"/>
    </row>
    <row r="321" spans="2:13" x14ac:dyDescent="0.3">
      <c r="B321" s="15">
        <v>44547</v>
      </c>
      <c r="C321" s="2" t="s">
        <v>11</v>
      </c>
      <c r="D321" s="2" t="s">
        <v>12</v>
      </c>
      <c r="E321" s="16">
        <v>2</v>
      </c>
      <c r="F321" s="17">
        <v>691.18</v>
      </c>
      <c r="G321" s="16">
        <v>4</v>
      </c>
      <c r="H321" s="17">
        <v>1727.96</v>
      </c>
      <c r="I321" s="2" t="s">
        <v>13</v>
      </c>
      <c r="J321" s="2" t="s">
        <v>14</v>
      </c>
      <c r="K321" s="16" t="s">
        <v>117</v>
      </c>
      <c r="L321" s="18">
        <v>2021</v>
      </c>
      <c r="M321" s="2"/>
    </row>
    <row r="322" spans="2:13" x14ac:dyDescent="0.3">
      <c r="B322" s="10">
        <v>44548</v>
      </c>
      <c r="C322" s="11" t="s">
        <v>72</v>
      </c>
      <c r="D322" s="11" t="s">
        <v>73</v>
      </c>
      <c r="E322" s="12">
        <v>0</v>
      </c>
      <c r="F322" s="13">
        <v>0</v>
      </c>
      <c r="G322" s="12">
        <v>2</v>
      </c>
      <c r="H322" s="13">
        <v>28000</v>
      </c>
      <c r="I322" s="11" t="s">
        <v>74</v>
      </c>
      <c r="J322" s="11" t="s">
        <v>68</v>
      </c>
      <c r="K322" s="12" t="s">
        <v>117</v>
      </c>
      <c r="L322" s="14">
        <v>2021</v>
      </c>
      <c r="M322" s="2"/>
    </row>
    <row r="323" spans="2:13" x14ac:dyDescent="0.3">
      <c r="B323" s="15">
        <v>44549</v>
      </c>
      <c r="C323" s="2" t="s">
        <v>21</v>
      </c>
      <c r="D323" s="2" t="s">
        <v>22</v>
      </c>
      <c r="E323" s="16">
        <v>0</v>
      </c>
      <c r="F323" s="17">
        <v>0</v>
      </c>
      <c r="G323" s="16">
        <v>3</v>
      </c>
      <c r="H323" s="17">
        <v>209.97</v>
      </c>
      <c r="I323" s="2" t="s">
        <v>18</v>
      </c>
      <c r="J323" s="2" t="s">
        <v>14</v>
      </c>
      <c r="K323" s="16" t="s">
        <v>117</v>
      </c>
      <c r="L323" s="18">
        <v>2021</v>
      </c>
      <c r="M323" s="2"/>
    </row>
    <row r="324" spans="2:13" x14ac:dyDescent="0.3">
      <c r="B324" s="10">
        <v>44551</v>
      </c>
      <c r="C324" s="11" t="s">
        <v>56</v>
      </c>
      <c r="D324" s="11" t="s">
        <v>57</v>
      </c>
      <c r="E324" s="12">
        <v>3</v>
      </c>
      <c r="F324" s="13">
        <v>549.75</v>
      </c>
      <c r="G324" s="12">
        <v>4</v>
      </c>
      <c r="H324" s="13">
        <v>862.36</v>
      </c>
      <c r="I324" s="11" t="s">
        <v>58</v>
      </c>
      <c r="J324" s="11" t="s">
        <v>55</v>
      </c>
      <c r="K324" s="12" t="s">
        <v>117</v>
      </c>
      <c r="L324" s="14">
        <v>2021</v>
      </c>
      <c r="M324" s="2"/>
    </row>
    <row r="325" spans="2:13" x14ac:dyDescent="0.3">
      <c r="B325" s="15">
        <v>44554</v>
      </c>
      <c r="C325" s="2" t="s">
        <v>72</v>
      </c>
      <c r="D325" s="2" t="s">
        <v>73</v>
      </c>
      <c r="E325" s="16">
        <v>0</v>
      </c>
      <c r="F325" s="17">
        <v>0</v>
      </c>
      <c r="G325" s="16">
        <v>1</v>
      </c>
      <c r="H325" s="17">
        <v>14000</v>
      </c>
      <c r="I325" s="2" t="s">
        <v>74</v>
      </c>
      <c r="J325" s="2" t="s">
        <v>68</v>
      </c>
      <c r="K325" s="16" t="s">
        <v>117</v>
      </c>
      <c r="L325" s="18">
        <v>2021</v>
      </c>
      <c r="M325" s="2"/>
    </row>
    <row r="326" spans="2:13" x14ac:dyDescent="0.3">
      <c r="B326" s="10">
        <v>44555</v>
      </c>
      <c r="C326" s="11" t="s">
        <v>98</v>
      </c>
      <c r="D326" s="11" t="s">
        <v>99</v>
      </c>
      <c r="E326" s="12">
        <v>0</v>
      </c>
      <c r="F326" s="13">
        <v>0</v>
      </c>
      <c r="G326" s="12">
        <v>4</v>
      </c>
      <c r="H326" s="13">
        <v>1599.8</v>
      </c>
      <c r="I326" s="11" t="s">
        <v>13</v>
      </c>
      <c r="J326" s="11" t="s">
        <v>100</v>
      </c>
      <c r="K326" s="12" t="s">
        <v>117</v>
      </c>
      <c r="L326" s="14">
        <v>2021</v>
      </c>
      <c r="M326" s="2"/>
    </row>
    <row r="327" spans="2:13" x14ac:dyDescent="0.3">
      <c r="B327" s="15">
        <v>44558</v>
      </c>
      <c r="C327" s="2" t="s">
        <v>33</v>
      </c>
      <c r="D327" s="2" t="s">
        <v>34</v>
      </c>
      <c r="E327" s="16">
        <v>3</v>
      </c>
      <c r="F327" s="17">
        <v>599.97</v>
      </c>
      <c r="G327" s="16">
        <v>5</v>
      </c>
      <c r="H327" s="17">
        <v>1249.95</v>
      </c>
      <c r="I327" s="2" t="s">
        <v>35</v>
      </c>
      <c r="J327" s="2" t="s">
        <v>36</v>
      </c>
      <c r="K327" s="16" t="s">
        <v>117</v>
      </c>
      <c r="L327" s="18">
        <v>2021</v>
      </c>
      <c r="M327" s="2"/>
    </row>
    <row r="328" spans="2:13" x14ac:dyDescent="0.3">
      <c r="B328" s="10">
        <v>44559</v>
      </c>
      <c r="C328" s="11" t="s">
        <v>51</v>
      </c>
      <c r="D328" s="11" t="s">
        <v>52</v>
      </c>
      <c r="E328" s="12">
        <v>1</v>
      </c>
      <c r="F328" s="13">
        <v>89.99</v>
      </c>
      <c r="G328" s="12">
        <v>3</v>
      </c>
      <c r="H328" s="13">
        <v>359.97</v>
      </c>
      <c r="I328" s="11" t="s">
        <v>39</v>
      </c>
      <c r="J328" s="11" t="s">
        <v>36</v>
      </c>
      <c r="K328" s="12" t="s">
        <v>117</v>
      </c>
      <c r="L328" s="14">
        <v>2021</v>
      </c>
      <c r="M328" s="2"/>
    </row>
    <row r="329" spans="2:13" x14ac:dyDescent="0.3">
      <c r="B329" s="15">
        <v>44560</v>
      </c>
      <c r="C329" s="2" t="s">
        <v>26</v>
      </c>
      <c r="D329" s="2" t="s">
        <v>27</v>
      </c>
      <c r="E329" s="16">
        <v>3</v>
      </c>
      <c r="F329" s="17">
        <v>42</v>
      </c>
      <c r="G329" s="16">
        <v>4</v>
      </c>
      <c r="H329" s="17">
        <v>111.96</v>
      </c>
      <c r="I329" s="2" t="s">
        <v>25</v>
      </c>
      <c r="J329" s="2" t="s">
        <v>14</v>
      </c>
      <c r="K329" s="16" t="s">
        <v>117</v>
      </c>
      <c r="L329" s="18">
        <v>2021</v>
      </c>
      <c r="M329" s="2"/>
    </row>
    <row r="330" spans="2:13" x14ac:dyDescent="0.3">
      <c r="B330" s="10">
        <v>44561</v>
      </c>
      <c r="C330" s="11" t="s">
        <v>44</v>
      </c>
      <c r="D330" s="11" t="s">
        <v>45</v>
      </c>
      <c r="E330" s="12">
        <v>3</v>
      </c>
      <c r="F330" s="13">
        <v>98.13</v>
      </c>
      <c r="G330" s="12">
        <v>3</v>
      </c>
      <c r="H330" s="13">
        <v>150.96</v>
      </c>
      <c r="I330" s="11" t="s">
        <v>46</v>
      </c>
      <c r="J330" s="11" t="s">
        <v>36</v>
      </c>
      <c r="K330" s="12" t="s">
        <v>117</v>
      </c>
      <c r="L330" s="14">
        <v>2021</v>
      </c>
      <c r="M330" s="2"/>
    </row>
    <row r="331" spans="2:13" x14ac:dyDescent="0.3">
      <c r="B331" s="15">
        <v>44562</v>
      </c>
      <c r="C331" s="2" t="s">
        <v>23</v>
      </c>
      <c r="D331" s="2" t="s">
        <v>24</v>
      </c>
      <c r="E331" s="16">
        <v>3</v>
      </c>
      <c r="F331" s="17">
        <v>30</v>
      </c>
      <c r="G331" s="16">
        <v>4</v>
      </c>
      <c r="H331" s="17">
        <v>79.959999999999994</v>
      </c>
      <c r="I331" s="2" t="s">
        <v>25</v>
      </c>
      <c r="J331" s="2" t="s">
        <v>14</v>
      </c>
      <c r="K331" s="16" t="s">
        <v>15</v>
      </c>
      <c r="L331" s="18">
        <v>2022</v>
      </c>
      <c r="M331" s="2"/>
    </row>
    <row r="332" spans="2:13" x14ac:dyDescent="0.3">
      <c r="B332" s="10">
        <v>44563</v>
      </c>
      <c r="C332" s="11" t="s">
        <v>19</v>
      </c>
      <c r="D332" s="11" t="s">
        <v>20</v>
      </c>
      <c r="E332" s="12">
        <v>1</v>
      </c>
      <c r="F332" s="13">
        <v>64.989999999999995</v>
      </c>
      <c r="G332" s="12">
        <v>3</v>
      </c>
      <c r="H332" s="13">
        <v>299.97000000000003</v>
      </c>
      <c r="I332" s="11" t="s">
        <v>18</v>
      </c>
      <c r="J332" s="11" t="s">
        <v>14</v>
      </c>
      <c r="K332" s="12" t="s">
        <v>15</v>
      </c>
      <c r="L332" s="14">
        <v>2022</v>
      </c>
      <c r="M332" s="2"/>
    </row>
    <row r="333" spans="2:13" x14ac:dyDescent="0.3">
      <c r="B333" s="15">
        <v>44564</v>
      </c>
      <c r="C333" s="2" t="s">
        <v>47</v>
      </c>
      <c r="D333" s="2" t="s">
        <v>48</v>
      </c>
      <c r="E333" s="16">
        <v>1</v>
      </c>
      <c r="F333" s="17">
        <v>89.91</v>
      </c>
      <c r="G333" s="16">
        <v>5</v>
      </c>
      <c r="H333" s="17">
        <v>599.4</v>
      </c>
      <c r="I333" s="2" t="s">
        <v>46</v>
      </c>
      <c r="J333" s="2" t="s">
        <v>36</v>
      </c>
      <c r="K333" s="16" t="s">
        <v>15</v>
      </c>
      <c r="L333" s="18">
        <v>2022</v>
      </c>
      <c r="M333" s="2"/>
    </row>
    <row r="334" spans="2:13" x14ac:dyDescent="0.3">
      <c r="B334" s="10">
        <v>44565</v>
      </c>
      <c r="C334" s="11" t="s">
        <v>92</v>
      </c>
      <c r="D334" s="11" t="s">
        <v>93</v>
      </c>
      <c r="E334" s="12">
        <v>0</v>
      </c>
      <c r="F334" s="13">
        <v>0</v>
      </c>
      <c r="G334" s="12">
        <v>3</v>
      </c>
      <c r="H334" s="13">
        <v>179.97</v>
      </c>
      <c r="I334" s="11" t="s">
        <v>94</v>
      </c>
      <c r="J334" s="11" t="s">
        <v>95</v>
      </c>
      <c r="K334" s="12" t="s">
        <v>15</v>
      </c>
      <c r="L334" s="14">
        <v>2022</v>
      </c>
      <c r="M334" s="2"/>
    </row>
    <row r="335" spans="2:13" x14ac:dyDescent="0.3">
      <c r="B335" s="15">
        <v>44567</v>
      </c>
      <c r="C335" s="2" t="s">
        <v>61</v>
      </c>
      <c r="D335" s="2" t="s">
        <v>62</v>
      </c>
      <c r="E335" s="16">
        <v>3</v>
      </c>
      <c r="F335" s="17">
        <v>882.06</v>
      </c>
      <c r="G335" s="16">
        <v>4</v>
      </c>
      <c r="H335" s="17">
        <v>1306.76</v>
      </c>
      <c r="I335" s="2" t="s">
        <v>58</v>
      </c>
      <c r="J335" s="2" t="s">
        <v>55</v>
      </c>
      <c r="K335" s="16" t="s">
        <v>15</v>
      </c>
      <c r="L335" s="18">
        <v>2022</v>
      </c>
      <c r="M335" s="2"/>
    </row>
    <row r="336" spans="2:13" x14ac:dyDescent="0.3">
      <c r="B336" s="10">
        <v>44568</v>
      </c>
      <c r="C336" s="11" t="s">
        <v>66</v>
      </c>
      <c r="D336" s="11" t="s">
        <v>67</v>
      </c>
      <c r="E336" s="12">
        <v>0</v>
      </c>
      <c r="F336" s="13">
        <v>0</v>
      </c>
      <c r="G336" s="12">
        <v>3</v>
      </c>
      <c r="H336" s="13">
        <v>14985</v>
      </c>
      <c r="I336" s="11" t="s">
        <v>13</v>
      </c>
      <c r="J336" s="11" t="s">
        <v>68</v>
      </c>
      <c r="K336" s="12" t="s">
        <v>15</v>
      </c>
      <c r="L336" s="14">
        <v>2022</v>
      </c>
      <c r="M336" s="2"/>
    </row>
    <row r="337" spans="2:13" x14ac:dyDescent="0.3">
      <c r="B337" s="15">
        <v>44570</v>
      </c>
      <c r="C337" s="2" t="s">
        <v>47</v>
      </c>
      <c r="D337" s="2" t="s">
        <v>48</v>
      </c>
      <c r="E337" s="16">
        <v>3</v>
      </c>
      <c r="F337" s="17">
        <v>269.73</v>
      </c>
      <c r="G337" s="16">
        <v>1</v>
      </c>
      <c r="H337" s="17">
        <v>119.88</v>
      </c>
      <c r="I337" s="2" t="s">
        <v>46</v>
      </c>
      <c r="J337" s="2" t="s">
        <v>36</v>
      </c>
      <c r="K337" s="16" t="s">
        <v>15</v>
      </c>
      <c r="L337" s="18">
        <v>2022</v>
      </c>
      <c r="M337" s="2"/>
    </row>
    <row r="338" spans="2:13" x14ac:dyDescent="0.3">
      <c r="B338" s="10">
        <v>44571</v>
      </c>
      <c r="C338" s="11" t="s">
        <v>56</v>
      </c>
      <c r="D338" s="11" t="s">
        <v>57</v>
      </c>
      <c r="E338" s="12">
        <v>2</v>
      </c>
      <c r="F338" s="13">
        <v>366.5</v>
      </c>
      <c r="G338" s="12">
        <v>5</v>
      </c>
      <c r="H338" s="13">
        <v>1077.95</v>
      </c>
      <c r="I338" s="11" t="s">
        <v>58</v>
      </c>
      <c r="J338" s="11" t="s">
        <v>55</v>
      </c>
      <c r="K338" s="12" t="s">
        <v>15</v>
      </c>
      <c r="L338" s="14">
        <v>2022</v>
      </c>
      <c r="M338" s="2"/>
    </row>
    <row r="339" spans="2:13" x14ac:dyDescent="0.3">
      <c r="B339" s="15">
        <v>44572</v>
      </c>
      <c r="C339" s="2" t="s">
        <v>59</v>
      </c>
      <c r="D339" s="2" t="s">
        <v>60</v>
      </c>
      <c r="E339" s="16">
        <v>0</v>
      </c>
      <c r="F339" s="17">
        <v>0</v>
      </c>
      <c r="G339" s="16">
        <v>3</v>
      </c>
      <c r="H339" s="17">
        <v>119.97</v>
      </c>
      <c r="I339" s="2" t="s">
        <v>30</v>
      </c>
      <c r="J339" s="2" t="s">
        <v>55</v>
      </c>
      <c r="K339" s="16" t="s">
        <v>15</v>
      </c>
      <c r="L339" s="18">
        <v>2022</v>
      </c>
      <c r="M339" s="2"/>
    </row>
    <row r="340" spans="2:13" x14ac:dyDescent="0.3">
      <c r="B340" s="10">
        <v>44573</v>
      </c>
      <c r="C340" s="11" t="s">
        <v>28</v>
      </c>
      <c r="D340" s="11" t="s">
        <v>29</v>
      </c>
      <c r="E340" s="12">
        <v>2</v>
      </c>
      <c r="F340" s="13">
        <v>30</v>
      </c>
      <c r="G340" s="12">
        <v>1</v>
      </c>
      <c r="H340" s="13">
        <v>29.99</v>
      </c>
      <c r="I340" s="11" t="s">
        <v>30</v>
      </c>
      <c r="J340" s="11" t="s">
        <v>14</v>
      </c>
      <c r="K340" s="12" t="s">
        <v>15</v>
      </c>
      <c r="L340" s="14">
        <v>2022</v>
      </c>
      <c r="M340" s="2"/>
    </row>
    <row r="341" spans="2:13" x14ac:dyDescent="0.3">
      <c r="B341" s="15">
        <v>44574</v>
      </c>
      <c r="C341" s="2" t="s">
        <v>96</v>
      </c>
      <c r="D341" s="2" t="s">
        <v>97</v>
      </c>
      <c r="E341" s="16">
        <v>2</v>
      </c>
      <c r="F341" s="17">
        <v>149.97999999999999</v>
      </c>
      <c r="G341" s="16">
        <v>1</v>
      </c>
      <c r="H341" s="17">
        <v>99.99</v>
      </c>
      <c r="I341" s="2" t="s">
        <v>25</v>
      </c>
      <c r="J341" s="2" t="s">
        <v>95</v>
      </c>
      <c r="K341" s="16" t="s">
        <v>15</v>
      </c>
      <c r="L341" s="18">
        <v>2022</v>
      </c>
      <c r="M341" s="2"/>
    </row>
    <row r="342" spans="2:13" x14ac:dyDescent="0.3">
      <c r="B342" s="10">
        <v>44575</v>
      </c>
      <c r="C342" s="11" t="s">
        <v>49</v>
      </c>
      <c r="D342" s="11" t="s">
        <v>50</v>
      </c>
      <c r="E342" s="12">
        <v>1</v>
      </c>
      <c r="F342" s="13">
        <v>23.03</v>
      </c>
      <c r="G342" s="12">
        <v>1</v>
      </c>
      <c r="H342" s="13">
        <v>41.88</v>
      </c>
      <c r="I342" s="11" t="s">
        <v>46</v>
      </c>
      <c r="J342" s="11" t="s">
        <v>36</v>
      </c>
      <c r="K342" s="12" t="s">
        <v>15</v>
      </c>
      <c r="L342" s="14">
        <v>2022</v>
      </c>
      <c r="M342" s="2"/>
    </row>
    <row r="343" spans="2:13" x14ac:dyDescent="0.3">
      <c r="B343" s="15">
        <v>44576</v>
      </c>
      <c r="C343" s="2" t="s">
        <v>59</v>
      </c>
      <c r="D343" s="2" t="s">
        <v>60</v>
      </c>
      <c r="E343" s="16">
        <v>1</v>
      </c>
      <c r="F343" s="17">
        <v>20</v>
      </c>
      <c r="G343" s="16">
        <v>1</v>
      </c>
      <c r="H343" s="17">
        <v>39.99</v>
      </c>
      <c r="I343" s="2" t="s">
        <v>30</v>
      </c>
      <c r="J343" s="2" t="s">
        <v>55</v>
      </c>
      <c r="K343" s="16" t="s">
        <v>15</v>
      </c>
      <c r="L343" s="18">
        <v>2022</v>
      </c>
      <c r="M343" s="2"/>
    </row>
    <row r="344" spans="2:13" x14ac:dyDescent="0.3">
      <c r="B344" s="10">
        <v>44577</v>
      </c>
      <c r="C344" s="11" t="s">
        <v>16</v>
      </c>
      <c r="D344" s="11" t="s">
        <v>17</v>
      </c>
      <c r="E344" s="12">
        <v>3</v>
      </c>
      <c r="F344" s="13">
        <v>524.97</v>
      </c>
      <c r="G344" s="12">
        <v>4</v>
      </c>
      <c r="H344" s="13">
        <v>999.96</v>
      </c>
      <c r="I344" s="11" t="s">
        <v>18</v>
      </c>
      <c r="J344" s="11" t="s">
        <v>14</v>
      </c>
      <c r="K344" s="12" t="s">
        <v>15</v>
      </c>
      <c r="L344" s="14">
        <v>2022</v>
      </c>
      <c r="M344" s="2"/>
    </row>
    <row r="345" spans="2:13" x14ac:dyDescent="0.3">
      <c r="B345" s="15">
        <v>44578</v>
      </c>
      <c r="C345" s="2" t="s">
        <v>53</v>
      </c>
      <c r="D345" s="2" t="s">
        <v>54</v>
      </c>
      <c r="E345" s="16">
        <v>2</v>
      </c>
      <c r="F345" s="17">
        <v>415.98</v>
      </c>
      <c r="G345" s="16">
        <v>4</v>
      </c>
      <c r="H345" s="17">
        <v>1039.96</v>
      </c>
      <c r="I345" s="2" t="s">
        <v>35</v>
      </c>
      <c r="J345" s="2" t="s">
        <v>55</v>
      </c>
      <c r="K345" s="16" t="s">
        <v>15</v>
      </c>
      <c r="L345" s="18">
        <v>2022</v>
      </c>
      <c r="M345" s="2"/>
    </row>
    <row r="346" spans="2:13" x14ac:dyDescent="0.3">
      <c r="B346" s="10">
        <v>44580</v>
      </c>
      <c r="C346" s="11" t="s">
        <v>63</v>
      </c>
      <c r="D346" s="11" t="s">
        <v>41</v>
      </c>
      <c r="E346" s="12">
        <v>48</v>
      </c>
      <c r="F346" s="13">
        <v>960</v>
      </c>
      <c r="G346" s="12">
        <v>3</v>
      </c>
      <c r="H346" s="13">
        <v>119.97</v>
      </c>
      <c r="I346" s="11" t="s">
        <v>25</v>
      </c>
      <c r="J346" s="11" t="s">
        <v>55</v>
      </c>
      <c r="K346" s="12" t="s">
        <v>15</v>
      </c>
      <c r="L346" s="14">
        <v>2022</v>
      </c>
      <c r="M346" s="2"/>
    </row>
    <row r="347" spans="2:13" x14ac:dyDescent="0.3">
      <c r="B347" s="15">
        <v>44581</v>
      </c>
      <c r="C347" s="2" t="s">
        <v>96</v>
      </c>
      <c r="D347" s="2" t="s">
        <v>97</v>
      </c>
      <c r="E347" s="16">
        <v>1</v>
      </c>
      <c r="F347" s="17">
        <v>74.989999999999995</v>
      </c>
      <c r="G347" s="16">
        <v>1</v>
      </c>
      <c r="H347" s="17">
        <v>99.99</v>
      </c>
      <c r="I347" s="2" t="s">
        <v>25</v>
      </c>
      <c r="J347" s="2" t="s">
        <v>95</v>
      </c>
      <c r="K347" s="16" t="s">
        <v>15</v>
      </c>
      <c r="L347" s="18">
        <v>2022</v>
      </c>
      <c r="M347" s="2"/>
    </row>
    <row r="348" spans="2:13" x14ac:dyDescent="0.3">
      <c r="B348" s="10">
        <v>44583</v>
      </c>
      <c r="C348" s="11" t="s">
        <v>82</v>
      </c>
      <c r="D348" s="11" t="s">
        <v>83</v>
      </c>
      <c r="E348" s="12">
        <v>3</v>
      </c>
      <c r="F348" s="13">
        <v>290.25</v>
      </c>
      <c r="G348" s="12">
        <v>5</v>
      </c>
      <c r="H348" s="13">
        <v>645</v>
      </c>
      <c r="I348" s="11" t="s">
        <v>77</v>
      </c>
      <c r="J348" s="11" t="s">
        <v>78</v>
      </c>
      <c r="K348" s="12" t="s">
        <v>15</v>
      </c>
      <c r="L348" s="14">
        <v>2022</v>
      </c>
      <c r="M348" s="2"/>
    </row>
    <row r="349" spans="2:13" x14ac:dyDescent="0.3">
      <c r="B349" s="15">
        <v>44584</v>
      </c>
      <c r="C349" s="2" t="s">
        <v>75</v>
      </c>
      <c r="D349" s="2" t="s">
        <v>76</v>
      </c>
      <c r="E349" s="16">
        <v>3</v>
      </c>
      <c r="F349" s="17">
        <v>36</v>
      </c>
      <c r="G349" s="16">
        <v>3</v>
      </c>
      <c r="H349" s="17">
        <v>60</v>
      </c>
      <c r="I349" s="2" t="s">
        <v>77</v>
      </c>
      <c r="J349" s="2" t="s">
        <v>78</v>
      </c>
      <c r="K349" s="16" t="s">
        <v>15</v>
      </c>
      <c r="L349" s="18">
        <v>2022</v>
      </c>
      <c r="M349" s="2"/>
    </row>
    <row r="350" spans="2:13" x14ac:dyDescent="0.3">
      <c r="B350" s="10">
        <v>44585</v>
      </c>
      <c r="C350" s="11" t="s">
        <v>63</v>
      </c>
      <c r="D350" s="11" t="s">
        <v>41</v>
      </c>
      <c r="E350" s="12">
        <v>0</v>
      </c>
      <c r="F350" s="13">
        <v>0</v>
      </c>
      <c r="G350" s="12">
        <v>1</v>
      </c>
      <c r="H350" s="13">
        <v>39.99</v>
      </c>
      <c r="I350" s="11" t="s">
        <v>25</v>
      </c>
      <c r="J350" s="11" t="s">
        <v>55</v>
      </c>
      <c r="K350" s="12" t="s">
        <v>15</v>
      </c>
      <c r="L350" s="14">
        <v>2022</v>
      </c>
      <c r="M350" s="2"/>
    </row>
    <row r="351" spans="2:13" x14ac:dyDescent="0.3">
      <c r="B351" s="15">
        <v>44586</v>
      </c>
      <c r="C351" s="2" t="s">
        <v>47</v>
      </c>
      <c r="D351" s="2" t="s">
        <v>48</v>
      </c>
      <c r="E351" s="16">
        <v>0</v>
      </c>
      <c r="F351" s="17">
        <v>0</v>
      </c>
      <c r="G351" s="16">
        <v>2</v>
      </c>
      <c r="H351" s="17">
        <v>239.76</v>
      </c>
      <c r="I351" s="2" t="s">
        <v>46</v>
      </c>
      <c r="J351" s="2" t="s">
        <v>36</v>
      </c>
      <c r="K351" s="16" t="s">
        <v>15</v>
      </c>
      <c r="L351" s="18">
        <v>2022</v>
      </c>
      <c r="M351" s="2"/>
    </row>
    <row r="352" spans="2:13" x14ac:dyDescent="0.3">
      <c r="B352" s="10">
        <v>44587</v>
      </c>
      <c r="C352" s="11" t="s">
        <v>89</v>
      </c>
      <c r="D352" s="11" t="s">
        <v>90</v>
      </c>
      <c r="E352" s="12">
        <v>0</v>
      </c>
      <c r="F352" s="13">
        <v>0</v>
      </c>
      <c r="G352" s="12">
        <v>1</v>
      </c>
      <c r="H352" s="13">
        <v>89.99</v>
      </c>
      <c r="I352" s="11" t="s">
        <v>91</v>
      </c>
      <c r="J352" s="11" t="s">
        <v>78</v>
      </c>
      <c r="K352" s="12" t="s">
        <v>15</v>
      </c>
      <c r="L352" s="14">
        <v>2022</v>
      </c>
      <c r="M352" s="2"/>
    </row>
    <row r="353" spans="2:13" x14ac:dyDescent="0.3">
      <c r="B353" s="15">
        <v>44588</v>
      </c>
      <c r="C353" s="2" t="s">
        <v>47</v>
      </c>
      <c r="D353" s="2" t="s">
        <v>48</v>
      </c>
      <c r="E353" s="16">
        <v>1</v>
      </c>
      <c r="F353" s="17">
        <v>89.91</v>
      </c>
      <c r="G353" s="16">
        <v>4</v>
      </c>
      <c r="H353" s="17">
        <v>479.52</v>
      </c>
      <c r="I353" s="2" t="s">
        <v>46</v>
      </c>
      <c r="J353" s="2" t="s">
        <v>36</v>
      </c>
      <c r="K353" s="16" t="s">
        <v>15</v>
      </c>
      <c r="L353" s="18">
        <v>2022</v>
      </c>
      <c r="M353" s="2"/>
    </row>
    <row r="354" spans="2:13" x14ac:dyDescent="0.3">
      <c r="B354" s="10">
        <v>44589</v>
      </c>
      <c r="C354" s="11" t="s">
        <v>69</v>
      </c>
      <c r="D354" s="11" t="s">
        <v>70</v>
      </c>
      <c r="E354" s="12">
        <v>0</v>
      </c>
      <c r="F354" s="13">
        <v>0</v>
      </c>
      <c r="G354" s="12">
        <v>1</v>
      </c>
      <c r="H354" s="13">
        <v>70</v>
      </c>
      <c r="I354" s="11" t="s">
        <v>71</v>
      </c>
      <c r="J354" s="11" t="s">
        <v>68</v>
      </c>
      <c r="K354" s="12" t="s">
        <v>15</v>
      </c>
      <c r="L354" s="14">
        <v>2022</v>
      </c>
      <c r="M354" s="2"/>
    </row>
    <row r="355" spans="2:13" x14ac:dyDescent="0.3">
      <c r="B355" s="15">
        <v>44590</v>
      </c>
      <c r="C355" s="2" t="s">
        <v>69</v>
      </c>
      <c r="D355" s="2" t="s">
        <v>70</v>
      </c>
      <c r="E355" s="16">
        <v>3</v>
      </c>
      <c r="F355" s="17">
        <v>105</v>
      </c>
      <c r="G355" s="16">
        <v>1</v>
      </c>
      <c r="H355" s="17">
        <v>70</v>
      </c>
      <c r="I355" s="2" t="s">
        <v>71</v>
      </c>
      <c r="J355" s="2" t="s">
        <v>68</v>
      </c>
      <c r="K355" s="16" t="s">
        <v>15</v>
      </c>
      <c r="L355" s="18">
        <v>2022</v>
      </c>
      <c r="M355" s="2"/>
    </row>
    <row r="356" spans="2:13" x14ac:dyDescent="0.3">
      <c r="B356" s="10">
        <v>44591</v>
      </c>
      <c r="C356" s="11" t="s">
        <v>92</v>
      </c>
      <c r="D356" s="11" t="s">
        <v>93</v>
      </c>
      <c r="E356" s="12">
        <v>0</v>
      </c>
      <c r="F356" s="13">
        <v>0</v>
      </c>
      <c r="G356" s="12">
        <v>1</v>
      </c>
      <c r="H356" s="13">
        <v>59.99</v>
      </c>
      <c r="I356" s="11" t="s">
        <v>94</v>
      </c>
      <c r="J356" s="11" t="s">
        <v>95</v>
      </c>
      <c r="K356" s="12" t="s">
        <v>15</v>
      </c>
      <c r="L356" s="14">
        <v>2022</v>
      </c>
      <c r="M356" s="2"/>
    </row>
    <row r="357" spans="2:13" x14ac:dyDescent="0.3">
      <c r="B357" s="15">
        <v>44592</v>
      </c>
      <c r="C357" s="2" t="s">
        <v>49</v>
      </c>
      <c r="D357" s="2" t="s">
        <v>50</v>
      </c>
      <c r="E357" s="16">
        <v>2</v>
      </c>
      <c r="F357" s="17">
        <v>46.06</v>
      </c>
      <c r="G357" s="16">
        <v>4</v>
      </c>
      <c r="H357" s="17">
        <v>167.52</v>
      </c>
      <c r="I357" s="2" t="s">
        <v>46</v>
      </c>
      <c r="J357" s="2" t="s">
        <v>36</v>
      </c>
      <c r="K357" s="16" t="s">
        <v>15</v>
      </c>
      <c r="L357" s="18">
        <v>2022</v>
      </c>
      <c r="M357" s="2"/>
    </row>
    <row r="358" spans="2:13" x14ac:dyDescent="0.3">
      <c r="B358" s="10">
        <v>44593</v>
      </c>
      <c r="C358" s="11" t="s">
        <v>72</v>
      </c>
      <c r="D358" s="11" t="s">
        <v>73</v>
      </c>
      <c r="E358" s="12">
        <v>3</v>
      </c>
      <c r="F358" s="13">
        <v>37800</v>
      </c>
      <c r="G358" s="12">
        <v>1</v>
      </c>
      <c r="H358" s="13">
        <v>14000</v>
      </c>
      <c r="I358" s="11" t="s">
        <v>74</v>
      </c>
      <c r="J358" s="11" t="s">
        <v>68</v>
      </c>
      <c r="K358" s="12" t="s">
        <v>107</v>
      </c>
      <c r="L358" s="14">
        <v>2022</v>
      </c>
      <c r="M358" s="2"/>
    </row>
    <row r="359" spans="2:13" x14ac:dyDescent="0.3">
      <c r="B359" s="15">
        <v>44594</v>
      </c>
      <c r="C359" s="2" t="s">
        <v>11</v>
      </c>
      <c r="D359" s="2" t="s">
        <v>12</v>
      </c>
      <c r="E359" s="16">
        <v>1</v>
      </c>
      <c r="F359" s="17">
        <v>345.59</v>
      </c>
      <c r="G359" s="16">
        <v>1</v>
      </c>
      <c r="H359" s="17">
        <v>431.99</v>
      </c>
      <c r="I359" s="2" t="s">
        <v>13</v>
      </c>
      <c r="J359" s="2" t="s">
        <v>14</v>
      </c>
      <c r="K359" s="16" t="s">
        <v>107</v>
      </c>
      <c r="L359" s="18">
        <v>2022</v>
      </c>
      <c r="M359" s="2"/>
    </row>
    <row r="360" spans="2:13" x14ac:dyDescent="0.3">
      <c r="B360" s="10">
        <v>44595</v>
      </c>
      <c r="C360" s="11" t="s">
        <v>21</v>
      </c>
      <c r="D360" s="11" t="s">
        <v>22</v>
      </c>
      <c r="E360" s="12">
        <v>0</v>
      </c>
      <c r="F360" s="13">
        <v>0</v>
      </c>
      <c r="G360" s="12">
        <v>5</v>
      </c>
      <c r="H360" s="13">
        <v>349.95</v>
      </c>
      <c r="I360" s="11" t="s">
        <v>18</v>
      </c>
      <c r="J360" s="11" t="s">
        <v>14</v>
      </c>
      <c r="K360" s="12" t="s">
        <v>107</v>
      </c>
      <c r="L360" s="14">
        <v>2022</v>
      </c>
      <c r="M360" s="2"/>
    </row>
    <row r="361" spans="2:13" x14ac:dyDescent="0.3">
      <c r="B361" s="15">
        <v>44596</v>
      </c>
      <c r="C361" s="2" t="s">
        <v>44</v>
      </c>
      <c r="D361" s="2" t="s">
        <v>45</v>
      </c>
      <c r="E361" s="16">
        <v>1</v>
      </c>
      <c r="F361" s="17">
        <v>32.71</v>
      </c>
      <c r="G361" s="16">
        <v>5</v>
      </c>
      <c r="H361" s="17">
        <v>251.6</v>
      </c>
      <c r="I361" s="2" t="s">
        <v>46</v>
      </c>
      <c r="J361" s="2" t="s">
        <v>36</v>
      </c>
      <c r="K361" s="16" t="s">
        <v>107</v>
      </c>
      <c r="L361" s="18">
        <v>2022</v>
      </c>
      <c r="M361" s="2"/>
    </row>
    <row r="362" spans="2:13" x14ac:dyDescent="0.3">
      <c r="B362" s="10">
        <v>44597</v>
      </c>
      <c r="C362" s="11" t="s">
        <v>31</v>
      </c>
      <c r="D362" s="11" t="s">
        <v>32</v>
      </c>
      <c r="E362" s="12">
        <v>0</v>
      </c>
      <c r="F362" s="13">
        <v>0</v>
      </c>
      <c r="G362" s="12">
        <v>2</v>
      </c>
      <c r="H362" s="13">
        <v>551.76</v>
      </c>
      <c r="I362" s="11" t="s">
        <v>18</v>
      </c>
      <c r="J362" s="11" t="s">
        <v>14</v>
      </c>
      <c r="K362" s="12" t="s">
        <v>107</v>
      </c>
      <c r="L362" s="14">
        <v>2022</v>
      </c>
      <c r="M362" s="2"/>
    </row>
    <row r="363" spans="2:13" x14ac:dyDescent="0.3">
      <c r="B363" s="15">
        <v>44598</v>
      </c>
      <c r="C363" s="2" t="s">
        <v>61</v>
      </c>
      <c r="D363" s="2" t="s">
        <v>62</v>
      </c>
      <c r="E363" s="16">
        <v>52</v>
      </c>
      <c r="F363" s="17">
        <v>15289.039999999999</v>
      </c>
      <c r="G363" s="16">
        <v>3</v>
      </c>
      <c r="H363" s="17">
        <v>980.07</v>
      </c>
      <c r="I363" s="2" t="s">
        <v>58</v>
      </c>
      <c r="J363" s="2" t="s">
        <v>55</v>
      </c>
      <c r="K363" s="16" t="s">
        <v>107</v>
      </c>
      <c r="L363" s="18">
        <v>2022</v>
      </c>
      <c r="M363" s="2"/>
    </row>
    <row r="364" spans="2:13" x14ac:dyDescent="0.3">
      <c r="B364" s="10">
        <v>44599</v>
      </c>
      <c r="C364" s="11" t="s">
        <v>33</v>
      </c>
      <c r="D364" s="11" t="s">
        <v>34</v>
      </c>
      <c r="E364" s="12">
        <v>1</v>
      </c>
      <c r="F364" s="13">
        <v>199.99</v>
      </c>
      <c r="G364" s="12">
        <v>4</v>
      </c>
      <c r="H364" s="13">
        <v>999.96</v>
      </c>
      <c r="I364" s="11" t="s">
        <v>35</v>
      </c>
      <c r="J364" s="11" t="s">
        <v>36</v>
      </c>
      <c r="K364" s="12" t="s">
        <v>107</v>
      </c>
      <c r="L364" s="14">
        <v>2022</v>
      </c>
      <c r="M364" s="2"/>
    </row>
    <row r="365" spans="2:13" x14ac:dyDescent="0.3">
      <c r="B365" s="15">
        <v>44600</v>
      </c>
      <c r="C365" s="2" t="s">
        <v>11</v>
      </c>
      <c r="D365" s="2" t="s">
        <v>12</v>
      </c>
      <c r="E365" s="16">
        <v>0</v>
      </c>
      <c r="F365" s="17">
        <v>0</v>
      </c>
      <c r="G365" s="16">
        <v>4</v>
      </c>
      <c r="H365" s="17">
        <v>1727.96</v>
      </c>
      <c r="I365" s="2" t="s">
        <v>13</v>
      </c>
      <c r="J365" s="2" t="s">
        <v>14</v>
      </c>
      <c r="K365" s="16" t="s">
        <v>107</v>
      </c>
      <c r="L365" s="18">
        <v>2022</v>
      </c>
      <c r="M365" s="2"/>
    </row>
    <row r="366" spans="2:13" x14ac:dyDescent="0.3">
      <c r="B366" s="10">
        <v>44601</v>
      </c>
      <c r="C366" s="11" t="s">
        <v>69</v>
      </c>
      <c r="D366" s="11" t="s">
        <v>70</v>
      </c>
      <c r="E366" s="12">
        <v>2</v>
      </c>
      <c r="F366" s="13">
        <v>70</v>
      </c>
      <c r="G366" s="12">
        <v>1</v>
      </c>
      <c r="H366" s="13">
        <v>70</v>
      </c>
      <c r="I366" s="11" t="s">
        <v>71</v>
      </c>
      <c r="J366" s="11" t="s">
        <v>68</v>
      </c>
      <c r="K366" s="12" t="s">
        <v>107</v>
      </c>
      <c r="L366" s="14">
        <v>2022</v>
      </c>
      <c r="M366" s="2"/>
    </row>
    <row r="367" spans="2:13" x14ac:dyDescent="0.3">
      <c r="B367" s="15">
        <v>44602</v>
      </c>
      <c r="C367" s="2" t="s">
        <v>75</v>
      </c>
      <c r="D367" s="2" t="s">
        <v>76</v>
      </c>
      <c r="E367" s="16">
        <v>2</v>
      </c>
      <c r="F367" s="17">
        <v>24</v>
      </c>
      <c r="G367" s="16">
        <v>5</v>
      </c>
      <c r="H367" s="17">
        <v>100</v>
      </c>
      <c r="I367" s="2" t="s">
        <v>77</v>
      </c>
      <c r="J367" s="2" t="s">
        <v>78</v>
      </c>
      <c r="K367" s="16" t="s">
        <v>107</v>
      </c>
      <c r="L367" s="18">
        <v>2022</v>
      </c>
      <c r="M367" s="2"/>
    </row>
    <row r="368" spans="2:13" x14ac:dyDescent="0.3">
      <c r="B368" s="10">
        <v>44603</v>
      </c>
      <c r="C368" s="11" t="s">
        <v>16</v>
      </c>
      <c r="D368" s="11" t="s">
        <v>17</v>
      </c>
      <c r="E368" s="12">
        <v>3</v>
      </c>
      <c r="F368" s="13">
        <v>524.97</v>
      </c>
      <c r="G368" s="12">
        <v>3</v>
      </c>
      <c r="H368" s="13">
        <v>749.97</v>
      </c>
      <c r="I368" s="11" t="s">
        <v>18</v>
      </c>
      <c r="J368" s="11" t="s">
        <v>14</v>
      </c>
      <c r="K368" s="12" t="s">
        <v>107</v>
      </c>
      <c r="L368" s="14">
        <v>2022</v>
      </c>
      <c r="M368" s="2"/>
    </row>
    <row r="369" spans="2:13" x14ac:dyDescent="0.3">
      <c r="B369" s="15">
        <v>44604</v>
      </c>
      <c r="C369" s="2" t="s">
        <v>79</v>
      </c>
      <c r="D369" s="2" t="s">
        <v>80</v>
      </c>
      <c r="E369" s="16">
        <v>1</v>
      </c>
      <c r="F369" s="17">
        <v>211.65</v>
      </c>
      <c r="G369" s="16">
        <v>2</v>
      </c>
      <c r="H369" s="17">
        <v>498</v>
      </c>
      <c r="I369" s="2" t="s">
        <v>81</v>
      </c>
      <c r="J369" s="2" t="s">
        <v>78</v>
      </c>
      <c r="K369" s="16" t="s">
        <v>107</v>
      </c>
      <c r="L369" s="18">
        <v>2022</v>
      </c>
      <c r="M369" s="2"/>
    </row>
    <row r="370" spans="2:13" x14ac:dyDescent="0.3">
      <c r="B370" s="10">
        <v>44605</v>
      </c>
      <c r="C370" s="11" t="s">
        <v>49</v>
      </c>
      <c r="D370" s="11" t="s">
        <v>50</v>
      </c>
      <c r="E370" s="12">
        <v>0</v>
      </c>
      <c r="F370" s="13">
        <v>0</v>
      </c>
      <c r="G370" s="12">
        <v>5</v>
      </c>
      <c r="H370" s="13">
        <v>209.4</v>
      </c>
      <c r="I370" s="11" t="s">
        <v>46</v>
      </c>
      <c r="J370" s="11" t="s">
        <v>36</v>
      </c>
      <c r="K370" s="12" t="s">
        <v>107</v>
      </c>
      <c r="L370" s="14">
        <v>2022</v>
      </c>
      <c r="M370" s="2"/>
    </row>
    <row r="371" spans="2:13" x14ac:dyDescent="0.3">
      <c r="B371" s="15">
        <v>44606</v>
      </c>
      <c r="C371" s="2" t="s">
        <v>66</v>
      </c>
      <c r="D371" s="2" t="s">
        <v>67</v>
      </c>
      <c r="E371" s="16">
        <v>45</v>
      </c>
      <c r="F371" s="17">
        <v>202297.5</v>
      </c>
      <c r="G371" s="16">
        <v>3</v>
      </c>
      <c r="H371" s="17">
        <v>14985</v>
      </c>
      <c r="I371" s="2" t="s">
        <v>13</v>
      </c>
      <c r="J371" s="2" t="s">
        <v>68</v>
      </c>
      <c r="K371" s="16" t="s">
        <v>107</v>
      </c>
      <c r="L371" s="18">
        <v>2022</v>
      </c>
      <c r="M371" s="2"/>
    </row>
    <row r="372" spans="2:13" x14ac:dyDescent="0.3">
      <c r="B372" s="10">
        <v>44607</v>
      </c>
      <c r="C372" s="11" t="s">
        <v>104</v>
      </c>
      <c r="D372" s="11" t="s">
        <v>105</v>
      </c>
      <c r="E372" s="12">
        <v>0</v>
      </c>
      <c r="F372" s="13">
        <v>0</v>
      </c>
      <c r="G372" s="12">
        <v>4</v>
      </c>
      <c r="H372" s="13">
        <v>212.6</v>
      </c>
      <c r="I372" s="11" t="s">
        <v>106</v>
      </c>
      <c r="J372" s="11" t="s">
        <v>100</v>
      </c>
      <c r="K372" s="12" t="s">
        <v>107</v>
      </c>
      <c r="L372" s="14">
        <v>2022</v>
      </c>
      <c r="M372" s="2"/>
    </row>
    <row r="373" spans="2:13" x14ac:dyDescent="0.3">
      <c r="B373" s="15">
        <v>44608</v>
      </c>
      <c r="C373" s="2" t="s">
        <v>26</v>
      </c>
      <c r="D373" s="2" t="s">
        <v>27</v>
      </c>
      <c r="E373" s="16">
        <v>0</v>
      </c>
      <c r="F373" s="17">
        <v>0</v>
      </c>
      <c r="G373" s="16">
        <v>2</v>
      </c>
      <c r="H373" s="17">
        <v>55.98</v>
      </c>
      <c r="I373" s="2" t="s">
        <v>25</v>
      </c>
      <c r="J373" s="2" t="s">
        <v>14</v>
      </c>
      <c r="K373" s="16" t="s">
        <v>107</v>
      </c>
      <c r="L373" s="18">
        <v>2022</v>
      </c>
      <c r="M373" s="2"/>
    </row>
    <row r="374" spans="2:13" x14ac:dyDescent="0.3">
      <c r="B374" s="10">
        <v>44609</v>
      </c>
      <c r="C374" s="11" t="s">
        <v>33</v>
      </c>
      <c r="D374" s="11" t="s">
        <v>34</v>
      </c>
      <c r="E374" s="12">
        <v>2</v>
      </c>
      <c r="F374" s="13">
        <v>399.98</v>
      </c>
      <c r="G374" s="12">
        <v>1</v>
      </c>
      <c r="H374" s="13">
        <v>249.99</v>
      </c>
      <c r="I374" s="11" t="s">
        <v>35</v>
      </c>
      <c r="J374" s="11" t="s">
        <v>36</v>
      </c>
      <c r="K374" s="12" t="s">
        <v>107</v>
      </c>
      <c r="L374" s="14">
        <v>2022</v>
      </c>
      <c r="M374" s="2"/>
    </row>
    <row r="375" spans="2:13" x14ac:dyDescent="0.3">
      <c r="B375" s="15">
        <v>44610</v>
      </c>
      <c r="C375" s="2" t="s">
        <v>72</v>
      </c>
      <c r="D375" s="2" t="s">
        <v>73</v>
      </c>
      <c r="E375" s="16">
        <v>1</v>
      </c>
      <c r="F375" s="17">
        <v>12600</v>
      </c>
      <c r="G375" s="16">
        <v>2</v>
      </c>
      <c r="H375" s="17">
        <v>28000</v>
      </c>
      <c r="I375" s="2" t="s">
        <v>74</v>
      </c>
      <c r="J375" s="2" t="s">
        <v>68</v>
      </c>
      <c r="K375" s="16" t="s">
        <v>107</v>
      </c>
      <c r="L375" s="18">
        <v>2022</v>
      </c>
      <c r="M375" s="2"/>
    </row>
    <row r="376" spans="2:13" x14ac:dyDescent="0.3">
      <c r="B376" s="10">
        <v>44611</v>
      </c>
      <c r="C376" s="11" t="s">
        <v>101</v>
      </c>
      <c r="D376" s="11" t="s">
        <v>102</v>
      </c>
      <c r="E376" s="12">
        <v>2</v>
      </c>
      <c r="F376" s="13">
        <v>488.6</v>
      </c>
      <c r="G376" s="12">
        <v>4</v>
      </c>
      <c r="H376" s="13">
        <v>1396</v>
      </c>
      <c r="I376" s="11" t="s">
        <v>103</v>
      </c>
      <c r="J376" s="11" t="s">
        <v>100</v>
      </c>
      <c r="K376" s="12" t="s">
        <v>107</v>
      </c>
      <c r="L376" s="14">
        <v>2022</v>
      </c>
      <c r="M376" s="2"/>
    </row>
    <row r="377" spans="2:13" x14ac:dyDescent="0.3">
      <c r="B377" s="15">
        <v>44612</v>
      </c>
      <c r="C377" s="2" t="s">
        <v>16</v>
      </c>
      <c r="D377" s="2" t="s">
        <v>17</v>
      </c>
      <c r="E377" s="16">
        <v>1</v>
      </c>
      <c r="F377" s="17">
        <v>174.99</v>
      </c>
      <c r="G377" s="16">
        <v>2</v>
      </c>
      <c r="H377" s="17">
        <v>499.98</v>
      </c>
      <c r="I377" s="2" t="s">
        <v>18</v>
      </c>
      <c r="J377" s="2" t="s">
        <v>14</v>
      </c>
      <c r="K377" s="16" t="s">
        <v>107</v>
      </c>
      <c r="L377" s="18">
        <v>2022</v>
      </c>
      <c r="M377" s="2"/>
    </row>
    <row r="378" spans="2:13" x14ac:dyDescent="0.3">
      <c r="B378" s="10">
        <v>44613</v>
      </c>
      <c r="C378" s="11" t="s">
        <v>61</v>
      </c>
      <c r="D378" s="11" t="s">
        <v>62</v>
      </c>
      <c r="E378" s="12">
        <v>3</v>
      </c>
      <c r="F378" s="13">
        <v>882.06</v>
      </c>
      <c r="G378" s="12">
        <v>3</v>
      </c>
      <c r="H378" s="13">
        <v>980.07</v>
      </c>
      <c r="I378" s="11" t="s">
        <v>58</v>
      </c>
      <c r="J378" s="11" t="s">
        <v>55</v>
      </c>
      <c r="K378" s="12" t="s">
        <v>107</v>
      </c>
      <c r="L378" s="14">
        <v>2022</v>
      </c>
      <c r="M378" s="2"/>
    </row>
    <row r="379" spans="2:13" x14ac:dyDescent="0.3">
      <c r="B379" s="15">
        <v>44614</v>
      </c>
      <c r="C379" s="2" t="s">
        <v>44</v>
      </c>
      <c r="D379" s="2" t="s">
        <v>45</v>
      </c>
      <c r="E379" s="16">
        <v>1</v>
      </c>
      <c r="F379" s="17">
        <v>32.71</v>
      </c>
      <c r="G379" s="16">
        <v>5</v>
      </c>
      <c r="H379" s="17">
        <v>251.6</v>
      </c>
      <c r="I379" s="2" t="s">
        <v>46</v>
      </c>
      <c r="J379" s="2" t="s">
        <v>36</v>
      </c>
      <c r="K379" s="16" t="s">
        <v>107</v>
      </c>
      <c r="L379" s="18">
        <v>2022</v>
      </c>
      <c r="M379" s="2"/>
    </row>
    <row r="380" spans="2:13" x14ac:dyDescent="0.3">
      <c r="B380" s="10">
        <v>44615</v>
      </c>
      <c r="C380" s="11" t="s">
        <v>44</v>
      </c>
      <c r="D380" s="11" t="s">
        <v>45</v>
      </c>
      <c r="E380" s="12">
        <v>2</v>
      </c>
      <c r="F380" s="13">
        <v>65.42</v>
      </c>
      <c r="G380" s="12">
        <v>1</v>
      </c>
      <c r="H380" s="13">
        <v>50.32</v>
      </c>
      <c r="I380" s="11" t="s">
        <v>46</v>
      </c>
      <c r="J380" s="11" t="s">
        <v>36</v>
      </c>
      <c r="K380" s="12" t="s">
        <v>107</v>
      </c>
      <c r="L380" s="14">
        <v>2022</v>
      </c>
      <c r="M380" s="2"/>
    </row>
    <row r="381" spans="2:13" x14ac:dyDescent="0.3">
      <c r="B381" s="15">
        <v>44616</v>
      </c>
      <c r="C381" s="2" t="s">
        <v>63</v>
      </c>
      <c r="D381" s="2" t="s">
        <v>41</v>
      </c>
      <c r="E381" s="16">
        <v>3</v>
      </c>
      <c r="F381" s="17">
        <v>60</v>
      </c>
      <c r="G381" s="16">
        <v>1</v>
      </c>
      <c r="H381" s="17">
        <v>39.99</v>
      </c>
      <c r="I381" s="2" t="s">
        <v>25</v>
      </c>
      <c r="J381" s="2" t="s">
        <v>55</v>
      </c>
      <c r="K381" s="16" t="s">
        <v>107</v>
      </c>
      <c r="L381" s="18">
        <v>2022</v>
      </c>
      <c r="M381" s="2"/>
    </row>
    <row r="382" spans="2:13" x14ac:dyDescent="0.3">
      <c r="B382" s="10">
        <v>44617</v>
      </c>
      <c r="C382" s="11" t="s">
        <v>82</v>
      </c>
      <c r="D382" s="11" t="s">
        <v>83</v>
      </c>
      <c r="E382" s="12">
        <v>2</v>
      </c>
      <c r="F382" s="13">
        <v>193.5</v>
      </c>
      <c r="G382" s="12">
        <v>1</v>
      </c>
      <c r="H382" s="13">
        <v>129</v>
      </c>
      <c r="I382" s="11" t="s">
        <v>77</v>
      </c>
      <c r="J382" s="11" t="s">
        <v>78</v>
      </c>
      <c r="K382" s="12" t="s">
        <v>107</v>
      </c>
      <c r="L382" s="14">
        <v>2022</v>
      </c>
      <c r="M382" s="2"/>
    </row>
    <row r="383" spans="2:13" x14ac:dyDescent="0.3">
      <c r="B383" s="15">
        <v>44618</v>
      </c>
      <c r="C383" s="2" t="s">
        <v>75</v>
      </c>
      <c r="D383" s="2" t="s">
        <v>76</v>
      </c>
      <c r="E383" s="16">
        <v>0</v>
      </c>
      <c r="F383" s="17">
        <v>0</v>
      </c>
      <c r="G383" s="16">
        <v>3</v>
      </c>
      <c r="H383" s="17">
        <v>60</v>
      </c>
      <c r="I383" s="2" t="s">
        <v>77</v>
      </c>
      <c r="J383" s="2" t="s">
        <v>78</v>
      </c>
      <c r="K383" s="16" t="s">
        <v>107</v>
      </c>
      <c r="L383" s="18">
        <v>2022</v>
      </c>
      <c r="M383" s="2"/>
    </row>
    <row r="384" spans="2:13" x14ac:dyDescent="0.3">
      <c r="B384" s="10">
        <v>44619</v>
      </c>
      <c r="C384" s="11" t="s">
        <v>33</v>
      </c>
      <c r="D384" s="11" t="s">
        <v>34</v>
      </c>
      <c r="E384" s="12">
        <v>0</v>
      </c>
      <c r="F384" s="13">
        <v>0</v>
      </c>
      <c r="G384" s="12">
        <v>2</v>
      </c>
      <c r="H384" s="13">
        <v>499.98</v>
      </c>
      <c r="I384" s="11" t="s">
        <v>35</v>
      </c>
      <c r="J384" s="11" t="s">
        <v>36</v>
      </c>
      <c r="K384" s="12" t="s">
        <v>107</v>
      </c>
      <c r="L384" s="14">
        <v>2022</v>
      </c>
      <c r="M384" s="2"/>
    </row>
    <row r="385" spans="2:13" x14ac:dyDescent="0.3">
      <c r="B385" s="15">
        <v>44620</v>
      </c>
      <c r="C385" s="2" t="s">
        <v>96</v>
      </c>
      <c r="D385" s="2" t="s">
        <v>97</v>
      </c>
      <c r="E385" s="16">
        <v>0</v>
      </c>
      <c r="F385" s="17">
        <v>0</v>
      </c>
      <c r="G385" s="16">
        <v>3</v>
      </c>
      <c r="H385" s="17">
        <v>299.97000000000003</v>
      </c>
      <c r="I385" s="2" t="s">
        <v>25</v>
      </c>
      <c r="J385" s="2" t="s">
        <v>95</v>
      </c>
      <c r="K385" s="16" t="s">
        <v>107</v>
      </c>
      <c r="L385" s="18">
        <v>2022</v>
      </c>
      <c r="M385" s="2"/>
    </row>
    <row r="386" spans="2:13" x14ac:dyDescent="0.3">
      <c r="B386" s="10">
        <v>44621</v>
      </c>
      <c r="C386" s="11" t="s">
        <v>98</v>
      </c>
      <c r="D386" s="11" t="s">
        <v>99</v>
      </c>
      <c r="E386" s="12">
        <v>3</v>
      </c>
      <c r="F386" s="13">
        <v>1079.8799999999999</v>
      </c>
      <c r="G386" s="12">
        <v>2</v>
      </c>
      <c r="H386" s="13">
        <v>799.9</v>
      </c>
      <c r="I386" s="11" t="s">
        <v>13</v>
      </c>
      <c r="J386" s="11" t="s">
        <v>100</v>
      </c>
      <c r="K386" s="12" t="s">
        <v>108</v>
      </c>
      <c r="L386" s="14">
        <v>2022</v>
      </c>
      <c r="M386" s="2"/>
    </row>
    <row r="387" spans="2:13" x14ac:dyDescent="0.3">
      <c r="B387" s="15">
        <v>44622</v>
      </c>
      <c r="C387" s="2" t="s">
        <v>79</v>
      </c>
      <c r="D387" s="2" t="s">
        <v>80</v>
      </c>
      <c r="E387" s="16">
        <v>3</v>
      </c>
      <c r="F387" s="17">
        <v>634.95000000000005</v>
      </c>
      <c r="G387" s="16">
        <v>3</v>
      </c>
      <c r="H387" s="17">
        <v>747</v>
      </c>
      <c r="I387" s="2" t="s">
        <v>81</v>
      </c>
      <c r="J387" s="2" t="s">
        <v>78</v>
      </c>
      <c r="K387" s="16" t="s">
        <v>108</v>
      </c>
      <c r="L387" s="18">
        <v>2022</v>
      </c>
      <c r="M387" s="2"/>
    </row>
    <row r="388" spans="2:13" x14ac:dyDescent="0.3">
      <c r="B388" s="10">
        <v>44623</v>
      </c>
      <c r="C388" s="11" t="s">
        <v>84</v>
      </c>
      <c r="D388" s="11" t="s">
        <v>85</v>
      </c>
      <c r="E388" s="12">
        <v>1</v>
      </c>
      <c r="F388" s="13">
        <v>96.75</v>
      </c>
      <c r="G388" s="12">
        <v>4</v>
      </c>
      <c r="H388" s="13">
        <v>516</v>
      </c>
      <c r="I388" s="11" t="s">
        <v>86</v>
      </c>
      <c r="J388" s="11" t="s">
        <v>78</v>
      </c>
      <c r="K388" s="12" t="s">
        <v>108</v>
      </c>
      <c r="L388" s="14">
        <v>2022</v>
      </c>
      <c r="M388" s="2"/>
    </row>
    <row r="389" spans="2:13" x14ac:dyDescent="0.3">
      <c r="B389" s="15">
        <v>44624</v>
      </c>
      <c r="C389" s="2" t="s">
        <v>69</v>
      </c>
      <c r="D389" s="2" t="s">
        <v>70</v>
      </c>
      <c r="E389" s="16">
        <v>1</v>
      </c>
      <c r="F389" s="17">
        <v>35</v>
      </c>
      <c r="G389" s="16">
        <v>2</v>
      </c>
      <c r="H389" s="17">
        <v>140</v>
      </c>
      <c r="I389" s="2" t="s">
        <v>71</v>
      </c>
      <c r="J389" s="2" t="s">
        <v>68</v>
      </c>
      <c r="K389" s="16" t="s">
        <v>108</v>
      </c>
      <c r="L389" s="18">
        <v>2022</v>
      </c>
      <c r="M389" s="2"/>
    </row>
    <row r="390" spans="2:13" x14ac:dyDescent="0.3">
      <c r="B390" s="10">
        <v>44625</v>
      </c>
      <c r="C390" s="11" t="s">
        <v>89</v>
      </c>
      <c r="D390" s="11" t="s">
        <v>90</v>
      </c>
      <c r="E390" s="12">
        <v>0</v>
      </c>
      <c r="F390" s="13">
        <v>0</v>
      </c>
      <c r="G390" s="12">
        <v>1</v>
      </c>
      <c r="H390" s="13">
        <v>89.99</v>
      </c>
      <c r="I390" s="11" t="s">
        <v>91</v>
      </c>
      <c r="J390" s="11" t="s">
        <v>78</v>
      </c>
      <c r="K390" s="12" t="s">
        <v>108</v>
      </c>
      <c r="L390" s="14">
        <v>2022</v>
      </c>
      <c r="M390" s="2"/>
    </row>
    <row r="391" spans="2:13" x14ac:dyDescent="0.3">
      <c r="B391" s="15">
        <v>44626</v>
      </c>
      <c r="C391" s="2" t="s">
        <v>49</v>
      </c>
      <c r="D391" s="2" t="s">
        <v>50</v>
      </c>
      <c r="E391" s="16">
        <v>1</v>
      </c>
      <c r="F391" s="17">
        <v>23.03</v>
      </c>
      <c r="G391" s="16">
        <v>3</v>
      </c>
      <c r="H391" s="17">
        <v>125.64</v>
      </c>
      <c r="I391" s="2" t="s">
        <v>46</v>
      </c>
      <c r="J391" s="2" t="s">
        <v>36</v>
      </c>
      <c r="K391" s="16" t="s">
        <v>108</v>
      </c>
      <c r="L391" s="18">
        <v>2022</v>
      </c>
      <c r="M391" s="2"/>
    </row>
    <row r="392" spans="2:13" x14ac:dyDescent="0.3">
      <c r="B392" s="10">
        <v>44627</v>
      </c>
      <c r="C392" s="11" t="s">
        <v>56</v>
      </c>
      <c r="D392" s="11" t="s">
        <v>57</v>
      </c>
      <c r="E392" s="12">
        <v>0</v>
      </c>
      <c r="F392" s="13">
        <v>0</v>
      </c>
      <c r="G392" s="12">
        <v>2</v>
      </c>
      <c r="H392" s="13">
        <v>431.18</v>
      </c>
      <c r="I392" s="11" t="s">
        <v>58</v>
      </c>
      <c r="J392" s="11" t="s">
        <v>55</v>
      </c>
      <c r="K392" s="12" t="s">
        <v>108</v>
      </c>
      <c r="L392" s="14">
        <v>2022</v>
      </c>
      <c r="M392" s="2"/>
    </row>
    <row r="393" spans="2:13" x14ac:dyDescent="0.3">
      <c r="B393" s="15">
        <v>44628</v>
      </c>
      <c r="C393" s="2" t="s">
        <v>64</v>
      </c>
      <c r="D393" s="2" t="s">
        <v>65</v>
      </c>
      <c r="E393" s="16">
        <v>32</v>
      </c>
      <c r="F393" s="17">
        <v>18719.68</v>
      </c>
      <c r="G393" s="16">
        <v>5</v>
      </c>
      <c r="H393" s="17">
        <v>3249.95</v>
      </c>
      <c r="I393" s="2" t="s">
        <v>35</v>
      </c>
      <c r="J393" s="2" t="s">
        <v>55</v>
      </c>
      <c r="K393" s="16" t="s">
        <v>108</v>
      </c>
      <c r="L393" s="18">
        <v>2022</v>
      </c>
      <c r="M393" s="2"/>
    </row>
    <row r="394" spans="2:13" x14ac:dyDescent="0.3">
      <c r="B394" s="10">
        <v>44629</v>
      </c>
      <c r="C394" s="11" t="s">
        <v>37</v>
      </c>
      <c r="D394" s="11" t="s">
        <v>38</v>
      </c>
      <c r="E394" s="12">
        <v>1</v>
      </c>
      <c r="F394" s="13">
        <v>38.99</v>
      </c>
      <c r="G394" s="12">
        <v>2</v>
      </c>
      <c r="H394" s="13">
        <v>119.98</v>
      </c>
      <c r="I394" s="11" t="s">
        <v>39</v>
      </c>
      <c r="J394" s="11" t="s">
        <v>36</v>
      </c>
      <c r="K394" s="12" t="s">
        <v>108</v>
      </c>
      <c r="L394" s="14">
        <v>2022</v>
      </c>
      <c r="M394" s="2"/>
    </row>
    <row r="395" spans="2:13" x14ac:dyDescent="0.3">
      <c r="B395" s="15">
        <v>44630</v>
      </c>
      <c r="C395" s="2" t="s">
        <v>89</v>
      </c>
      <c r="D395" s="2" t="s">
        <v>90</v>
      </c>
      <c r="E395" s="16">
        <v>33</v>
      </c>
      <c r="F395" s="17">
        <v>2078.67</v>
      </c>
      <c r="G395" s="16">
        <v>4</v>
      </c>
      <c r="H395" s="17">
        <v>359.96</v>
      </c>
      <c r="I395" s="2" t="s">
        <v>91</v>
      </c>
      <c r="J395" s="2" t="s">
        <v>78</v>
      </c>
      <c r="K395" s="16" t="s">
        <v>108</v>
      </c>
      <c r="L395" s="18">
        <v>2022</v>
      </c>
      <c r="M395" s="2"/>
    </row>
    <row r="396" spans="2:13" x14ac:dyDescent="0.3">
      <c r="B396" s="10">
        <v>44631</v>
      </c>
      <c r="C396" s="11" t="s">
        <v>92</v>
      </c>
      <c r="D396" s="11" t="s">
        <v>93</v>
      </c>
      <c r="E396" s="12">
        <v>0</v>
      </c>
      <c r="F396" s="13">
        <v>0</v>
      </c>
      <c r="G396" s="12">
        <v>4</v>
      </c>
      <c r="H396" s="13">
        <v>239.96</v>
      </c>
      <c r="I396" s="11" t="s">
        <v>94</v>
      </c>
      <c r="J396" s="11" t="s">
        <v>95</v>
      </c>
      <c r="K396" s="12" t="s">
        <v>108</v>
      </c>
      <c r="L396" s="14">
        <v>2022</v>
      </c>
      <c r="M396" s="2"/>
    </row>
    <row r="397" spans="2:13" x14ac:dyDescent="0.3">
      <c r="B397" s="15">
        <v>44632</v>
      </c>
      <c r="C397" s="2" t="s">
        <v>21</v>
      </c>
      <c r="D397" s="2" t="s">
        <v>22</v>
      </c>
      <c r="E397" s="16">
        <v>2</v>
      </c>
      <c r="F397" s="17">
        <v>83.98</v>
      </c>
      <c r="G397" s="16">
        <v>5</v>
      </c>
      <c r="H397" s="17">
        <v>349.95</v>
      </c>
      <c r="I397" s="2" t="s">
        <v>18</v>
      </c>
      <c r="J397" s="2" t="s">
        <v>14</v>
      </c>
      <c r="K397" s="16" t="s">
        <v>108</v>
      </c>
      <c r="L397" s="18">
        <v>2022</v>
      </c>
      <c r="M397" s="2"/>
    </row>
    <row r="398" spans="2:13" x14ac:dyDescent="0.3">
      <c r="B398" s="10">
        <v>44633</v>
      </c>
      <c r="C398" s="11" t="s">
        <v>82</v>
      </c>
      <c r="D398" s="11" t="s">
        <v>83</v>
      </c>
      <c r="E398" s="12">
        <v>0</v>
      </c>
      <c r="F398" s="13">
        <v>0</v>
      </c>
      <c r="G398" s="12">
        <v>1</v>
      </c>
      <c r="H398" s="13">
        <v>129</v>
      </c>
      <c r="I398" s="11" t="s">
        <v>77</v>
      </c>
      <c r="J398" s="11" t="s">
        <v>78</v>
      </c>
      <c r="K398" s="12" t="s">
        <v>108</v>
      </c>
      <c r="L398" s="14">
        <v>2022</v>
      </c>
      <c r="M398" s="2"/>
    </row>
    <row r="399" spans="2:13" x14ac:dyDescent="0.3">
      <c r="B399" s="15">
        <v>44634</v>
      </c>
      <c r="C399" s="2" t="s">
        <v>66</v>
      </c>
      <c r="D399" s="2" t="s">
        <v>67</v>
      </c>
      <c r="E399" s="16">
        <v>1</v>
      </c>
      <c r="F399" s="17">
        <v>4495.5</v>
      </c>
      <c r="G399" s="16">
        <v>3</v>
      </c>
      <c r="H399" s="17">
        <v>14985</v>
      </c>
      <c r="I399" s="2" t="s">
        <v>13</v>
      </c>
      <c r="J399" s="2" t="s">
        <v>68</v>
      </c>
      <c r="K399" s="16" t="s">
        <v>108</v>
      </c>
      <c r="L399" s="18">
        <v>2022</v>
      </c>
      <c r="M399" s="2"/>
    </row>
    <row r="400" spans="2:13" x14ac:dyDescent="0.3">
      <c r="B400" s="10">
        <v>44635</v>
      </c>
      <c r="C400" s="11" t="s">
        <v>61</v>
      </c>
      <c r="D400" s="11" t="s">
        <v>62</v>
      </c>
      <c r="E400" s="12">
        <v>0</v>
      </c>
      <c r="F400" s="13">
        <v>0</v>
      </c>
      <c r="G400" s="12">
        <v>3</v>
      </c>
      <c r="H400" s="13">
        <v>980.07</v>
      </c>
      <c r="I400" s="11" t="s">
        <v>58</v>
      </c>
      <c r="J400" s="11" t="s">
        <v>55</v>
      </c>
      <c r="K400" s="12" t="s">
        <v>108</v>
      </c>
      <c r="L400" s="14">
        <v>2022</v>
      </c>
      <c r="M400" s="2"/>
    </row>
    <row r="401" spans="2:13" x14ac:dyDescent="0.3">
      <c r="B401" s="15">
        <v>44636</v>
      </c>
      <c r="C401" s="2" t="s">
        <v>89</v>
      </c>
      <c r="D401" s="2" t="s">
        <v>90</v>
      </c>
      <c r="E401" s="16">
        <v>3</v>
      </c>
      <c r="F401" s="17">
        <v>188.97</v>
      </c>
      <c r="G401" s="16">
        <v>2</v>
      </c>
      <c r="H401" s="17">
        <v>179.98</v>
      </c>
      <c r="I401" s="2" t="s">
        <v>91</v>
      </c>
      <c r="J401" s="2" t="s">
        <v>78</v>
      </c>
      <c r="K401" s="16" t="s">
        <v>108</v>
      </c>
      <c r="L401" s="18">
        <v>2022</v>
      </c>
      <c r="M401" s="2"/>
    </row>
    <row r="402" spans="2:13" x14ac:dyDescent="0.3">
      <c r="B402" s="10">
        <v>44637</v>
      </c>
      <c r="C402" s="11" t="s">
        <v>42</v>
      </c>
      <c r="D402" s="11" t="s">
        <v>43</v>
      </c>
      <c r="E402" s="12">
        <v>2</v>
      </c>
      <c r="F402" s="13">
        <v>43.98</v>
      </c>
      <c r="G402" s="12">
        <v>4</v>
      </c>
      <c r="H402" s="13">
        <v>159.96</v>
      </c>
      <c r="I402" s="11" t="s">
        <v>25</v>
      </c>
      <c r="J402" s="11" t="s">
        <v>36</v>
      </c>
      <c r="K402" s="12" t="s">
        <v>108</v>
      </c>
      <c r="L402" s="14">
        <v>2022</v>
      </c>
      <c r="M402" s="2"/>
    </row>
    <row r="403" spans="2:13" x14ac:dyDescent="0.3">
      <c r="B403" s="15">
        <v>44638</v>
      </c>
      <c r="C403" s="2" t="s">
        <v>61</v>
      </c>
      <c r="D403" s="2" t="s">
        <v>62</v>
      </c>
      <c r="E403" s="16">
        <v>1</v>
      </c>
      <c r="F403" s="17">
        <v>294.02</v>
      </c>
      <c r="G403" s="16">
        <v>3</v>
      </c>
      <c r="H403" s="17">
        <v>980.07</v>
      </c>
      <c r="I403" s="2" t="s">
        <v>58</v>
      </c>
      <c r="J403" s="2" t="s">
        <v>55</v>
      </c>
      <c r="K403" s="16" t="s">
        <v>108</v>
      </c>
      <c r="L403" s="18">
        <v>2022</v>
      </c>
      <c r="M403" s="2"/>
    </row>
    <row r="404" spans="2:13" x14ac:dyDescent="0.3">
      <c r="B404" s="10">
        <v>44639</v>
      </c>
      <c r="C404" s="11" t="s">
        <v>101</v>
      </c>
      <c r="D404" s="11" t="s">
        <v>102</v>
      </c>
      <c r="E404" s="12">
        <v>2</v>
      </c>
      <c r="F404" s="13">
        <v>488.6</v>
      </c>
      <c r="G404" s="12">
        <v>2</v>
      </c>
      <c r="H404" s="13">
        <v>698</v>
      </c>
      <c r="I404" s="11" t="s">
        <v>103</v>
      </c>
      <c r="J404" s="11" t="s">
        <v>100</v>
      </c>
      <c r="K404" s="12" t="s">
        <v>108</v>
      </c>
      <c r="L404" s="14">
        <v>2022</v>
      </c>
      <c r="M404" s="2"/>
    </row>
    <row r="405" spans="2:13" x14ac:dyDescent="0.3">
      <c r="B405" s="15">
        <v>44640</v>
      </c>
      <c r="C405" s="2" t="s">
        <v>63</v>
      </c>
      <c r="D405" s="2" t="s">
        <v>41</v>
      </c>
      <c r="E405" s="16">
        <v>3</v>
      </c>
      <c r="F405" s="17">
        <v>60</v>
      </c>
      <c r="G405" s="16">
        <v>5</v>
      </c>
      <c r="H405" s="17">
        <v>199.95</v>
      </c>
      <c r="I405" s="2" t="s">
        <v>25</v>
      </c>
      <c r="J405" s="2" t="s">
        <v>55</v>
      </c>
      <c r="K405" s="16" t="s">
        <v>108</v>
      </c>
      <c r="L405" s="18">
        <v>2022</v>
      </c>
      <c r="M405" s="2"/>
    </row>
    <row r="406" spans="2:13" x14ac:dyDescent="0.3">
      <c r="B406" s="10">
        <v>44641</v>
      </c>
      <c r="C406" s="11" t="s">
        <v>92</v>
      </c>
      <c r="D406" s="11" t="s">
        <v>93</v>
      </c>
      <c r="E406" s="12">
        <v>1</v>
      </c>
      <c r="F406" s="13">
        <v>38.99</v>
      </c>
      <c r="G406" s="12">
        <v>2</v>
      </c>
      <c r="H406" s="13">
        <v>119.98</v>
      </c>
      <c r="I406" s="11" t="s">
        <v>94</v>
      </c>
      <c r="J406" s="11" t="s">
        <v>95</v>
      </c>
      <c r="K406" s="12" t="s">
        <v>108</v>
      </c>
      <c r="L406" s="14">
        <v>2022</v>
      </c>
      <c r="M406" s="2"/>
    </row>
    <row r="407" spans="2:13" x14ac:dyDescent="0.3">
      <c r="B407" s="15">
        <v>44642</v>
      </c>
      <c r="C407" s="2" t="s">
        <v>37</v>
      </c>
      <c r="D407" s="2" t="s">
        <v>38</v>
      </c>
      <c r="E407" s="16">
        <v>3</v>
      </c>
      <c r="F407" s="17">
        <v>116.97</v>
      </c>
      <c r="G407" s="16">
        <v>4</v>
      </c>
      <c r="H407" s="17">
        <v>239.96</v>
      </c>
      <c r="I407" s="2" t="s">
        <v>39</v>
      </c>
      <c r="J407" s="2" t="s">
        <v>36</v>
      </c>
      <c r="K407" s="16" t="s">
        <v>108</v>
      </c>
      <c r="L407" s="18">
        <v>2022</v>
      </c>
      <c r="M407" s="2"/>
    </row>
    <row r="408" spans="2:13" x14ac:dyDescent="0.3">
      <c r="B408" s="10">
        <v>44643</v>
      </c>
      <c r="C408" s="11" t="s">
        <v>28</v>
      </c>
      <c r="D408" s="11" t="s">
        <v>29</v>
      </c>
      <c r="E408" s="12">
        <v>0</v>
      </c>
      <c r="F408" s="13">
        <v>0</v>
      </c>
      <c r="G408" s="12">
        <v>2</v>
      </c>
      <c r="H408" s="13">
        <v>59.98</v>
      </c>
      <c r="I408" s="11" t="s">
        <v>30</v>
      </c>
      <c r="J408" s="11" t="s">
        <v>14</v>
      </c>
      <c r="K408" s="12" t="s">
        <v>108</v>
      </c>
      <c r="L408" s="14">
        <v>2022</v>
      </c>
      <c r="M408" s="2"/>
    </row>
    <row r="409" spans="2:13" x14ac:dyDescent="0.3">
      <c r="B409" s="15">
        <v>44644</v>
      </c>
      <c r="C409" s="2" t="s">
        <v>92</v>
      </c>
      <c r="D409" s="2" t="s">
        <v>93</v>
      </c>
      <c r="E409" s="16">
        <v>3</v>
      </c>
      <c r="F409" s="17">
        <v>116.97</v>
      </c>
      <c r="G409" s="16">
        <v>3</v>
      </c>
      <c r="H409" s="17">
        <v>179.97</v>
      </c>
      <c r="I409" s="2" t="s">
        <v>94</v>
      </c>
      <c r="J409" s="2" t="s">
        <v>95</v>
      </c>
      <c r="K409" s="16" t="s">
        <v>108</v>
      </c>
      <c r="L409" s="18">
        <v>2022</v>
      </c>
      <c r="M409" s="2"/>
    </row>
    <row r="410" spans="2:13" x14ac:dyDescent="0.3">
      <c r="B410" s="10">
        <v>44645</v>
      </c>
      <c r="C410" s="11" t="s">
        <v>98</v>
      </c>
      <c r="D410" s="11" t="s">
        <v>99</v>
      </c>
      <c r="E410" s="12">
        <v>3</v>
      </c>
      <c r="F410" s="13">
        <v>1079.8799999999999</v>
      </c>
      <c r="G410" s="12">
        <v>5</v>
      </c>
      <c r="H410" s="13">
        <v>1999.75</v>
      </c>
      <c r="I410" s="11" t="s">
        <v>13</v>
      </c>
      <c r="J410" s="11" t="s">
        <v>100</v>
      </c>
      <c r="K410" s="12" t="s">
        <v>108</v>
      </c>
      <c r="L410" s="14">
        <v>2022</v>
      </c>
      <c r="M410" s="2"/>
    </row>
    <row r="411" spans="2:13" x14ac:dyDescent="0.3">
      <c r="B411" s="15">
        <v>44646</v>
      </c>
      <c r="C411" s="2" t="s">
        <v>31</v>
      </c>
      <c r="D411" s="2" t="s">
        <v>32</v>
      </c>
      <c r="E411" s="16">
        <v>1</v>
      </c>
      <c r="F411" s="17">
        <v>234.5</v>
      </c>
      <c r="G411" s="16">
        <v>3</v>
      </c>
      <c r="H411" s="17">
        <v>827.64</v>
      </c>
      <c r="I411" s="2" t="s">
        <v>18</v>
      </c>
      <c r="J411" s="2" t="s">
        <v>14</v>
      </c>
      <c r="K411" s="16" t="s">
        <v>108</v>
      </c>
      <c r="L411" s="18">
        <v>2022</v>
      </c>
      <c r="M411" s="2"/>
    </row>
    <row r="412" spans="2:13" x14ac:dyDescent="0.3">
      <c r="B412" s="10">
        <v>44647</v>
      </c>
      <c r="C412" s="11" t="s">
        <v>11</v>
      </c>
      <c r="D412" s="11" t="s">
        <v>12</v>
      </c>
      <c r="E412" s="12">
        <v>2</v>
      </c>
      <c r="F412" s="13">
        <v>691.18</v>
      </c>
      <c r="G412" s="12">
        <v>1</v>
      </c>
      <c r="H412" s="13">
        <v>431.99</v>
      </c>
      <c r="I412" s="11" t="s">
        <v>13</v>
      </c>
      <c r="J412" s="11" t="s">
        <v>14</v>
      </c>
      <c r="K412" s="12" t="s">
        <v>108</v>
      </c>
      <c r="L412" s="14">
        <v>2022</v>
      </c>
      <c r="M412" s="2"/>
    </row>
    <row r="413" spans="2:13" x14ac:dyDescent="0.3">
      <c r="B413" s="15">
        <v>44648</v>
      </c>
      <c r="C413" s="2" t="s">
        <v>56</v>
      </c>
      <c r="D413" s="2" t="s">
        <v>57</v>
      </c>
      <c r="E413" s="16">
        <v>41</v>
      </c>
      <c r="F413" s="17">
        <v>7513.25</v>
      </c>
      <c r="G413" s="16">
        <v>5</v>
      </c>
      <c r="H413" s="17">
        <v>1077.95</v>
      </c>
      <c r="I413" s="2" t="s">
        <v>58</v>
      </c>
      <c r="J413" s="2" t="s">
        <v>55</v>
      </c>
      <c r="K413" s="16" t="s">
        <v>108</v>
      </c>
      <c r="L413" s="18">
        <v>2022</v>
      </c>
      <c r="M413" s="2"/>
    </row>
    <row r="414" spans="2:13" x14ac:dyDescent="0.3">
      <c r="B414" s="10">
        <v>44649</v>
      </c>
      <c r="C414" s="11" t="s">
        <v>75</v>
      </c>
      <c r="D414" s="11" t="s">
        <v>76</v>
      </c>
      <c r="E414" s="12">
        <v>0</v>
      </c>
      <c r="F414" s="13">
        <v>0</v>
      </c>
      <c r="G414" s="12">
        <v>4</v>
      </c>
      <c r="H414" s="13">
        <v>80</v>
      </c>
      <c r="I414" s="11" t="s">
        <v>77</v>
      </c>
      <c r="J414" s="11" t="s">
        <v>78</v>
      </c>
      <c r="K414" s="12" t="s">
        <v>108</v>
      </c>
      <c r="L414" s="14">
        <v>2022</v>
      </c>
      <c r="M414" s="2"/>
    </row>
    <row r="415" spans="2:13" x14ac:dyDescent="0.3">
      <c r="B415" s="15">
        <v>44650</v>
      </c>
      <c r="C415" s="2" t="s">
        <v>51</v>
      </c>
      <c r="D415" s="2" t="s">
        <v>52</v>
      </c>
      <c r="E415" s="16">
        <v>3</v>
      </c>
      <c r="F415" s="17">
        <v>269.96999999999997</v>
      </c>
      <c r="G415" s="16">
        <v>3</v>
      </c>
      <c r="H415" s="17">
        <v>359.97</v>
      </c>
      <c r="I415" s="2" t="s">
        <v>39</v>
      </c>
      <c r="J415" s="2" t="s">
        <v>36</v>
      </c>
      <c r="K415" s="16" t="s">
        <v>108</v>
      </c>
      <c r="L415" s="18">
        <v>2022</v>
      </c>
      <c r="M415" s="2"/>
    </row>
    <row r="416" spans="2:13" x14ac:dyDescent="0.3">
      <c r="B416" s="10">
        <v>44651</v>
      </c>
      <c r="C416" s="11" t="s">
        <v>28</v>
      </c>
      <c r="D416" s="11" t="s">
        <v>29</v>
      </c>
      <c r="E416" s="12">
        <v>3</v>
      </c>
      <c r="F416" s="13">
        <v>45</v>
      </c>
      <c r="G416" s="12">
        <v>2</v>
      </c>
      <c r="H416" s="13">
        <v>59.98</v>
      </c>
      <c r="I416" s="11" t="s">
        <v>30</v>
      </c>
      <c r="J416" s="11" t="s">
        <v>14</v>
      </c>
      <c r="K416" s="12" t="s">
        <v>108</v>
      </c>
      <c r="L416" s="14">
        <v>2022</v>
      </c>
      <c r="M416" s="2"/>
    </row>
    <row r="417" spans="2:13" x14ac:dyDescent="0.3">
      <c r="B417" s="15">
        <v>44652</v>
      </c>
      <c r="C417" s="2" t="s">
        <v>72</v>
      </c>
      <c r="D417" s="2" t="s">
        <v>73</v>
      </c>
      <c r="E417" s="16">
        <v>1</v>
      </c>
      <c r="F417" s="17">
        <v>12600</v>
      </c>
      <c r="G417" s="16">
        <v>1</v>
      </c>
      <c r="H417" s="17">
        <v>14000</v>
      </c>
      <c r="I417" s="2" t="s">
        <v>74</v>
      </c>
      <c r="J417" s="2" t="s">
        <v>68</v>
      </c>
      <c r="K417" s="16" t="s">
        <v>109</v>
      </c>
      <c r="L417" s="18">
        <v>2022</v>
      </c>
      <c r="M417" s="2"/>
    </row>
    <row r="418" spans="2:13" x14ac:dyDescent="0.3">
      <c r="B418" s="10">
        <v>44653</v>
      </c>
      <c r="C418" s="11" t="s">
        <v>33</v>
      </c>
      <c r="D418" s="11" t="s">
        <v>34</v>
      </c>
      <c r="E418" s="12">
        <v>48</v>
      </c>
      <c r="F418" s="13">
        <v>9599.52</v>
      </c>
      <c r="G418" s="12">
        <v>5</v>
      </c>
      <c r="H418" s="13">
        <v>1249.95</v>
      </c>
      <c r="I418" s="11" t="s">
        <v>35</v>
      </c>
      <c r="J418" s="11" t="s">
        <v>36</v>
      </c>
      <c r="K418" s="12" t="s">
        <v>109</v>
      </c>
      <c r="L418" s="14">
        <v>2022</v>
      </c>
      <c r="M418" s="2"/>
    </row>
    <row r="419" spans="2:13" x14ac:dyDescent="0.3">
      <c r="B419" s="15">
        <v>44654</v>
      </c>
      <c r="C419" s="2" t="s">
        <v>87</v>
      </c>
      <c r="D419" s="2" t="s">
        <v>88</v>
      </c>
      <c r="E419" s="16">
        <v>3</v>
      </c>
      <c r="F419" s="17">
        <v>188.97</v>
      </c>
      <c r="G419" s="16">
        <v>3</v>
      </c>
      <c r="H419" s="17">
        <v>269.97000000000003</v>
      </c>
      <c r="I419" s="2" t="s">
        <v>25</v>
      </c>
      <c r="J419" s="2" t="s">
        <v>78</v>
      </c>
      <c r="K419" s="16" t="s">
        <v>109</v>
      </c>
      <c r="L419" s="18">
        <v>2022</v>
      </c>
      <c r="M419" s="2"/>
    </row>
    <row r="420" spans="2:13" x14ac:dyDescent="0.3">
      <c r="B420" s="10">
        <v>44655</v>
      </c>
      <c r="C420" s="11" t="s">
        <v>75</v>
      </c>
      <c r="D420" s="11" t="s">
        <v>76</v>
      </c>
      <c r="E420" s="12">
        <v>2</v>
      </c>
      <c r="F420" s="13">
        <v>24</v>
      </c>
      <c r="G420" s="12">
        <v>2</v>
      </c>
      <c r="H420" s="13">
        <v>40</v>
      </c>
      <c r="I420" s="11" t="s">
        <v>77</v>
      </c>
      <c r="J420" s="11" t="s">
        <v>78</v>
      </c>
      <c r="K420" s="12" t="s">
        <v>109</v>
      </c>
      <c r="L420" s="14">
        <v>2022</v>
      </c>
      <c r="M420" s="2"/>
    </row>
    <row r="421" spans="2:13" x14ac:dyDescent="0.3">
      <c r="B421" s="15">
        <v>44656</v>
      </c>
      <c r="C421" s="2" t="s">
        <v>92</v>
      </c>
      <c r="D421" s="2" t="s">
        <v>93</v>
      </c>
      <c r="E421" s="16">
        <v>1</v>
      </c>
      <c r="F421" s="17">
        <v>38.99</v>
      </c>
      <c r="G421" s="16">
        <v>3</v>
      </c>
      <c r="H421" s="17">
        <v>179.97</v>
      </c>
      <c r="I421" s="2" t="s">
        <v>94</v>
      </c>
      <c r="J421" s="2" t="s">
        <v>95</v>
      </c>
      <c r="K421" s="16" t="s">
        <v>109</v>
      </c>
      <c r="L421" s="18">
        <v>2022</v>
      </c>
      <c r="M421" s="2"/>
    </row>
    <row r="422" spans="2:13" x14ac:dyDescent="0.3">
      <c r="B422" s="10">
        <v>44657</v>
      </c>
      <c r="C422" s="11" t="s">
        <v>87</v>
      </c>
      <c r="D422" s="11" t="s">
        <v>88</v>
      </c>
      <c r="E422" s="12">
        <v>1</v>
      </c>
      <c r="F422" s="13">
        <v>62.99</v>
      </c>
      <c r="G422" s="12">
        <v>4</v>
      </c>
      <c r="H422" s="13">
        <v>359.96</v>
      </c>
      <c r="I422" s="11" t="s">
        <v>25</v>
      </c>
      <c r="J422" s="11" t="s">
        <v>78</v>
      </c>
      <c r="K422" s="12" t="s">
        <v>109</v>
      </c>
      <c r="L422" s="14">
        <v>2022</v>
      </c>
      <c r="M422" s="2"/>
    </row>
    <row r="423" spans="2:13" x14ac:dyDescent="0.3">
      <c r="B423" s="15">
        <v>44658</v>
      </c>
      <c r="C423" s="2" t="s">
        <v>66</v>
      </c>
      <c r="D423" s="2" t="s">
        <v>67</v>
      </c>
      <c r="E423" s="16">
        <v>0</v>
      </c>
      <c r="F423" s="17">
        <v>0</v>
      </c>
      <c r="G423" s="16">
        <v>3</v>
      </c>
      <c r="H423" s="17">
        <v>14985</v>
      </c>
      <c r="I423" s="2" t="s">
        <v>13</v>
      </c>
      <c r="J423" s="2" t="s">
        <v>68</v>
      </c>
      <c r="K423" s="16" t="s">
        <v>109</v>
      </c>
      <c r="L423" s="18">
        <v>2022</v>
      </c>
      <c r="M423" s="2"/>
    </row>
    <row r="424" spans="2:13" x14ac:dyDescent="0.3">
      <c r="B424" s="10">
        <v>44659</v>
      </c>
      <c r="C424" s="11" t="s">
        <v>16</v>
      </c>
      <c r="D424" s="11" t="s">
        <v>17</v>
      </c>
      <c r="E424" s="12">
        <v>1</v>
      </c>
      <c r="F424" s="13">
        <v>174.99</v>
      </c>
      <c r="G424" s="12">
        <v>4</v>
      </c>
      <c r="H424" s="13">
        <v>999.96</v>
      </c>
      <c r="I424" s="11" t="s">
        <v>18</v>
      </c>
      <c r="J424" s="11" t="s">
        <v>14</v>
      </c>
      <c r="K424" s="12" t="s">
        <v>109</v>
      </c>
      <c r="L424" s="14">
        <v>2022</v>
      </c>
      <c r="M424" s="2"/>
    </row>
    <row r="425" spans="2:13" x14ac:dyDescent="0.3">
      <c r="B425" s="15">
        <v>44660</v>
      </c>
      <c r="C425" s="2" t="s">
        <v>33</v>
      </c>
      <c r="D425" s="2" t="s">
        <v>34</v>
      </c>
      <c r="E425" s="16">
        <v>0</v>
      </c>
      <c r="F425" s="17">
        <v>0</v>
      </c>
      <c r="G425" s="16">
        <v>5</v>
      </c>
      <c r="H425" s="17">
        <v>1249.95</v>
      </c>
      <c r="I425" s="2" t="s">
        <v>35</v>
      </c>
      <c r="J425" s="2" t="s">
        <v>36</v>
      </c>
      <c r="K425" s="16" t="s">
        <v>109</v>
      </c>
      <c r="L425" s="18">
        <v>2022</v>
      </c>
      <c r="M425" s="2"/>
    </row>
    <row r="426" spans="2:13" x14ac:dyDescent="0.3">
      <c r="B426" s="10">
        <v>44661</v>
      </c>
      <c r="C426" s="11" t="s">
        <v>16</v>
      </c>
      <c r="D426" s="11" t="s">
        <v>17</v>
      </c>
      <c r="E426" s="12">
        <v>1</v>
      </c>
      <c r="F426" s="13">
        <v>174.99</v>
      </c>
      <c r="G426" s="12">
        <v>2</v>
      </c>
      <c r="H426" s="13">
        <v>499.98</v>
      </c>
      <c r="I426" s="11" t="s">
        <v>18</v>
      </c>
      <c r="J426" s="11" t="s">
        <v>14</v>
      </c>
      <c r="K426" s="12" t="s">
        <v>109</v>
      </c>
      <c r="L426" s="14">
        <v>2022</v>
      </c>
      <c r="M426" s="2"/>
    </row>
    <row r="427" spans="2:13" x14ac:dyDescent="0.3">
      <c r="B427" s="15">
        <v>44662</v>
      </c>
      <c r="C427" s="2" t="s">
        <v>42</v>
      </c>
      <c r="D427" s="2" t="s">
        <v>43</v>
      </c>
      <c r="E427" s="16">
        <v>3</v>
      </c>
      <c r="F427" s="17">
        <v>65.97</v>
      </c>
      <c r="G427" s="16">
        <v>1</v>
      </c>
      <c r="H427" s="17">
        <v>39.99</v>
      </c>
      <c r="I427" s="2" t="s">
        <v>25</v>
      </c>
      <c r="J427" s="2" t="s">
        <v>36</v>
      </c>
      <c r="K427" s="16" t="s">
        <v>109</v>
      </c>
      <c r="L427" s="18">
        <v>2022</v>
      </c>
      <c r="M427" s="2"/>
    </row>
    <row r="428" spans="2:13" x14ac:dyDescent="0.3">
      <c r="B428" s="10">
        <v>44663</v>
      </c>
      <c r="C428" s="11" t="s">
        <v>16</v>
      </c>
      <c r="D428" s="11" t="s">
        <v>17</v>
      </c>
      <c r="E428" s="12">
        <v>2</v>
      </c>
      <c r="F428" s="13">
        <v>349.98</v>
      </c>
      <c r="G428" s="12">
        <v>1</v>
      </c>
      <c r="H428" s="13">
        <v>249.99</v>
      </c>
      <c r="I428" s="11" t="s">
        <v>18</v>
      </c>
      <c r="J428" s="11" t="s">
        <v>14</v>
      </c>
      <c r="K428" s="12" t="s">
        <v>109</v>
      </c>
      <c r="L428" s="14">
        <v>2022</v>
      </c>
      <c r="M428" s="2"/>
    </row>
    <row r="429" spans="2:13" x14ac:dyDescent="0.3">
      <c r="B429" s="15">
        <v>44664</v>
      </c>
      <c r="C429" s="2" t="s">
        <v>28</v>
      </c>
      <c r="D429" s="2" t="s">
        <v>29</v>
      </c>
      <c r="E429" s="16">
        <v>28</v>
      </c>
      <c r="F429" s="17">
        <v>420</v>
      </c>
      <c r="G429" s="16">
        <v>4</v>
      </c>
      <c r="H429" s="17">
        <v>119.96</v>
      </c>
      <c r="I429" s="2" t="s">
        <v>30</v>
      </c>
      <c r="J429" s="2" t="s">
        <v>14</v>
      </c>
      <c r="K429" s="16" t="s">
        <v>109</v>
      </c>
      <c r="L429" s="18">
        <v>2022</v>
      </c>
      <c r="M429" s="2"/>
    </row>
    <row r="430" spans="2:13" x14ac:dyDescent="0.3">
      <c r="B430" s="10">
        <v>44665</v>
      </c>
      <c r="C430" s="11" t="s">
        <v>63</v>
      </c>
      <c r="D430" s="11" t="s">
        <v>41</v>
      </c>
      <c r="E430" s="12">
        <v>2</v>
      </c>
      <c r="F430" s="13">
        <v>40</v>
      </c>
      <c r="G430" s="12">
        <v>3</v>
      </c>
      <c r="H430" s="13">
        <v>119.97</v>
      </c>
      <c r="I430" s="11" t="s">
        <v>25</v>
      </c>
      <c r="J430" s="11" t="s">
        <v>55</v>
      </c>
      <c r="K430" s="12" t="s">
        <v>109</v>
      </c>
      <c r="L430" s="14">
        <v>2022</v>
      </c>
      <c r="M430" s="2"/>
    </row>
    <row r="431" spans="2:13" x14ac:dyDescent="0.3">
      <c r="B431" s="15">
        <v>44666</v>
      </c>
      <c r="C431" s="2" t="s">
        <v>31</v>
      </c>
      <c r="D431" s="2" t="s">
        <v>32</v>
      </c>
      <c r="E431" s="16">
        <v>2</v>
      </c>
      <c r="F431" s="17">
        <v>469</v>
      </c>
      <c r="G431" s="16">
        <v>3</v>
      </c>
      <c r="H431" s="17">
        <v>827.64</v>
      </c>
      <c r="I431" s="2" t="s">
        <v>18</v>
      </c>
      <c r="J431" s="2" t="s">
        <v>14</v>
      </c>
      <c r="K431" s="16" t="s">
        <v>109</v>
      </c>
      <c r="L431" s="18">
        <v>2022</v>
      </c>
      <c r="M431" s="2"/>
    </row>
    <row r="432" spans="2:13" x14ac:dyDescent="0.3">
      <c r="B432" s="10">
        <v>44667</v>
      </c>
      <c r="C432" s="11" t="s">
        <v>98</v>
      </c>
      <c r="D432" s="11" t="s">
        <v>99</v>
      </c>
      <c r="E432" s="12">
        <v>3</v>
      </c>
      <c r="F432" s="13">
        <v>1079.8799999999999</v>
      </c>
      <c r="G432" s="12">
        <v>4</v>
      </c>
      <c r="H432" s="13">
        <v>1599.8</v>
      </c>
      <c r="I432" s="11" t="s">
        <v>13</v>
      </c>
      <c r="J432" s="11" t="s">
        <v>100</v>
      </c>
      <c r="K432" s="12" t="s">
        <v>109</v>
      </c>
      <c r="L432" s="14">
        <v>2022</v>
      </c>
      <c r="M432" s="2"/>
    </row>
    <row r="433" spans="2:13" x14ac:dyDescent="0.3">
      <c r="B433" s="15">
        <v>44668</v>
      </c>
      <c r="C433" s="2" t="s">
        <v>75</v>
      </c>
      <c r="D433" s="2" t="s">
        <v>76</v>
      </c>
      <c r="E433" s="16">
        <v>0</v>
      </c>
      <c r="F433" s="17">
        <v>0</v>
      </c>
      <c r="G433" s="16">
        <v>5</v>
      </c>
      <c r="H433" s="17">
        <v>100</v>
      </c>
      <c r="I433" s="2" t="s">
        <v>77</v>
      </c>
      <c r="J433" s="2" t="s">
        <v>78</v>
      </c>
      <c r="K433" s="16" t="s">
        <v>109</v>
      </c>
      <c r="L433" s="18">
        <v>2022</v>
      </c>
      <c r="M433" s="2"/>
    </row>
    <row r="434" spans="2:13" x14ac:dyDescent="0.3">
      <c r="B434" s="10">
        <v>44669</v>
      </c>
      <c r="C434" s="11" t="s">
        <v>104</v>
      </c>
      <c r="D434" s="11" t="s">
        <v>105</v>
      </c>
      <c r="E434" s="12">
        <v>0</v>
      </c>
      <c r="F434" s="13">
        <v>0</v>
      </c>
      <c r="G434" s="12">
        <v>2</v>
      </c>
      <c r="H434" s="13">
        <v>106.3</v>
      </c>
      <c r="I434" s="11" t="s">
        <v>106</v>
      </c>
      <c r="J434" s="11" t="s">
        <v>100</v>
      </c>
      <c r="K434" s="12" t="s">
        <v>109</v>
      </c>
      <c r="L434" s="14">
        <v>2022</v>
      </c>
      <c r="M434" s="2"/>
    </row>
    <row r="435" spans="2:13" x14ac:dyDescent="0.3">
      <c r="B435" s="15">
        <v>44670</v>
      </c>
      <c r="C435" s="2" t="s">
        <v>89</v>
      </c>
      <c r="D435" s="2" t="s">
        <v>90</v>
      </c>
      <c r="E435" s="16">
        <v>3</v>
      </c>
      <c r="F435" s="17">
        <v>188.97</v>
      </c>
      <c r="G435" s="16">
        <v>2</v>
      </c>
      <c r="H435" s="17">
        <v>179.98</v>
      </c>
      <c r="I435" s="2" t="s">
        <v>91</v>
      </c>
      <c r="J435" s="2" t="s">
        <v>78</v>
      </c>
      <c r="K435" s="16" t="s">
        <v>109</v>
      </c>
      <c r="L435" s="18">
        <v>2022</v>
      </c>
      <c r="M435" s="2"/>
    </row>
    <row r="436" spans="2:13" x14ac:dyDescent="0.3">
      <c r="B436" s="10">
        <v>44671</v>
      </c>
      <c r="C436" s="11" t="s">
        <v>49</v>
      </c>
      <c r="D436" s="11" t="s">
        <v>50</v>
      </c>
      <c r="E436" s="12">
        <v>3</v>
      </c>
      <c r="F436" s="13">
        <v>69.09</v>
      </c>
      <c r="G436" s="12">
        <v>4</v>
      </c>
      <c r="H436" s="13">
        <v>167.52</v>
      </c>
      <c r="I436" s="11" t="s">
        <v>46</v>
      </c>
      <c r="J436" s="11" t="s">
        <v>36</v>
      </c>
      <c r="K436" s="12" t="s">
        <v>109</v>
      </c>
      <c r="L436" s="14">
        <v>2022</v>
      </c>
      <c r="M436" s="2"/>
    </row>
    <row r="437" spans="2:13" x14ac:dyDescent="0.3">
      <c r="B437" s="15">
        <v>44672</v>
      </c>
      <c r="C437" s="2" t="s">
        <v>49</v>
      </c>
      <c r="D437" s="2" t="s">
        <v>50</v>
      </c>
      <c r="E437" s="16">
        <v>2</v>
      </c>
      <c r="F437" s="17">
        <v>46.06</v>
      </c>
      <c r="G437" s="16">
        <v>3</v>
      </c>
      <c r="H437" s="17">
        <v>125.64</v>
      </c>
      <c r="I437" s="2" t="s">
        <v>46</v>
      </c>
      <c r="J437" s="2" t="s">
        <v>36</v>
      </c>
      <c r="K437" s="16" t="s">
        <v>109</v>
      </c>
      <c r="L437" s="18">
        <v>2022</v>
      </c>
      <c r="M437" s="2"/>
    </row>
    <row r="438" spans="2:13" x14ac:dyDescent="0.3">
      <c r="B438" s="10">
        <v>44673</v>
      </c>
      <c r="C438" s="11" t="s">
        <v>33</v>
      </c>
      <c r="D438" s="11" t="s">
        <v>34</v>
      </c>
      <c r="E438" s="12">
        <v>2</v>
      </c>
      <c r="F438" s="13">
        <v>399.98</v>
      </c>
      <c r="G438" s="12">
        <v>5</v>
      </c>
      <c r="H438" s="13">
        <v>1249.95</v>
      </c>
      <c r="I438" s="11" t="s">
        <v>35</v>
      </c>
      <c r="J438" s="11" t="s">
        <v>36</v>
      </c>
      <c r="K438" s="12" t="s">
        <v>109</v>
      </c>
      <c r="L438" s="14">
        <v>2022</v>
      </c>
      <c r="M438" s="2"/>
    </row>
    <row r="439" spans="2:13" x14ac:dyDescent="0.3">
      <c r="B439" s="15">
        <v>44674</v>
      </c>
      <c r="C439" s="2" t="s">
        <v>44</v>
      </c>
      <c r="D439" s="2" t="s">
        <v>45</v>
      </c>
      <c r="E439" s="16">
        <v>1</v>
      </c>
      <c r="F439" s="17">
        <v>32.71</v>
      </c>
      <c r="G439" s="16">
        <v>1</v>
      </c>
      <c r="H439" s="17">
        <v>50.32</v>
      </c>
      <c r="I439" s="2" t="s">
        <v>46</v>
      </c>
      <c r="J439" s="2" t="s">
        <v>36</v>
      </c>
      <c r="K439" s="16" t="s">
        <v>109</v>
      </c>
      <c r="L439" s="18">
        <v>2022</v>
      </c>
      <c r="M439" s="2"/>
    </row>
    <row r="440" spans="2:13" x14ac:dyDescent="0.3">
      <c r="B440" s="10">
        <v>44675</v>
      </c>
      <c r="C440" s="11" t="s">
        <v>37</v>
      </c>
      <c r="D440" s="11" t="s">
        <v>38</v>
      </c>
      <c r="E440" s="12">
        <v>2</v>
      </c>
      <c r="F440" s="13">
        <v>77.98</v>
      </c>
      <c r="G440" s="12">
        <v>1</v>
      </c>
      <c r="H440" s="13">
        <v>59.99</v>
      </c>
      <c r="I440" s="11" t="s">
        <v>39</v>
      </c>
      <c r="J440" s="11" t="s">
        <v>36</v>
      </c>
      <c r="K440" s="12" t="s">
        <v>109</v>
      </c>
      <c r="L440" s="14">
        <v>2022</v>
      </c>
      <c r="M440" s="2"/>
    </row>
    <row r="441" spans="2:13" x14ac:dyDescent="0.3">
      <c r="B441" s="15">
        <v>44676</v>
      </c>
      <c r="C441" s="2" t="s">
        <v>64</v>
      </c>
      <c r="D441" s="2" t="s">
        <v>65</v>
      </c>
      <c r="E441" s="16">
        <v>2</v>
      </c>
      <c r="F441" s="17">
        <v>1169.98</v>
      </c>
      <c r="G441" s="16">
        <v>1</v>
      </c>
      <c r="H441" s="17">
        <v>649.99</v>
      </c>
      <c r="I441" s="2" t="s">
        <v>35</v>
      </c>
      <c r="J441" s="2" t="s">
        <v>55</v>
      </c>
      <c r="K441" s="16" t="s">
        <v>109</v>
      </c>
      <c r="L441" s="18">
        <v>2022</v>
      </c>
      <c r="M441" s="2"/>
    </row>
    <row r="442" spans="2:13" x14ac:dyDescent="0.3">
      <c r="B442" s="10">
        <v>44677</v>
      </c>
      <c r="C442" s="11" t="s">
        <v>56</v>
      </c>
      <c r="D442" s="11" t="s">
        <v>57</v>
      </c>
      <c r="E442" s="12">
        <v>41</v>
      </c>
      <c r="F442" s="13">
        <v>7513.25</v>
      </c>
      <c r="G442" s="12">
        <v>5</v>
      </c>
      <c r="H442" s="13">
        <v>1077.95</v>
      </c>
      <c r="I442" s="11" t="s">
        <v>58</v>
      </c>
      <c r="J442" s="11" t="s">
        <v>55</v>
      </c>
      <c r="K442" s="12" t="s">
        <v>109</v>
      </c>
      <c r="L442" s="14">
        <v>2022</v>
      </c>
      <c r="M442" s="2"/>
    </row>
    <row r="443" spans="2:13" x14ac:dyDescent="0.3">
      <c r="B443" s="15">
        <v>44678</v>
      </c>
      <c r="C443" s="2" t="s">
        <v>82</v>
      </c>
      <c r="D443" s="2" t="s">
        <v>83</v>
      </c>
      <c r="E443" s="16">
        <v>38</v>
      </c>
      <c r="F443" s="17">
        <v>3676.5</v>
      </c>
      <c r="G443" s="16">
        <v>1</v>
      </c>
      <c r="H443" s="17">
        <v>129</v>
      </c>
      <c r="I443" s="2" t="s">
        <v>77</v>
      </c>
      <c r="J443" s="2" t="s">
        <v>78</v>
      </c>
      <c r="K443" s="16" t="s">
        <v>109</v>
      </c>
      <c r="L443" s="18">
        <v>2022</v>
      </c>
      <c r="M443" s="2"/>
    </row>
    <row r="444" spans="2:13" x14ac:dyDescent="0.3">
      <c r="B444" s="10">
        <v>44679</v>
      </c>
      <c r="C444" s="11" t="s">
        <v>61</v>
      </c>
      <c r="D444" s="11" t="s">
        <v>62</v>
      </c>
      <c r="E444" s="12">
        <v>2</v>
      </c>
      <c r="F444" s="13">
        <v>588.04</v>
      </c>
      <c r="G444" s="12">
        <v>1</v>
      </c>
      <c r="H444" s="13">
        <v>326.69</v>
      </c>
      <c r="I444" s="11" t="s">
        <v>58</v>
      </c>
      <c r="J444" s="11" t="s">
        <v>55</v>
      </c>
      <c r="K444" s="12" t="s">
        <v>109</v>
      </c>
      <c r="L444" s="14">
        <v>2022</v>
      </c>
      <c r="M444" s="2"/>
    </row>
    <row r="445" spans="2:13" x14ac:dyDescent="0.3">
      <c r="B445" s="15">
        <v>44680</v>
      </c>
      <c r="C445" s="2" t="s">
        <v>59</v>
      </c>
      <c r="D445" s="2" t="s">
        <v>60</v>
      </c>
      <c r="E445" s="16">
        <v>0</v>
      </c>
      <c r="F445" s="17">
        <v>0</v>
      </c>
      <c r="G445" s="16">
        <v>5</v>
      </c>
      <c r="H445" s="17">
        <v>199.95</v>
      </c>
      <c r="I445" s="2" t="s">
        <v>30</v>
      </c>
      <c r="J445" s="2" t="s">
        <v>55</v>
      </c>
      <c r="K445" s="16" t="s">
        <v>109</v>
      </c>
      <c r="L445" s="18">
        <v>2022</v>
      </c>
      <c r="M445" s="2"/>
    </row>
    <row r="446" spans="2:13" x14ac:dyDescent="0.3">
      <c r="B446" s="10">
        <v>44681</v>
      </c>
      <c r="C446" s="11" t="s">
        <v>16</v>
      </c>
      <c r="D446" s="11" t="s">
        <v>17</v>
      </c>
      <c r="E446" s="12">
        <v>1</v>
      </c>
      <c r="F446" s="13">
        <v>174.99</v>
      </c>
      <c r="G446" s="12">
        <v>1</v>
      </c>
      <c r="H446" s="13">
        <v>249.99</v>
      </c>
      <c r="I446" s="11" t="s">
        <v>18</v>
      </c>
      <c r="J446" s="11" t="s">
        <v>14</v>
      </c>
      <c r="K446" s="12" t="s">
        <v>109</v>
      </c>
      <c r="L446" s="14">
        <v>2022</v>
      </c>
      <c r="M446" s="2"/>
    </row>
    <row r="447" spans="2:13" x14ac:dyDescent="0.3">
      <c r="B447" s="15">
        <v>44682</v>
      </c>
      <c r="C447" s="2" t="s">
        <v>64</v>
      </c>
      <c r="D447" s="2" t="s">
        <v>65</v>
      </c>
      <c r="E447" s="16">
        <v>3</v>
      </c>
      <c r="F447" s="17">
        <v>1754.97</v>
      </c>
      <c r="G447" s="16">
        <v>5</v>
      </c>
      <c r="H447" s="17">
        <v>3249.95</v>
      </c>
      <c r="I447" s="2" t="s">
        <v>35</v>
      </c>
      <c r="J447" s="2" t="s">
        <v>55</v>
      </c>
      <c r="K447" s="16" t="s">
        <v>110</v>
      </c>
      <c r="L447" s="18">
        <v>2022</v>
      </c>
      <c r="M447" s="2"/>
    </row>
    <row r="448" spans="2:13" x14ac:dyDescent="0.3">
      <c r="B448" s="10">
        <v>44683</v>
      </c>
      <c r="C448" s="11" t="s">
        <v>21</v>
      </c>
      <c r="D448" s="11" t="s">
        <v>22</v>
      </c>
      <c r="E448" s="12">
        <v>1</v>
      </c>
      <c r="F448" s="13">
        <v>41.99</v>
      </c>
      <c r="G448" s="12">
        <v>4</v>
      </c>
      <c r="H448" s="13">
        <v>279.95999999999998</v>
      </c>
      <c r="I448" s="11" t="s">
        <v>18</v>
      </c>
      <c r="J448" s="11" t="s">
        <v>14</v>
      </c>
      <c r="K448" s="12" t="s">
        <v>110</v>
      </c>
      <c r="L448" s="14">
        <v>2022</v>
      </c>
      <c r="M448" s="2"/>
    </row>
    <row r="449" spans="2:13" x14ac:dyDescent="0.3">
      <c r="B449" s="15">
        <v>44684</v>
      </c>
      <c r="C449" s="2" t="s">
        <v>82</v>
      </c>
      <c r="D449" s="2" t="s">
        <v>83</v>
      </c>
      <c r="E449" s="16">
        <v>0</v>
      </c>
      <c r="F449" s="17">
        <v>0</v>
      </c>
      <c r="G449" s="16">
        <v>5</v>
      </c>
      <c r="H449" s="17">
        <v>645</v>
      </c>
      <c r="I449" s="2" t="s">
        <v>77</v>
      </c>
      <c r="J449" s="2" t="s">
        <v>78</v>
      </c>
      <c r="K449" s="16" t="s">
        <v>110</v>
      </c>
      <c r="L449" s="18">
        <v>2022</v>
      </c>
      <c r="M449" s="2"/>
    </row>
    <row r="450" spans="2:13" x14ac:dyDescent="0.3">
      <c r="B450" s="10">
        <v>44685</v>
      </c>
      <c r="C450" s="11" t="s">
        <v>42</v>
      </c>
      <c r="D450" s="11" t="s">
        <v>43</v>
      </c>
      <c r="E450" s="12">
        <v>0</v>
      </c>
      <c r="F450" s="13">
        <v>0</v>
      </c>
      <c r="G450" s="12">
        <v>4</v>
      </c>
      <c r="H450" s="13">
        <v>159.96</v>
      </c>
      <c r="I450" s="11" t="s">
        <v>25</v>
      </c>
      <c r="J450" s="11" t="s">
        <v>36</v>
      </c>
      <c r="K450" s="12" t="s">
        <v>110</v>
      </c>
      <c r="L450" s="14">
        <v>2022</v>
      </c>
      <c r="M450" s="2"/>
    </row>
    <row r="451" spans="2:13" x14ac:dyDescent="0.3">
      <c r="B451" s="15">
        <v>44686</v>
      </c>
      <c r="C451" s="2" t="s">
        <v>11</v>
      </c>
      <c r="D451" s="2" t="s">
        <v>12</v>
      </c>
      <c r="E451" s="16">
        <v>0</v>
      </c>
      <c r="F451" s="17">
        <v>0</v>
      </c>
      <c r="G451" s="16">
        <v>1</v>
      </c>
      <c r="H451" s="17">
        <v>431.99</v>
      </c>
      <c r="I451" s="2" t="s">
        <v>13</v>
      </c>
      <c r="J451" s="2" t="s">
        <v>14</v>
      </c>
      <c r="K451" s="16" t="s">
        <v>110</v>
      </c>
      <c r="L451" s="18">
        <v>2022</v>
      </c>
      <c r="M451" s="2"/>
    </row>
    <row r="452" spans="2:13" x14ac:dyDescent="0.3">
      <c r="B452" s="10">
        <v>44687</v>
      </c>
      <c r="C452" s="11" t="s">
        <v>16</v>
      </c>
      <c r="D452" s="11" t="s">
        <v>17</v>
      </c>
      <c r="E452" s="12">
        <v>1</v>
      </c>
      <c r="F452" s="13">
        <v>174.99</v>
      </c>
      <c r="G452" s="12">
        <v>3</v>
      </c>
      <c r="H452" s="13">
        <v>749.97</v>
      </c>
      <c r="I452" s="11" t="s">
        <v>18</v>
      </c>
      <c r="J452" s="11" t="s">
        <v>14</v>
      </c>
      <c r="K452" s="12" t="s">
        <v>110</v>
      </c>
      <c r="L452" s="14">
        <v>2022</v>
      </c>
      <c r="M452" s="2"/>
    </row>
    <row r="453" spans="2:13" x14ac:dyDescent="0.3">
      <c r="B453" s="15">
        <v>44688</v>
      </c>
      <c r="C453" s="2" t="s">
        <v>51</v>
      </c>
      <c r="D453" s="2" t="s">
        <v>52</v>
      </c>
      <c r="E453" s="16">
        <v>0</v>
      </c>
      <c r="F453" s="17">
        <v>0</v>
      </c>
      <c r="G453" s="16">
        <v>1</v>
      </c>
      <c r="H453" s="17">
        <v>119.99</v>
      </c>
      <c r="I453" s="2" t="s">
        <v>39</v>
      </c>
      <c r="J453" s="2" t="s">
        <v>36</v>
      </c>
      <c r="K453" s="16" t="s">
        <v>110</v>
      </c>
      <c r="L453" s="18">
        <v>2022</v>
      </c>
      <c r="M453" s="2"/>
    </row>
    <row r="454" spans="2:13" x14ac:dyDescent="0.3">
      <c r="B454" s="10">
        <v>44689</v>
      </c>
      <c r="C454" s="11" t="s">
        <v>72</v>
      </c>
      <c r="D454" s="11" t="s">
        <v>73</v>
      </c>
      <c r="E454" s="12">
        <v>1</v>
      </c>
      <c r="F454" s="13">
        <v>12600</v>
      </c>
      <c r="G454" s="12">
        <v>2</v>
      </c>
      <c r="H454" s="13">
        <v>28000</v>
      </c>
      <c r="I454" s="11" t="s">
        <v>74</v>
      </c>
      <c r="J454" s="11" t="s">
        <v>68</v>
      </c>
      <c r="K454" s="12" t="s">
        <v>110</v>
      </c>
      <c r="L454" s="14">
        <v>2022</v>
      </c>
      <c r="M454" s="2"/>
    </row>
    <row r="455" spans="2:13" x14ac:dyDescent="0.3">
      <c r="B455" s="15">
        <v>44690</v>
      </c>
      <c r="C455" s="2" t="s">
        <v>63</v>
      </c>
      <c r="D455" s="2" t="s">
        <v>41</v>
      </c>
      <c r="E455" s="16">
        <v>3</v>
      </c>
      <c r="F455" s="17">
        <v>60</v>
      </c>
      <c r="G455" s="16">
        <v>5</v>
      </c>
      <c r="H455" s="17">
        <v>199.95</v>
      </c>
      <c r="I455" s="2" t="s">
        <v>25</v>
      </c>
      <c r="J455" s="2" t="s">
        <v>55</v>
      </c>
      <c r="K455" s="16" t="s">
        <v>110</v>
      </c>
      <c r="L455" s="18">
        <v>2022</v>
      </c>
      <c r="M455" s="2"/>
    </row>
    <row r="456" spans="2:13" x14ac:dyDescent="0.3">
      <c r="B456" s="10">
        <v>44691</v>
      </c>
      <c r="C456" s="11" t="s">
        <v>87</v>
      </c>
      <c r="D456" s="11" t="s">
        <v>88</v>
      </c>
      <c r="E456" s="12">
        <v>1</v>
      </c>
      <c r="F456" s="13">
        <v>62.99</v>
      </c>
      <c r="G456" s="12">
        <v>2</v>
      </c>
      <c r="H456" s="13">
        <v>179.98</v>
      </c>
      <c r="I456" s="11" t="s">
        <v>25</v>
      </c>
      <c r="J456" s="11" t="s">
        <v>78</v>
      </c>
      <c r="K456" s="12" t="s">
        <v>110</v>
      </c>
      <c r="L456" s="14">
        <v>2022</v>
      </c>
      <c r="M456" s="2"/>
    </row>
    <row r="457" spans="2:13" x14ac:dyDescent="0.3">
      <c r="B457" s="15">
        <v>44692</v>
      </c>
      <c r="C457" s="2" t="s">
        <v>87</v>
      </c>
      <c r="D457" s="2" t="s">
        <v>88</v>
      </c>
      <c r="E457" s="16">
        <v>0</v>
      </c>
      <c r="F457" s="17">
        <v>0</v>
      </c>
      <c r="G457" s="16">
        <v>1</v>
      </c>
      <c r="H457" s="17">
        <v>89.99</v>
      </c>
      <c r="I457" s="2" t="s">
        <v>25</v>
      </c>
      <c r="J457" s="2" t="s">
        <v>78</v>
      </c>
      <c r="K457" s="16" t="s">
        <v>110</v>
      </c>
      <c r="L457" s="18">
        <v>2022</v>
      </c>
      <c r="M457" s="2"/>
    </row>
    <row r="458" spans="2:13" x14ac:dyDescent="0.3">
      <c r="B458" s="10">
        <v>44693</v>
      </c>
      <c r="C458" s="11" t="s">
        <v>89</v>
      </c>
      <c r="D458" s="11" t="s">
        <v>90</v>
      </c>
      <c r="E458" s="12">
        <v>2</v>
      </c>
      <c r="F458" s="13">
        <v>125.98</v>
      </c>
      <c r="G458" s="12">
        <v>2</v>
      </c>
      <c r="H458" s="13">
        <v>179.98</v>
      </c>
      <c r="I458" s="11" t="s">
        <v>91</v>
      </c>
      <c r="J458" s="11" t="s">
        <v>78</v>
      </c>
      <c r="K458" s="12" t="s">
        <v>110</v>
      </c>
      <c r="L458" s="14">
        <v>2022</v>
      </c>
      <c r="M458" s="2"/>
    </row>
    <row r="459" spans="2:13" x14ac:dyDescent="0.3">
      <c r="B459" s="15">
        <v>44694</v>
      </c>
      <c r="C459" s="2" t="s">
        <v>28</v>
      </c>
      <c r="D459" s="2" t="s">
        <v>29</v>
      </c>
      <c r="E459" s="16">
        <v>3</v>
      </c>
      <c r="F459" s="17">
        <v>45</v>
      </c>
      <c r="G459" s="16">
        <v>1</v>
      </c>
      <c r="H459" s="17">
        <v>29.99</v>
      </c>
      <c r="I459" s="2" t="s">
        <v>30</v>
      </c>
      <c r="J459" s="2" t="s">
        <v>14</v>
      </c>
      <c r="K459" s="16" t="s">
        <v>110</v>
      </c>
      <c r="L459" s="18">
        <v>2022</v>
      </c>
      <c r="M459" s="2"/>
    </row>
    <row r="460" spans="2:13" x14ac:dyDescent="0.3">
      <c r="B460" s="10">
        <v>44695</v>
      </c>
      <c r="C460" s="11" t="s">
        <v>98</v>
      </c>
      <c r="D460" s="11" t="s">
        <v>99</v>
      </c>
      <c r="E460" s="12">
        <v>1</v>
      </c>
      <c r="F460" s="13">
        <v>359.96</v>
      </c>
      <c r="G460" s="12">
        <v>1</v>
      </c>
      <c r="H460" s="13">
        <v>399.95</v>
      </c>
      <c r="I460" s="11" t="s">
        <v>13</v>
      </c>
      <c r="J460" s="11" t="s">
        <v>100</v>
      </c>
      <c r="K460" s="12" t="s">
        <v>110</v>
      </c>
      <c r="L460" s="14">
        <v>2022</v>
      </c>
      <c r="M460" s="2"/>
    </row>
    <row r="461" spans="2:13" x14ac:dyDescent="0.3">
      <c r="B461" s="15">
        <v>44696</v>
      </c>
      <c r="C461" s="2" t="s">
        <v>61</v>
      </c>
      <c r="D461" s="2" t="s">
        <v>62</v>
      </c>
      <c r="E461" s="16">
        <v>1</v>
      </c>
      <c r="F461" s="17">
        <v>294.02</v>
      </c>
      <c r="G461" s="16">
        <v>4</v>
      </c>
      <c r="H461" s="17">
        <v>1306.76</v>
      </c>
      <c r="I461" s="2" t="s">
        <v>58</v>
      </c>
      <c r="J461" s="2" t="s">
        <v>55</v>
      </c>
      <c r="K461" s="16" t="s">
        <v>110</v>
      </c>
      <c r="L461" s="18">
        <v>2022</v>
      </c>
      <c r="M461" s="2"/>
    </row>
    <row r="462" spans="2:13" x14ac:dyDescent="0.3">
      <c r="B462" s="10">
        <v>44697</v>
      </c>
      <c r="C462" s="11" t="s">
        <v>37</v>
      </c>
      <c r="D462" s="11" t="s">
        <v>38</v>
      </c>
      <c r="E462" s="12">
        <v>43</v>
      </c>
      <c r="F462" s="13">
        <v>1676.5700000000002</v>
      </c>
      <c r="G462" s="12">
        <v>4</v>
      </c>
      <c r="H462" s="13">
        <v>239.96</v>
      </c>
      <c r="I462" s="11" t="s">
        <v>39</v>
      </c>
      <c r="J462" s="11" t="s">
        <v>36</v>
      </c>
      <c r="K462" s="12" t="s">
        <v>110</v>
      </c>
      <c r="L462" s="14">
        <v>2022</v>
      </c>
      <c r="M462" s="2"/>
    </row>
    <row r="463" spans="2:13" x14ac:dyDescent="0.3">
      <c r="B463" s="15">
        <v>44698</v>
      </c>
      <c r="C463" s="2" t="s">
        <v>101</v>
      </c>
      <c r="D463" s="2" t="s">
        <v>102</v>
      </c>
      <c r="E463" s="16">
        <v>26</v>
      </c>
      <c r="F463" s="17">
        <v>6351.8</v>
      </c>
      <c r="G463" s="16">
        <v>3</v>
      </c>
      <c r="H463" s="17">
        <v>1047</v>
      </c>
      <c r="I463" s="2" t="s">
        <v>103</v>
      </c>
      <c r="J463" s="2" t="s">
        <v>100</v>
      </c>
      <c r="K463" s="16" t="s">
        <v>110</v>
      </c>
      <c r="L463" s="18">
        <v>2022</v>
      </c>
      <c r="M463" s="2"/>
    </row>
    <row r="464" spans="2:13" x14ac:dyDescent="0.3">
      <c r="B464" s="10">
        <v>44699</v>
      </c>
      <c r="C464" s="11" t="s">
        <v>56</v>
      </c>
      <c r="D464" s="11" t="s">
        <v>57</v>
      </c>
      <c r="E464" s="12">
        <v>2</v>
      </c>
      <c r="F464" s="13">
        <v>366.5</v>
      </c>
      <c r="G464" s="12">
        <v>1</v>
      </c>
      <c r="H464" s="13">
        <v>215.59</v>
      </c>
      <c r="I464" s="11" t="s">
        <v>58</v>
      </c>
      <c r="J464" s="11" t="s">
        <v>55</v>
      </c>
      <c r="K464" s="12" t="s">
        <v>110</v>
      </c>
      <c r="L464" s="14">
        <v>2022</v>
      </c>
      <c r="M464" s="2"/>
    </row>
    <row r="465" spans="2:13" x14ac:dyDescent="0.3">
      <c r="B465" s="15">
        <v>44700</v>
      </c>
      <c r="C465" s="2" t="s">
        <v>42</v>
      </c>
      <c r="D465" s="2" t="s">
        <v>43</v>
      </c>
      <c r="E465" s="16">
        <v>0</v>
      </c>
      <c r="F465" s="17">
        <v>0</v>
      </c>
      <c r="G465" s="16">
        <v>5</v>
      </c>
      <c r="H465" s="17">
        <v>199.95</v>
      </c>
      <c r="I465" s="2" t="s">
        <v>25</v>
      </c>
      <c r="J465" s="2" t="s">
        <v>36</v>
      </c>
      <c r="K465" s="16" t="s">
        <v>110</v>
      </c>
      <c r="L465" s="18">
        <v>2022</v>
      </c>
      <c r="M465" s="2"/>
    </row>
    <row r="466" spans="2:13" x14ac:dyDescent="0.3">
      <c r="B466" s="10">
        <v>44701</v>
      </c>
      <c r="C466" s="11" t="s">
        <v>56</v>
      </c>
      <c r="D466" s="11" t="s">
        <v>57</v>
      </c>
      <c r="E466" s="12">
        <v>3</v>
      </c>
      <c r="F466" s="13">
        <v>549.75</v>
      </c>
      <c r="G466" s="12">
        <v>3</v>
      </c>
      <c r="H466" s="13">
        <v>646.77</v>
      </c>
      <c r="I466" s="11" t="s">
        <v>58</v>
      </c>
      <c r="J466" s="11" t="s">
        <v>55</v>
      </c>
      <c r="K466" s="12" t="s">
        <v>110</v>
      </c>
      <c r="L466" s="14">
        <v>2022</v>
      </c>
      <c r="M466" s="2"/>
    </row>
    <row r="467" spans="2:13" x14ac:dyDescent="0.3">
      <c r="B467" s="15">
        <v>44702</v>
      </c>
      <c r="C467" s="2" t="s">
        <v>19</v>
      </c>
      <c r="D467" s="2" t="s">
        <v>20</v>
      </c>
      <c r="E467" s="16">
        <v>3</v>
      </c>
      <c r="F467" s="17">
        <v>194.96999999999997</v>
      </c>
      <c r="G467" s="16">
        <v>5</v>
      </c>
      <c r="H467" s="17">
        <v>499.95</v>
      </c>
      <c r="I467" s="2" t="s">
        <v>18</v>
      </c>
      <c r="J467" s="2" t="s">
        <v>14</v>
      </c>
      <c r="K467" s="16" t="s">
        <v>110</v>
      </c>
      <c r="L467" s="18">
        <v>2022</v>
      </c>
      <c r="M467" s="2"/>
    </row>
    <row r="468" spans="2:13" x14ac:dyDescent="0.3">
      <c r="B468" s="10">
        <v>44703</v>
      </c>
      <c r="C468" s="11" t="s">
        <v>64</v>
      </c>
      <c r="D468" s="11" t="s">
        <v>65</v>
      </c>
      <c r="E468" s="12">
        <v>1</v>
      </c>
      <c r="F468" s="13">
        <v>584.99</v>
      </c>
      <c r="G468" s="12">
        <v>2</v>
      </c>
      <c r="H468" s="13">
        <v>1299.98</v>
      </c>
      <c r="I468" s="11" t="s">
        <v>35</v>
      </c>
      <c r="J468" s="11" t="s">
        <v>55</v>
      </c>
      <c r="K468" s="12" t="s">
        <v>110</v>
      </c>
      <c r="L468" s="14">
        <v>2022</v>
      </c>
      <c r="M468" s="2"/>
    </row>
    <row r="469" spans="2:13" x14ac:dyDescent="0.3">
      <c r="B469" s="15">
        <v>44704</v>
      </c>
      <c r="C469" s="2" t="s">
        <v>89</v>
      </c>
      <c r="D469" s="2" t="s">
        <v>90</v>
      </c>
      <c r="E469" s="16">
        <v>2</v>
      </c>
      <c r="F469" s="17">
        <v>125.98</v>
      </c>
      <c r="G469" s="16">
        <v>3</v>
      </c>
      <c r="H469" s="17">
        <v>269.97000000000003</v>
      </c>
      <c r="I469" s="2" t="s">
        <v>91</v>
      </c>
      <c r="J469" s="2" t="s">
        <v>78</v>
      </c>
      <c r="K469" s="16" t="s">
        <v>110</v>
      </c>
      <c r="L469" s="18">
        <v>2022</v>
      </c>
      <c r="M469" s="2"/>
    </row>
    <row r="470" spans="2:13" x14ac:dyDescent="0.3">
      <c r="B470" s="10">
        <v>44705</v>
      </c>
      <c r="C470" s="11" t="s">
        <v>37</v>
      </c>
      <c r="D470" s="11" t="s">
        <v>38</v>
      </c>
      <c r="E470" s="12">
        <v>0</v>
      </c>
      <c r="F470" s="13">
        <v>0</v>
      </c>
      <c r="G470" s="12">
        <v>5</v>
      </c>
      <c r="H470" s="13">
        <v>299.95</v>
      </c>
      <c r="I470" s="11" t="s">
        <v>39</v>
      </c>
      <c r="J470" s="11" t="s">
        <v>36</v>
      </c>
      <c r="K470" s="12" t="s">
        <v>110</v>
      </c>
      <c r="L470" s="14">
        <v>2022</v>
      </c>
      <c r="M470" s="2"/>
    </row>
    <row r="471" spans="2:13" x14ac:dyDescent="0.3">
      <c r="B471" s="15">
        <v>44706</v>
      </c>
      <c r="C471" s="2" t="s">
        <v>82</v>
      </c>
      <c r="D471" s="2" t="s">
        <v>83</v>
      </c>
      <c r="E471" s="16">
        <v>3</v>
      </c>
      <c r="F471" s="17">
        <v>290.25</v>
      </c>
      <c r="G471" s="16">
        <v>2</v>
      </c>
      <c r="H471" s="17">
        <v>258</v>
      </c>
      <c r="I471" s="2" t="s">
        <v>77</v>
      </c>
      <c r="J471" s="2" t="s">
        <v>78</v>
      </c>
      <c r="K471" s="16" t="s">
        <v>110</v>
      </c>
      <c r="L471" s="18">
        <v>2022</v>
      </c>
      <c r="M471" s="2"/>
    </row>
    <row r="472" spans="2:13" x14ac:dyDescent="0.3">
      <c r="B472" s="10">
        <v>44707</v>
      </c>
      <c r="C472" s="11" t="s">
        <v>33</v>
      </c>
      <c r="D472" s="11" t="s">
        <v>34</v>
      </c>
      <c r="E472" s="12">
        <v>2</v>
      </c>
      <c r="F472" s="13">
        <v>399.98</v>
      </c>
      <c r="G472" s="12">
        <v>1</v>
      </c>
      <c r="H472" s="13">
        <v>249.99</v>
      </c>
      <c r="I472" s="11" t="s">
        <v>35</v>
      </c>
      <c r="J472" s="11" t="s">
        <v>36</v>
      </c>
      <c r="K472" s="12" t="s">
        <v>110</v>
      </c>
      <c r="L472" s="14">
        <v>2022</v>
      </c>
      <c r="M472" s="2"/>
    </row>
    <row r="473" spans="2:13" x14ac:dyDescent="0.3">
      <c r="B473" s="15">
        <v>44708</v>
      </c>
      <c r="C473" s="2" t="s">
        <v>98</v>
      </c>
      <c r="D473" s="2" t="s">
        <v>99</v>
      </c>
      <c r="E473" s="16">
        <v>0</v>
      </c>
      <c r="F473" s="17">
        <v>0</v>
      </c>
      <c r="G473" s="16">
        <v>2</v>
      </c>
      <c r="H473" s="17">
        <v>799.9</v>
      </c>
      <c r="I473" s="2" t="s">
        <v>13</v>
      </c>
      <c r="J473" s="2" t="s">
        <v>100</v>
      </c>
      <c r="K473" s="16" t="s">
        <v>110</v>
      </c>
      <c r="L473" s="18">
        <v>2022</v>
      </c>
      <c r="M473" s="2"/>
    </row>
    <row r="474" spans="2:13" x14ac:dyDescent="0.3">
      <c r="B474" s="10">
        <v>44709</v>
      </c>
      <c r="C474" s="11" t="s">
        <v>96</v>
      </c>
      <c r="D474" s="11" t="s">
        <v>97</v>
      </c>
      <c r="E474" s="12">
        <v>1</v>
      </c>
      <c r="F474" s="13">
        <v>74.989999999999995</v>
      </c>
      <c r="G474" s="12">
        <v>2</v>
      </c>
      <c r="H474" s="13">
        <v>199.98</v>
      </c>
      <c r="I474" s="11" t="s">
        <v>25</v>
      </c>
      <c r="J474" s="11" t="s">
        <v>95</v>
      </c>
      <c r="K474" s="12" t="s">
        <v>110</v>
      </c>
      <c r="L474" s="14">
        <v>2022</v>
      </c>
      <c r="M474" s="2"/>
    </row>
    <row r="475" spans="2:13" x14ac:dyDescent="0.3">
      <c r="B475" s="15">
        <v>44710</v>
      </c>
      <c r="C475" s="2" t="s">
        <v>92</v>
      </c>
      <c r="D475" s="2" t="s">
        <v>93</v>
      </c>
      <c r="E475" s="16">
        <v>30</v>
      </c>
      <c r="F475" s="17">
        <v>1169.7</v>
      </c>
      <c r="G475" s="16">
        <v>3</v>
      </c>
      <c r="H475" s="17">
        <v>179.97</v>
      </c>
      <c r="I475" s="2" t="s">
        <v>94</v>
      </c>
      <c r="J475" s="2" t="s">
        <v>95</v>
      </c>
      <c r="K475" s="16" t="s">
        <v>110</v>
      </c>
      <c r="L475" s="18">
        <v>2022</v>
      </c>
      <c r="M475" s="2"/>
    </row>
    <row r="476" spans="2:13" x14ac:dyDescent="0.3">
      <c r="B476" s="10">
        <v>44711</v>
      </c>
      <c r="C476" s="11" t="s">
        <v>92</v>
      </c>
      <c r="D476" s="11" t="s">
        <v>93</v>
      </c>
      <c r="E476" s="12">
        <v>3</v>
      </c>
      <c r="F476" s="13">
        <v>116.97</v>
      </c>
      <c r="G476" s="12">
        <v>3</v>
      </c>
      <c r="H476" s="13">
        <v>179.97</v>
      </c>
      <c r="I476" s="11" t="s">
        <v>94</v>
      </c>
      <c r="J476" s="11" t="s">
        <v>95</v>
      </c>
      <c r="K476" s="12" t="s">
        <v>110</v>
      </c>
      <c r="L476" s="14">
        <v>2022</v>
      </c>
      <c r="M476" s="2"/>
    </row>
    <row r="477" spans="2:13" x14ac:dyDescent="0.3">
      <c r="B477" s="15">
        <v>44712</v>
      </c>
      <c r="C477" s="2" t="s">
        <v>28</v>
      </c>
      <c r="D477" s="2" t="s">
        <v>29</v>
      </c>
      <c r="E477" s="16">
        <v>2</v>
      </c>
      <c r="F477" s="17">
        <v>30</v>
      </c>
      <c r="G477" s="16">
        <v>2</v>
      </c>
      <c r="H477" s="17">
        <v>59.98</v>
      </c>
      <c r="I477" s="2" t="s">
        <v>30</v>
      </c>
      <c r="J477" s="2" t="s">
        <v>14</v>
      </c>
      <c r="K477" s="16" t="s">
        <v>110</v>
      </c>
      <c r="L477" s="18">
        <v>2022</v>
      </c>
      <c r="M477" s="2"/>
    </row>
    <row r="478" spans="2:13" x14ac:dyDescent="0.3">
      <c r="B478" s="10">
        <v>44713</v>
      </c>
      <c r="C478" s="11" t="s">
        <v>19</v>
      </c>
      <c r="D478" s="11" t="s">
        <v>20</v>
      </c>
      <c r="E478" s="12">
        <v>1</v>
      </c>
      <c r="F478" s="13">
        <v>64.989999999999995</v>
      </c>
      <c r="G478" s="12">
        <v>5</v>
      </c>
      <c r="H478" s="13">
        <v>499.95</v>
      </c>
      <c r="I478" s="11" t="s">
        <v>18</v>
      </c>
      <c r="J478" s="11" t="s">
        <v>14</v>
      </c>
      <c r="K478" s="12" t="s">
        <v>111</v>
      </c>
      <c r="L478" s="14">
        <v>2022</v>
      </c>
      <c r="M478" s="2"/>
    </row>
    <row r="479" spans="2:13" x14ac:dyDescent="0.3">
      <c r="B479" s="15">
        <v>44714</v>
      </c>
      <c r="C479" s="2" t="s">
        <v>84</v>
      </c>
      <c r="D479" s="2" t="s">
        <v>85</v>
      </c>
      <c r="E479" s="16">
        <v>37</v>
      </c>
      <c r="F479" s="17">
        <v>3579.75</v>
      </c>
      <c r="G479" s="16">
        <v>1</v>
      </c>
      <c r="H479" s="17">
        <v>129</v>
      </c>
      <c r="I479" s="2" t="s">
        <v>86</v>
      </c>
      <c r="J479" s="2" t="s">
        <v>78</v>
      </c>
      <c r="K479" s="16" t="s">
        <v>111</v>
      </c>
      <c r="L479" s="18">
        <v>2022</v>
      </c>
      <c r="M479" s="2"/>
    </row>
    <row r="480" spans="2:13" x14ac:dyDescent="0.3">
      <c r="B480" s="10">
        <v>44715</v>
      </c>
      <c r="C480" s="11" t="s">
        <v>89</v>
      </c>
      <c r="D480" s="11" t="s">
        <v>90</v>
      </c>
      <c r="E480" s="12">
        <v>1</v>
      </c>
      <c r="F480" s="13">
        <v>62.99</v>
      </c>
      <c r="G480" s="12">
        <v>5</v>
      </c>
      <c r="H480" s="13">
        <v>449.95</v>
      </c>
      <c r="I480" s="11" t="s">
        <v>91</v>
      </c>
      <c r="J480" s="11" t="s">
        <v>78</v>
      </c>
      <c r="K480" s="12" t="s">
        <v>111</v>
      </c>
      <c r="L480" s="14">
        <v>2022</v>
      </c>
      <c r="M480" s="2"/>
    </row>
    <row r="481" spans="2:13" x14ac:dyDescent="0.3">
      <c r="B481" s="15">
        <v>44716</v>
      </c>
      <c r="C481" s="2" t="s">
        <v>26</v>
      </c>
      <c r="D481" s="2" t="s">
        <v>27</v>
      </c>
      <c r="E481" s="16">
        <v>38</v>
      </c>
      <c r="F481" s="17">
        <v>532</v>
      </c>
      <c r="G481" s="16">
        <v>3</v>
      </c>
      <c r="H481" s="17">
        <v>83.97</v>
      </c>
      <c r="I481" s="2" t="s">
        <v>25</v>
      </c>
      <c r="J481" s="2" t="s">
        <v>14</v>
      </c>
      <c r="K481" s="16" t="s">
        <v>111</v>
      </c>
      <c r="L481" s="18">
        <v>2022</v>
      </c>
      <c r="M481" s="2"/>
    </row>
    <row r="482" spans="2:13" x14ac:dyDescent="0.3">
      <c r="B482" s="10">
        <v>44717</v>
      </c>
      <c r="C482" s="11" t="s">
        <v>69</v>
      </c>
      <c r="D482" s="11" t="s">
        <v>70</v>
      </c>
      <c r="E482" s="12">
        <v>0</v>
      </c>
      <c r="F482" s="13">
        <v>0</v>
      </c>
      <c r="G482" s="12">
        <v>5</v>
      </c>
      <c r="H482" s="13">
        <v>350</v>
      </c>
      <c r="I482" s="11" t="s">
        <v>71</v>
      </c>
      <c r="J482" s="11" t="s">
        <v>68</v>
      </c>
      <c r="K482" s="12" t="s">
        <v>111</v>
      </c>
      <c r="L482" s="14">
        <v>2022</v>
      </c>
      <c r="M482" s="2"/>
    </row>
    <row r="483" spans="2:13" x14ac:dyDescent="0.3">
      <c r="B483" s="15">
        <v>44718</v>
      </c>
      <c r="C483" s="2" t="s">
        <v>40</v>
      </c>
      <c r="D483" s="2" t="s">
        <v>41</v>
      </c>
      <c r="E483" s="16">
        <v>46</v>
      </c>
      <c r="F483" s="17">
        <v>1011.54</v>
      </c>
      <c r="G483" s="16">
        <v>4</v>
      </c>
      <c r="H483" s="17">
        <v>159.96</v>
      </c>
      <c r="I483" s="2" t="s">
        <v>25</v>
      </c>
      <c r="J483" s="2" t="s">
        <v>36</v>
      </c>
      <c r="K483" s="16" t="s">
        <v>111</v>
      </c>
      <c r="L483" s="18">
        <v>2022</v>
      </c>
      <c r="M483" s="2"/>
    </row>
    <row r="484" spans="2:13" x14ac:dyDescent="0.3">
      <c r="B484" s="10">
        <v>44719</v>
      </c>
      <c r="C484" s="11" t="s">
        <v>56</v>
      </c>
      <c r="D484" s="11" t="s">
        <v>57</v>
      </c>
      <c r="E484" s="12">
        <v>2</v>
      </c>
      <c r="F484" s="13">
        <v>366.5</v>
      </c>
      <c r="G484" s="12">
        <v>3</v>
      </c>
      <c r="H484" s="13">
        <v>646.77</v>
      </c>
      <c r="I484" s="11" t="s">
        <v>58</v>
      </c>
      <c r="J484" s="11" t="s">
        <v>55</v>
      </c>
      <c r="K484" s="12" t="s">
        <v>111</v>
      </c>
      <c r="L484" s="14">
        <v>2022</v>
      </c>
      <c r="M484" s="2"/>
    </row>
    <row r="485" spans="2:13" x14ac:dyDescent="0.3">
      <c r="B485" s="15">
        <v>44720</v>
      </c>
      <c r="C485" s="2" t="s">
        <v>56</v>
      </c>
      <c r="D485" s="2" t="s">
        <v>57</v>
      </c>
      <c r="E485" s="16">
        <v>1</v>
      </c>
      <c r="F485" s="17">
        <v>183.25</v>
      </c>
      <c r="G485" s="16">
        <v>2</v>
      </c>
      <c r="H485" s="17">
        <v>431.18</v>
      </c>
      <c r="I485" s="2" t="s">
        <v>58</v>
      </c>
      <c r="J485" s="2" t="s">
        <v>55</v>
      </c>
      <c r="K485" s="16" t="s">
        <v>111</v>
      </c>
      <c r="L485" s="18">
        <v>2022</v>
      </c>
      <c r="M485" s="2"/>
    </row>
    <row r="486" spans="2:13" x14ac:dyDescent="0.3">
      <c r="B486" s="10">
        <v>44721</v>
      </c>
      <c r="C486" s="11" t="s">
        <v>66</v>
      </c>
      <c r="D486" s="11" t="s">
        <v>67</v>
      </c>
      <c r="E486" s="12">
        <v>0</v>
      </c>
      <c r="F486" s="13">
        <v>0</v>
      </c>
      <c r="G486" s="12">
        <v>1</v>
      </c>
      <c r="H486" s="13">
        <v>4995</v>
      </c>
      <c r="I486" s="11" t="s">
        <v>13</v>
      </c>
      <c r="J486" s="11" t="s">
        <v>68</v>
      </c>
      <c r="K486" s="12" t="s">
        <v>111</v>
      </c>
      <c r="L486" s="14">
        <v>2022</v>
      </c>
      <c r="M486" s="2"/>
    </row>
    <row r="487" spans="2:13" x14ac:dyDescent="0.3">
      <c r="B487" s="15">
        <v>44722</v>
      </c>
      <c r="C487" s="2" t="s">
        <v>64</v>
      </c>
      <c r="D487" s="2" t="s">
        <v>65</v>
      </c>
      <c r="E487" s="16">
        <v>0</v>
      </c>
      <c r="F487" s="17">
        <v>0</v>
      </c>
      <c r="G487" s="16">
        <v>4</v>
      </c>
      <c r="H487" s="17">
        <v>2599.96</v>
      </c>
      <c r="I487" s="2" t="s">
        <v>35</v>
      </c>
      <c r="J487" s="2" t="s">
        <v>55</v>
      </c>
      <c r="K487" s="16" t="s">
        <v>111</v>
      </c>
      <c r="L487" s="18">
        <v>2022</v>
      </c>
      <c r="M487" s="2"/>
    </row>
    <row r="488" spans="2:13" x14ac:dyDescent="0.3">
      <c r="B488" s="10">
        <v>44723</v>
      </c>
      <c r="C488" s="11" t="s">
        <v>89</v>
      </c>
      <c r="D488" s="11" t="s">
        <v>90</v>
      </c>
      <c r="E488" s="12">
        <v>3</v>
      </c>
      <c r="F488" s="13">
        <v>188.97</v>
      </c>
      <c r="G488" s="12">
        <v>1</v>
      </c>
      <c r="H488" s="13">
        <v>89.99</v>
      </c>
      <c r="I488" s="11" t="s">
        <v>91</v>
      </c>
      <c r="J488" s="11" t="s">
        <v>78</v>
      </c>
      <c r="K488" s="12" t="s">
        <v>111</v>
      </c>
      <c r="L488" s="14">
        <v>2022</v>
      </c>
      <c r="M488" s="2"/>
    </row>
    <row r="489" spans="2:13" x14ac:dyDescent="0.3">
      <c r="B489" s="15">
        <v>44724</v>
      </c>
      <c r="C489" s="2" t="s">
        <v>75</v>
      </c>
      <c r="D489" s="2" t="s">
        <v>76</v>
      </c>
      <c r="E489" s="16">
        <v>3</v>
      </c>
      <c r="F489" s="17">
        <v>36</v>
      </c>
      <c r="G489" s="16">
        <v>2</v>
      </c>
      <c r="H489" s="17">
        <v>40</v>
      </c>
      <c r="I489" s="2" t="s">
        <v>77</v>
      </c>
      <c r="J489" s="2" t="s">
        <v>78</v>
      </c>
      <c r="K489" s="16" t="s">
        <v>111</v>
      </c>
      <c r="L489" s="18">
        <v>2022</v>
      </c>
      <c r="M489" s="2"/>
    </row>
    <row r="490" spans="2:13" x14ac:dyDescent="0.3">
      <c r="B490" s="10">
        <v>44725</v>
      </c>
      <c r="C490" s="11" t="s">
        <v>33</v>
      </c>
      <c r="D490" s="11" t="s">
        <v>34</v>
      </c>
      <c r="E490" s="12">
        <v>2</v>
      </c>
      <c r="F490" s="13">
        <v>399.98</v>
      </c>
      <c r="G490" s="12">
        <v>3</v>
      </c>
      <c r="H490" s="13">
        <v>749.97</v>
      </c>
      <c r="I490" s="11" t="s">
        <v>35</v>
      </c>
      <c r="J490" s="11" t="s">
        <v>36</v>
      </c>
      <c r="K490" s="12" t="s">
        <v>111</v>
      </c>
      <c r="L490" s="14">
        <v>2022</v>
      </c>
      <c r="M490" s="2"/>
    </row>
    <row r="491" spans="2:13" x14ac:dyDescent="0.3">
      <c r="B491" s="15">
        <v>44726</v>
      </c>
      <c r="C491" s="2" t="s">
        <v>11</v>
      </c>
      <c r="D491" s="2" t="s">
        <v>12</v>
      </c>
      <c r="E491" s="16">
        <v>2</v>
      </c>
      <c r="F491" s="17">
        <v>691.18</v>
      </c>
      <c r="G491" s="16">
        <v>2</v>
      </c>
      <c r="H491" s="17">
        <v>863.98</v>
      </c>
      <c r="I491" s="2" t="s">
        <v>13</v>
      </c>
      <c r="J491" s="2" t="s">
        <v>14</v>
      </c>
      <c r="K491" s="16" t="s">
        <v>111</v>
      </c>
      <c r="L491" s="18">
        <v>2022</v>
      </c>
      <c r="M491" s="2"/>
    </row>
    <row r="492" spans="2:13" x14ac:dyDescent="0.3">
      <c r="B492" s="10">
        <v>44727</v>
      </c>
      <c r="C492" s="11" t="s">
        <v>49</v>
      </c>
      <c r="D492" s="11" t="s">
        <v>50</v>
      </c>
      <c r="E492" s="12">
        <v>2</v>
      </c>
      <c r="F492" s="13">
        <v>46.06</v>
      </c>
      <c r="G492" s="12">
        <v>2</v>
      </c>
      <c r="H492" s="13">
        <v>83.76</v>
      </c>
      <c r="I492" s="11" t="s">
        <v>46</v>
      </c>
      <c r="J492" s="11" t="s">
        <v>36</v>
      </c>
      <c r="K492" s="12" t="s">
        <v>111</v>
      </c>
      <c r="L492" s="14">
        <v>2022</v>
      </c>
      <c r="M492" s="2"/>
    </row>
    <row r="493" spans="2:13" x14ac:dyDescent="0.3">
      <c r="B493" s="15">
        <v>44728</v>
      </c>
      <c r="C493" s="2" t="s">
        <v>16</v>
      </c>
      <c r="D493" s="2" t="s">
        <v>17</v>
      </c>
      <c r="E493" s="16">
        <v>1</v>
      </c>
      <c r="F493" s="17">
        <v>174.99</v>
      </c>
      <c r="G493" s="16">
        <v>1</v>
      </c>
      <c r="H493" s="17">
        <v>249.99</v>
      </c>
      <c r="I493" s="2" t="s">
        <v>18</v>
      </c>
      <c r="J493" s="2" t="s">
        <v>14</v>
      </c>
      <c r="K493" s="16" t="s">
        <v>111</v>
      </c>
      <c r="L493" s="18">
        <v>2022</v>
      </c>
      <c r="M493" s="2"/>
    </row>
    <row r="494" spans="2:13" x14ac:dyDescent="0.3">
      <c r="B494" s="10">
        <v>44729</v>
      </c>
      <c r="C494" s="11" t="s">
        <v>53</v>
      </c>
      <c r="D494" s="11" t="s">
        <v>54</v>
      </c>
      <c r="E494" s="12">
        <v>32</v>
      </c>
      <c r="F494" s="13">
        <v>6655.68</v>
      </c>
      <c r="G494" s="12">
        <v>4</v>
      </c>
      <c r="H494" s="13">
        <v>1039.96</v>
      </c>
      <c r="I494" s="11" t="s">
        <v>35</v>
      </c>
      <c r="J494" s="11" t="s">
        <v>55</v>
      </c>
      <c r="K494" s="12" t="s">
        <v>111</v>
      </c>
      <c r="L494" s="14">
        <v>2022</v>
      </c>
      <c r="M494" s="2"/>
    </row>
    <row r="495" spans="2:13" x14ac:dyDescent="0.3">
      <c r="B495" s="15">
        <v>44730</v>
      </c>
      <c r="C495" s="2" t="s">
        <v>44</v>
      </c>
      <c r="D495" s="2" t="s">
        <v>45</v>
      </c>
      <c r="E495" s="16">
        <v>0</v>
      </c>
      <c r="F495" s="17">
        <v>0</v>
      </c>
      <c r="G495" s="16">
        <v>4</v>
      </c>
      <c r="H495" s="17">
        <v>201.28</v>
      </c>
      <c r="I495" s="2" t="s">
        <v>46</v>
      </c>
      <c r="J495" s="2" t="s">
        <v>36</v>
      </c>
      <c r="K495" s="16" t="s">
        <v>111</v>
      </c>
      <c r="L495" s="18">
        <v>2022</v>
      </c>
      <c r="M495" s="2"/>
    </row>
    <row r="496" spans="2:13" x14ac:dyDescent="0.3">
      <c r="B496" s="10">
        <v>44731</v>
      </c>
      <c r="C496" s="11" t="s">
        <v>63</v>
      </c>
      <c r="D496" s="11" t="s">
        <v>41</v>
      </c>
      <c r="E496" s="12">
        <v>1</v>
      </c>
      <c r="F496" s="13">
        <v>20</v>
      </c>
      <c r="G496" s="12">
        <v>2</v>
      </c>
      <c r="H496" s="13">
        <v>79.98</v>
      </c>
      <c r="I496" s="11" t="s">
        <v>25</v>
      </c>
      <c r="J496" s="11" t="s">
        <v>55</v>
      </c>
      <c r="K496" s="12" t="s">
        <v>111</v>
      </c>
      <c r="L496" s="14">
        <v>2022</v>
      </c>
      <c r="M496" s="2"/>
    </row>
    <row r="497" spans="2:13" x14ac:dyDescent="0.3">
      <c r="B497" s="15">
        <v>44732</v>
      </c>
      <c r="C497" s="2" t="s">
        <v>66</v>
      </c>
      <c r="D497" s="2" t="s">
        <v>67</v>
      </c>
      <c r="E497" s="16">
        <v>0</v>
      </c>
      <c r="F497" s="17">
        <v>0</v>
      </c>
      <c r="G497" s="16">
        <v>2</v>
      </c>
      <c r="H497" s="17">
        <v>9990</v>
      </c>
      <c r="I497" s="2" t="s">
        <v>13</v>
      </c>
      <c r="J497" s="2" t="s">
        <v>68</v>
      </c>
      <c r="K497" s="16" t="s">
        <v>111</v>
      </c>
      <c r="L497" s="18">
        <v>2022</v>
      </c>
      <c r="M497" s="2"/>
    </row>
    <row r="498" spans="2:13" x14ac:dyDescent="0.3">
      <c r="B498" s="10">
        <v>44733</v>
      </c>
      <c r="C498" s="11" t="s">
        <v>31</v>
      </c>
      <c r="D498" s="11" t="s">
        <v>32</v>
      </c>
      <c r="E498" s="12">
        <v>43</v>
      </c>
      <c r="F498" s="13">
        <v>10083.5</v>
      </c>
      <c r="G498" s="12">
        <v>3</v>
      </c>
      <c r="H498" s="13">
        <v>827.64</v>
      </c>
      <c r="I498" s="11" t="s">
        <v>18</v>
      </c>
      <c r="J498" s="11" t="s">
        <v>14</v>
      </c>
      <c r="K498" s="12" t="s">
        <v>111</v>
      </c>
      <c r="L498" s="14">
        <v>2022</v>
      </c>
      <c r="M498" s="2"/>
    </row>
    <row r="499" spans="2:13" x14ac:dyDescent="0.3">
      <c r="B499" s="15">
        <v>44734</v>
      </c>
      <c r="C499" s="2" t="s">
        <v>87</v>
      </c>
      <c r="D499" s="2" t="s">
        <v>88</v>
      </c>
      <c r="E499" s="16">
        <v>0</v>
      </c>
      <c r="F499" s="17">
        <v>0</v>
      </c>
      <c r="G499" s="16">
        <v>4</v>
      </c>
      <c r="H499" s="17">
        <v>359.96</v>
      </c>
      <c r="I499" s="2" t="s">
        <v>25</v>
      </c>
      <c r="J499" s="2" t="s">
        <v>78</v>
      </c>
      <c r="K499" s="16" t="s">
        <v>111</v>
      </c>
      <c r="L499" s="18">
        <v>2022</v>
      </c>
      <c r="M499" s="2"/>
    </row>
    <row r="500" spans="2:13" x14ac:dyDescent="0.3">
      <c r="B500" s="10">
        <v>44735</v>
      </c>
      <c r="C500" s="11" t="s">
        <v>79</v>
      </c>
      <c r="D500" s="11" t="s">
        <v>80</v>
      </c>
      <c r="E500" s="12">
        <v>42</v>
      </c>
      <c r="F500" s="13">
        <v>8889.3000000000011</v>
      </c>
      <c r="G500" s="12">
        <v>1</v>
      </c>
      <c r="H500" s="13">
        <v>249</v>
      </c>
      <c r="I500" s="11" t="s">
        <v>81</v>
      </c>
      <c r="J500" s="11" t="s">
        <v>78</v>
      </c>
      <c r="K500" s="12" t="s">
        <v>111</v>
      </c>
      <c r="L500" s="14">
        <v>2022</v>
      </c>
      <c r="M500" s="2"/>
    </row>
    <row r="501" spans="2:13" x14ac:dyDescent="0.3">
      <c r="B501" s="15">
        <v>44736</v>
      </c>
      <c r="C501" s="2" t="s">
        <v>101</v>
      </c>
      <c r="D501" s="2" t="s">
        <v>102</v>
      </c>
      <c r="E501" s="16">
        <v>0</v>
      </c>
      <c r="F501" s="17">
        <v>0</v>
      </c>
      <c r="G501" s="16">
        <v>5</v>
      </c>
      <c r="H501" s="17">
        <v>1745</v>
      </c>
      <c r="I501" s="2" t="s">
        <v>103</v>
      </c>
      <c r="J501" s="2" t="s">
        <v>100</v>
      </c>
      <c r="K501" s="16" t="s">
        <v>111</v>
      </c>
      <c r="L501" s="18">
        <v>2022</v>
      </c>
      <c r="M501" s="2"/>
    </row>
    <row r="502" spans="2:13" x14ac:dyDescent="0.3">
      <c r="B502" s="10">
        <v>44737</v>
      </c>
      <c r="C502" s="11" t="s">
        <v>37</v>
      </c>
      <c r="D502" s="11" t="s">
        <v>38</v>
      </c>
      <c r="E502" s="12">
        <v>3</v>
      </c>
      <c r="F502" s="13">
        <v>116.97</v>
      </c>
      <c r="G502" s="12">
        <v>3</v>
      </c>
      <c r="H502" s="13">
        <v>179.97</v>
      </c>
      <c r="I502" s="11" t="s">
        <v>39</v>
      </c>
      <c r="J502" s="11" t="s">
        <v>36</v>
      </c>
      <c r="K502" s="12" t="s">
        <v>111</v>
      </c>
      <c r="L502" s="14">
        <v>2022</v>
      </c>
      <c r="M502" s="2"/>
    </row>
    <row r="503" spans="2:13" x14ac:dyDescent="0.3">
      <c r="B503" s="15">
        <v>44738</v>
      </c>
      <c r="C503" s="2" t="s">
        <v>19</v>
      </c>
      <c r="D503" s="2" t="s">
        <v>20</v>
      </c>
      <c r="E503" s="16">
        <v>3</v>
      </c>
      <c r="F503" s="17">
        <v>194.96999999999997</v>
      </c>
      <c r="G503" s="16">
        <v>4</v>
      </c>
      <c r="H503" s="17">
        <v>399.96</v>
      </c>
      <c r="I503" s="2" t="s">
        <v>18</v>
      </c>
      <c r="J503" s="2" t="s">
        <v>14</v>
      </c>
      <c r="K503" s="16" t="s">
        <v>111</v>
      </c>
      <c r="L503" s="18">
        <v>2022</v>
      </c>
      <c r="M503" s="2"/>
    </row>
    <row r="504" spans="2:13" x14ac:dyDescent="0.3">
      <c r="B504" s="10">
        <v>44739</v>
      </c>
      <c r="C504" s="11" t="s">
        <v>42</v>
      </c>
      <c r="D504" s="11" t="s">
        <v>43</v>
      </c>
      <c r="E504" s="12">
        <v>3</v>
      </c>
      <c r="F504" s="13">
        <v>65.97</v>
      </c>
      <c r="G504" s="12">
        <v>2</v>
      </c>
      <c r="H504" s="13">
        <v>79.98</v>
      </c>
      <c r="I504" s="11" t="s">
        <v>25</v>
      </c>
      <c r="J504" s="11" t="s">
        <v>36</v>
      </c>
      <c r="K504" s="12" t="s">
        <v>111</v>
      </c>
      <c r="L504" s="14">
        <v>2022</v>
      </c>
      <c r="M504" s="2"/>
    </row>
    <row r="505" spans="2:13" x14ac:dyDescent="0.3">
      <c r="B505" s="15">
        <v>44740</v>
      </c>
      <c r="C505" s="2" t="s">
        <v>104</v>
      </c>
      <c r="D505" s="2" t="s">
        <v>105</v>
      </c>
      <c r="E505" s="16">
        <v>2</v>
      </c>
      <c r="F505" s="17">
        <v>69.099999999999994</v>
      </c>
      <c r="G505" s="16">
        <v>3</v>
      </c>
      <c r="H505" s="17">
        <v>159.44999999999999</v>
      </c>
      <c r="I505" s="2" t="s">
        <v>106</v>
      </c>
      <c r="J505" s="2" t="s">
        <v>100</v>
      </c>
      <c r="K505" s="16" t="s">
        <v>111</v>
      </c>
      <c r="L505" s="18">
        <v>2022</v>
      </c>
      <c r="M505" s="2"/>
    </row>
    <row r="506" spans="2:13" x14ac:dyDescent="0.3">
      <c r="B506" s="10">
        <v>44741</v>
      </c>
      <c r="C506" s="11" t="s">
        <v>59</v>
      </c>
      <c r="D506" s="11" t="s">
        <v>60</v>
      </c>
      <c r="E506" s="12">
        <v>1</v>
      </c>
      <c r="F506" s="13">
        <v>20</v>
      </c>
      <c r="G506" s="12">
        <v>5</v>
      </c>
      <c r="H506" s="13">
        <v>199.95</v>
      </c>
      <c r="I506" s="11" t="s">
        <v>30</v>
      </c>
      <c r="J506" s="11" t="s">
        <v>55</v>
      </c>
      <c r="K506" s="12" t="s">
        <v>111</v>
      </c>
      <c r="L506" s="14">
        <v>2022</v>
      </c>
      <c r="M506" s="2"/>
    </row>
    <row r="507" spans="2:13" x14ac:dyDescent="0.3">
      <c r="B507" s="15">
        <v>44742</v>
      </c>
      <c r="C507" s="2" t="s">
        <v>69</v>
      </c>
      <c r="D507" s="2" t="s">
        <v>70</v>
      </c>
      <c r="E507" s="16">
        <v>43</v>
      </c>
      <c r="F507" s="17">
        <v>1505</v>
      </c>
      <c r="G507" s="16">
        <v>1</v>
      </c>
      <c r="H507" s="17">
        <v>70</v>
      </c>
      <c r="I507" s="2" t="s">
        <v>71</v>
      </c>
      <c r="J507" s="2" t="s">
        <v>68</v>
      </c>
      <c r="K507" s="16" t="s">
        <v>111</v>
      </c>
      <c r="L507" s="18">
        <v>2022</v>
      </c>
      <c r="M507" s="2"/>
    </row>
    <row r="508" spans="2:13" x14ac:dyDescent="0.3">
      <c r="B508" s="10">
        <v>44743</v>
      </c>
      <c r="C508" s="11" t="s">
        <v>82</v>
      </c>
      <c r="D508" s="11" t="s">
        <v>83</v>
      </c>
      <c r="E508" s="12">
        <v>2</v>
      </c>
      <c r="F508" s="13">
        <v>193.5</v>
      </c>
      <c r="G508" s="12">
        <v>4</v>
      </c>
      <c r="H508" s="13">
        <v>516</v>
      </c>
      <c r="I508" s="11" t="s">
        <v>77</v>
      </c>
      <c r="J508" s="11" t="s">
        <v>78</v>
      </c>
      <c r="K508" s="12" t="s">
        <v>112</v>
      </c>
      <c r="L508" s="14">
        <v>2022</v>
      </c>
      <c r="M508" s="2"/>
    </row>
    <row r="509" spans="2:13" x14ac:dyDescent="0.3">
      <c r="B509" s="15">
        <v>44744</v>
      </c>
      <c r="C509" s="2" t="s">
        <v>72</v>
      </c>
      <c r="D509" s="2" t="s">
        <v>73</v>
      </c>
      <c r="E509" s="16">
        <v>1</v>
      </c>
      <c r="F509" s="17">
        <v>12600</v>
      </c>
      <c r="G509" s="16">
        <v>2</v>
      </c>
      <c r="H509" s="17">
        <v>28000</v>
      </c>
      <c r="I509" s="2" t="s">
        <v>74</v>
      </c>
      <c r="J509" s="2" t="s">
        <v>68</v>
      </c>
      <c r="K509" s="16" t="s">
        <v>112</v>
      </c>
      <c r="L509" s="18">
        <v>2022</v>
      </c>
      <c r="M509" s="2"/>
    </row>
    <row r="510" spans="2:13" x14ac:dyDescent="0.3">
      <c r="B510" s="10">
        <v>44745</v>
      </c>
      <c r="C510" s="11" t="s">
        <v>82</v>
      </c>
      <c r="D510" s="11" t="s">
        <v>83</v>
      </c>
      <c r="E510" s="12">
        <v>2</v>
      </c>
      <c r="F510" s="13">
        <v>193.5</v>
      </c>
      <c r="G510" s="12">
        <v>5</v>
      </c>
      <c r="H510" s="13">
        <v>645</v>
      </c>
      <c r="I510" s="11" t="s">
        <v>77</v>
      </c>
      <c r="J510" s="11" t="s">
        <v>78</v>
      </c>
      <c r="K510" s="12" t="s">
        <v>112</v>
      </c>
      <c r="L510" s="14">
        <v>2022</v>
      </c>
      <c r="M510" s="2"/>
    </row>
    <row r="511" spans="2:13" x14ac:dyDescent="0.3">
      <c r="B511" s="15">
        <v>44746</v>
      </c>
      <c r="C511" s="2" t="s">
        <v>44</v>
      </c>
      <c r="D511" s="2" t="s">
        <v>45</v>
      </c>
      <c r="E511" s="16">
        <v>1</v>
      </c>
      <c r="F511" s="17">
        <v>32.71</v>
      </c>
      <c r="G511" s="16">
        <v>2</v>
      </c>
      <c r="H511" s="17">
        <v>100.64</v>
      </c>
      <c r="I511" s="2" t="s">
        <v>46</v>
      </c>
      <c r="J511" s="2" t="s">
        <v>36</v>
      </c>
      <c r="K511" s="16" t="s">
        <v>112</v>
      </c>
      <c r="L511" s="18">
        <v>2022</v>
      </c>
      <c r="M511" s="2"/>
    </row>
    <row r="512" spans="2:13" x14ac:dyDescent="0.3">
      <c r="B512" s="10">
        <v>44747</v>
      </c>
      <c r="C512" s="11" t="s">
        <v>72</v>
      </c>
      <c r="D512" s="11" t="s">
        <v>73</v>
      </c>
      <c r="E512" s="12">
        <v>1</v>
      </c>
      <c r="F512" s="13">
        <v>12600</v>
      </c>
      <c r="G512" s="12">
        <v>2</v>
      </c>
      <c r="H512" s="13">
        <v>28000</v>
      </c>
      <c r="I512" s="11" t="s">
        <v>74</v>
      </c>
      <c r="J512" s="11" t="s">
        <v>68</v>
      </c>
      <c r="K512" s="12" t="s">
        <v>112</v>
      </c>
      <c r="L512" s="14">
        <v>2022</v>
      </c>
      <c r="M512" s="2"/>
    </row>
    <row r="513" spans="2:13" x14ac:dyDescent="0.3">
      <c r="B513" s="15">
        <v>44748</v>
      </c>
      <c r="C513" s="2" t="s">
        <v>72</v>
      </c>
      <c r="D513" s="2" t="s">
        <v>73</v>
      </c>
      <c r="E513" s="16">
        <v>0</v>
      </c>
      <c r="F513" s="17">
        <v>0</v>
      </c>
      <c r="G513" s="16">
        <v>1</v>
      </c>
      <c r="H513" s="17">
        <v>14000</v>
      </c>
      <c r="I513" s="2" t="s">
        <v>74</v>
      </c>
      <c r="J513" s="2" t="s">
        <v>68</v>
      </c>
      <c r="K513" s="16" t="s">
        <v>112</v>
      </c>
      <c r="L513" s="18">
        <v>2022</v>
      </c>
      <c r="M513" s="2"/>
    </row>
    <row r="514" spans="2:13" x14ac:dyDescent="0.3">
      <c r="B514" s="10">
        <v>44749</v>
      </c>
      <c r="C514" s="11" t="s">
        <v>42</v>
      </c>
      <c r="D514" s="11" t="s">
        <v>43</v>
      </c>
      <c r="E514" s="12">
        <v>0</v>
      </c>
      <c r="F514" s="13">
        <v>0</v>
      </c>
      <c r="G514" s="12">
        <v>2</v>
      </c>
      <c r="H514" s="13">
        <v>79.98</v>
      </c>
      <c r="I514" s="11" t="s">
        <v>25</v>
      </c>
      <c r="J514" s="11" t="s">
        <v>36</v>
      </c>
      <c r="K514" s="12" t="s">
        <v>112</v>
      </c>
      <c r="L514" s="14">
        <v>2022</v>
      </c>
      <c r="M514" s="2"/>
    </row>
    <row r="515" spans="2:13" x14ac:dyDescent="0.3">
      <c r="B515" s="15">
        <v>44750</v>
      </c>
      <c r="C515" s="2" t="s">
        <v>56</v>
      </c>
      <c r="D515" s="2" t="s">
        <v>57</v>
      </c>
      <c r="E515" s="16">
        <v>0</v>
      </c>
      <c r="F515" s="17">
        <v>0</v>
      </c>
      <c r="G515" s="16">
        <v>3</v>
      </c>
      <c r="H515" s="17">
        <v>646.77</v>
      </c>
      <c r="I515" s="2" t="s">
        <v>58</v>
      </c>
      <c r="J515" s="2" t="s">
        <v>55</v>
      </c>
      <c r="K515" s="16" t="s">
        <v>112</v>
      </c>
      <c r="L515" s="18">
        <v>2022</v>
      </c>
      <c r="M515" s="2"/>
    </row>
    <row r="516" spans="2:13" x14ac:dyDescent="0.3">
      <c r="B516" s="10">
        <v>44751</v>
      </c>
      <c r="C516" s="11" t="s">
        <v>16</v>
      </c>
      <c r="D516" s="11" t="s">
        <v>17</v>
      </c>
      <c r="E516" s="12">
        <v>0</v>
      </c>
      <c r="F516" s="13">
        <v>0</v>
      </c>
      <c r="G516" s="12">
        <v>1</v>
      </c>
      <c r="H516" s="13">
        <v>249.99</v>
      </c>
      <c r="I516" s="11" t="s">
        <v>18</v>
      </c>
      <c r="J516" s="11" t="s">
        <v>14</v>
      </c>
      <c r="K516" s="12" t="s">
        <v>112</v>
      </c>
      <c r="L516" s="14">
        <v>2022</v>
      </c>
      <c r="M516" s="2"/>
    </row>
    <row r="517" spans="2:13" x14ac:dyDescent="0.3">
      <c r="B517" s="15">
        <v>44752</v>
      </c>
      <c r="C517" s="2" t="s">
        <v>79</v>
      </c>
      <c r="D517" s="2" t="s">
        <v>80</v>
      </c>
      <c r="E517" s="16">
        <v>0</v>
      </c>
      <c r="F517" s="17">
        <v>0</v>
      </c>
      <c r="G517" s="16">
        <v>5</v>
      </c>
      <c r="H517" s="17">
        <v>1245</v>
      </c>
      <c r="I517" s="2" t="s">
        <v>81</v>
      </c>
      <c r="J517" s="2" t="s">
        <v>78</v>
      </c>
      <c r="K517" s="16" t="s">
        <v>112</v>
      </c>
      <c r="L517" s="18">
        <v>2022</v>
      </c>
      <c r="M517" s="2"/>
    </row>
    <row r="518" spans="2:13" x14ac:dyDescent="0.3">
      <c r="B518" s="10">
        <v>44753</v>
      </c>
      <c r="C518" s="11" t="s">
        <v>37</v>
      </c>
      <c r="D518" s="11" t="s">
        <v>38</v>
      </c>
      <c r="E518" s="12">
        <v>2</v>
      </c>
      <c r="F518" s="13">
        <v>77.98</v>
      </c>
      <c r="G518" s="12">
        <v>3</v>
      </c>
      <c r="H518" s="13">
        <v>179.97</v>
      </c>
      <c r="I518" s="11" t="s">
        <v>39</v>
      </c>
      <c r="J518" s="11" t="s">
        <v>36</v>
      </c>
      <c r="K518" s="12" t="s">
        <v>112</v>
      </c>
      <c r="L518" s="14">
        <v>2022</v>
      </c>
      <c r="M518" s="2"/>
    </row>
    <row r="519" spans="2:13" x14ac:dyDescent="0.3">
      <c r="B519" s="15">
        <v>44754</v>
      </c>
      <c r="C519" s="2" t="s">
        <v>63</v>
      </c>
      <c r="D519" s="2" t="s">
        <v>41</v>
      </c>
      <c r="E519" s="16">
        <v>2</v>
      </c>
      <c r="F519" s="17">
        <v>40</v>
      </c>
      <c r="G519" s="16">
        <v>5</v>
      </c>
      <c r="H519" s="17">
        <v>199.95</v>
      </c>
      <c r="I519" s="2" t="s">
        <v>25</v>
      </c>
      <c r="J519" s="2" t="s">
        <v>55</v>
      </c>
      <c r="K519" s="16" t="s">
        <v>112</v>
      </c>
      <c r="L519" s="18">
        <v>2022</v>
      </c>
      <c r="M519" s="2"/>
    </row>
    <row r="520" spans="2:13" x14ac:dyDescent="0.3">
      <c r="B520" s="10">
        <v>44755</v>
      </c>
      <c r="C520" s="11" t="s">
        <v>72</v>
      </c>
      <c r="D520" s="11" t="s">
        <v>73</v>
      </c>
      <c r="E520" s="12">
        <v>1</v>
      </c>
      <c r="F520" s="13">
        <v>12600</v>
      </c>
      <c r="G520" s="12">
        <v>1</v>
      </c>
      <c r="H520" s="13">
        <v>14000</v>
      </c>
      <c r="I520" s="11" t="s">
        <v>74</v>
      </c>
      <c r="J520" s="11" t="s">
        <v>68</v>
      </c>
      <c r="K520" s="12" t="s">
        <v>112</v>
      </c>
      <c r="L520" s="14">
        <v>2022</v>
      </c>
      <c r="M520" s="2"/>
    </row>
    <row r="521" spans="2:13" x14ac:dyDescent="0.3">
      <c r="B521" s="15">
        <v>44756</v>
      </c>
      <c r="C521" s="2" t="s">
        <v>66</v>
      </c>
      <c r="D521" s="2" t="s">
        <v>67</v>
      </c>
      <c r="E521" s="16">
        <v>45</v>
      </c>
      <c r="F521" s="17">
        <v>202297.5</v>
      </c>
      <c r="G521" s="16">
        <v>3</v>
      </c>
      <c r="H521" s="17">
        <v>14985</v>
      </c>
      <c r="I521" s="2" t="s">
        <v>13</v>
      </c>
      <c r="J521" s="2" t="s">
        <v>68</v>
      </c>
      <c r="K521" s="16" t="s">
        <v>112</v>
      </c>
      <c r="L521" s="18">
        <v>2022</v>
      </c>
      <c r="M521" s="2"/>
    </row>
    <row r="522" spans="2:13" x14ac:dyDescent="0.3">
      <c r="B522" s="10">
        <v>44757</v>
      </c>
      <c r="C522" s="11" t="s">
        <v>28</v>
      </c>
      <c r="D522" s="11" t="s">
        <v>29</v>
      </c>
      <c r="E522" s="12">
        <v>3</v>
      </c>
      <c r="F522" s="13">
        <v>45</v>
      </c>
      <c r="G522" s="12">
        <v>1</v>
      </c>
      <c r="H522" s="13">
        <v>29.99</v>
      </c>
      <c r="I522" s="11" t="s">
        <v>30</v>
      </c>
      <c r="J522" s="11" t="s">
        <v>14</v>
      </c>
      <c r="K522" s="12" t="s">
        <v>112</v>
      </c>
      <c r="L522" s="14">
        <v>2022</v>
      </c>
      <c r="M522" s="2"/>
    </row>
    <row r="523" spans="2:13" x14ac:dyDescent="0.3">
      <c r="B523" s="15">
        <v>44758</v>
      </c>
      <c r="C523" s="2" t="s">
        <v>19</v>
      </c>
      <c r="D523" s="2" t="s">
        <v>20</v>
      </c>
      <c r="E523" s="16">
        <v>2</v>
      </c>
      <c r="F523" s="17">
        <v>129.97999999999999</v>
      </c>
      <c r="G523" s="16">
        <v>2</v>
      </c>
      <c r="H523" s="17">
        <v>199.98</v>
      </c>
      <c r="I523" s="2" t="s">
        <v>18</v>
      </c>
      <c r="J523" s="2" t="s">
        <v>14</v>
      </c>
      <c r="K523" s="16" t="s">
        <v>112</v>
      </c>
      <c r="L523" s="18">
        <v>2022</v>
      </c>
      <c r="M523" s="2"/>
    </row>
    <row r="524" spans="2:13" x14ac:dyDescent="0.3">
      <c r="B524" s="10">
        <v>44759</v>
      </c>
      <c r="C524" s="11" t="s">
        <v>66</v>
      </c>
      <c r="D524" s="11" t="s">
        <v>67</v>
      </c>
      <c r="E524" s="12">
        <v>2</v>
      </c>
      <c r="F524" s="13">
        <v>8991</v>
      </c>
      <c r="G524" s="12">
        <v>4</v>
      </c>
      <c r="H524" s="13">
        <v>19980</v>
      </c>
      <c r="I524" s="11" t="s">
        <v>13</v>
      </c>
      <c r="J524" s="11" t="s">
        <v>68</v>
      </c>
      <c r="K524" s="12" t="s">
        <v>112</v>
      </c>
      <c r="L524" s="14">
        <v>2022</v>
      </c>
      <c r="M524" s="2"/>
    </row>
    <row r="525" spans="2:13" x14ac:dyDescent="0.3">
      <c r="B525" s="15">
        <v>44760</v>
      </c>
      <c r="C525" s="2" t="s">
        <v>37</v>
      </c>
      <c r="D525" s="2" t="s">
        <v>38</v>
      </c>
      <c r="E525" s="16">
        <v>2</v>
      </c>
      <c r="F525" s="17">
        <v>77.98</v>
      </c>
      <c r="G525" s="16">
        <v>3</v>
      </c>
      <c r="H525" s="17">
        <v>179.97</v>
      </c>
      <c r="I525" s="2" t="s">
        <v>39</v>
      </c>
      <c r="J525" s="2" t="s">
        <v>36</v>
      </c>
      <c r="K525" s="16" t="s">
        <v>112</v>
      </c>
      <c r="L525" s="18">
        <v>2022</v>
      </c>
      <c r="M525" s="2"/>
    </row>
    <row r="526" spans="2:13" x14ac:dyDescent="0.3">
      <c r="B526" s="10">
        <v>44761</v>
      </c>
      <c r="C526" s="11" t="s">
        <v>49</v>
      </c>
      <c r="D526" s="11" t="s">
        <v>50</v>
      </c>
      <c r="E526" s="12">
        <v>52</v>
      </c>
      <c r="F526" s="13">
        <v>1197.56</v>
      </c>
      <c r="G526" s="12">
        <v>2</v>
      </c>
      <c r="H526" s="13">
        <v>83.76</v>
      </c>
      <c r="I526" s="11" t="s">
        <v>46</v>
      </c>
      <c r="J526" s="11" t="s">
        <v>36</v>
      </c>
      <c r="K526" s="12" t="s">
        <v>112</v>
      </c>
      <c r="L526" s="14">
        <v>2022</v>
      </c>
      <c r="M526" s="2"/>
    </row>
    <row r="527" spans="2:13" x14ac:dyDescent="0.3">
      <c r="B527" s="15">
        <v>44762</v>
      </c>
      <c r="C527" s="2" t="s">
        <v>69</v>
      </c>
      <c r="D527" s="2" t="s">
        <v>70</v>
      </c>
      <c r="E527" s="16">
        <v>3</v>
      </c>
      <c r="F527" s="17">
        <v>105</v>
      </c>
      <c r="G527" s="16">
        <v>5</v>
      </c>
      <c r="H527" s="17">
        <v>350</v>
      </c>
      <c r="I527" s="2" t="s">
        <v>71</v>
      </c>
      <c r="J527" s="2" t="s">
        <v>68</v>
      </c>
      <c r="K527" s="16" t="s">
        <v>112</v>
      </c>
      <c r="L527" s="18">
        <v>2022</v>
      </c>
      <c r="M527" s="2"/>
    </row>
    <row r="528" spans="2:13" x14ac:dyDescent="0.3">
      <c r="B528" s="10">
        <v>44763</v>
      </c>
      <c r="C528" s="11" t="s">
        <v>98</v>
      </c>
      <c r="D528" s="11" t="s">
        <v>99</v>
      </c>
      <c r="E528" s="12">
        <v>1</v>
      </c>
      <c r="F528" s="13">
        <v>359.96</v>
      </c>
      <c r="G528" s="12">
        <v>3</v>
      </c>
      <c r="H528" s="13">
        <v>1199.8499999999999</v>
      </c>
      <c r="I528" s="11" t="s">
        <v>13</v>
      </c>
      <c r="J528" s="11" t="s">
        <v>100</v>
      </c>
      <c r="K528" s="12" t="s">
        <v>112</v>
      </c>
      <c r="L528" s="14">
        <v>2022</v>
      </c>
      <c r="M528" s="2"/>
    </row>
    <row r="529" spans="2:13" x14ac:dyDescent="0.3">
      <c r="B529" s="15">
        <v>44764</v>
      </c>
      <c r="C529" s="2" t="s">
        <v>56</v>
      </c>
      <c r="D529" s="2" t="s">
        <v>57</v>
      </c>
      <c r="E529" s="16">
        <v>1</v>
      </c>
      <c r="F529" s="17">
        <v>183.25</v>
      </c>
      <c r="G529" s="16">
        <v>1</v>
      </c>
      <c r="H529" s="17">
        <v>215.59</v>
      </c>
      <c r="I529" s="2" t="s">
        <v>58</v>
      </c>
      <c r="J529" s="2" t="s">
        <v>55</v>
      </c>
      <c r="K529" s="16" t="s">
        <v>112</v>
      </c>
      <c r="L529" s="18">
        <v>2022</v>
      </c>
      <c r="M529" s="2"/>
    </row>
    <row r="530" spans="2:13" x14ac:dyDescent="0.3">
      <c r="B530" s="10">
        <v>44765</v>
      </c>
      <c r="C530" s="11" t="s">
        <v>79</v>
      </c>
      <c r="D530" s="11" t="s">
        <v>80</v>
      </c>
      <c r="E530" s="12">
        <v>3</v>
      </c>
      <c r="F530" s="13">
        <v>634.95000000000005</v>
      </c>
      <c r="G530" s="12">
        <v>4</v>
      </c>
      <c r="H530" s="13">
        <v>996</v>
      </c>
      <c r="I530" s="11" t="s">
        <v>81</v>
      </c>
      <c r="J530" s="11" t="s">
        <v>78</v>
      </c>
      <c r="K530" s="12" t="s">
        <v>112</v>
      </c>
      <c r="L530" s="14">
        <v>2022</v>
      </c>
      <c r="M530" s="2"/>
    </row>
    <row r="531" spans="2:13" x14ac:dyDescent="0.3">
      <c r="B531" s="15">
        <v>44766</v>
      </c>
      <c r="C531" s="2" t="s">
        <v>89</v>
      </c>
      <c r="D531" s="2" t="s">
        <v>90</v>
      </c>
      <c r="E531" s="16">
        <v>1</v>
      </c>
      <c r="F531" s="17">
        <v>62.99</v>
      </c>
      <c r="G531" s="16">
        <v>3</v>
      </c>
      <c r="H531" s="17">
        <v>269.97000000000003</v>
      </c>
      <c r="I531" s="2" t="s">
        <v>91</v>
      </c>
      <c r="J531" s="2" t="s">
        <v>78</v>
      </c>
      <c r="K531" s="16" t="s">
        <v>112</v>
      </c>
      <c r="L531" s="18">
        <v>2022</v>
      </c>
      <c r="M531" s="2"/>
    </row>
    <row r="532" spans="2:13" x14ac:dyDescent="0.3">
      <c r="B532" s="10">
        <v>44767</v>
      </c>
      <c r="C532" s="11" t="s">
        <v>28</v>
      </c>
      <c r="D532" s="11" t="s">
        <v>29</v>
      </c>
      <c r="E532" s="12">
        <v>1</v>
      </c>
      <c r="F532" s="13">
        <v>15</v>
      </c>
      <c r="G532" s="12">
        <v>4</v>
      </c>
      <c r="H532" s="13">
        <v>119.96</v>
      </c>
      <c r="I532" s="11" t="s">
        <v>30</v>
      </c>
      <c r="J532" s="11" t="s">
        <v>14</v>
      </c>
      <c r="K532" s="12" t="s">
        <v>112</v>
      </c>
      <c r="L532" s="14">
        <v>2022</v>
      </c>
      <c r="M532" s="2"/>
    </row>
    <row r="533" spans="2:13" x14ac:dyDescent="0.3">
      <c r="B533" s="15">
        <v>44768</v>
      </c>
      <c r="C533" s="2" t="s">
        <v>19</v>
      </c>
      <c r="D533" s="2" t="s">
        <v>20</v>
      </c>
      <c r="E533" s="16">
        <v>2</v>
      </c>
      <c r="F533" s="17">
        <v>129.97999999999999</v>
      </c>
      <c r="G533" s="16">
        <v>5</v>
      </c>
      <c r="H533" s="17">
        <v>499.95</v>
      </c>
      <c r="I533" s="2" t="s">
        <v>18</v>
      </c>
      <c r="J533" s="2" t="s">
        <v>14</v>
      </c>
      <c r="K533" s="16" t="s">
        <v>112</v>
      </c>
      <c r="L533" s="18">
        <v>2022</v>
      </c>
      <c r="M533" s="2"/>
    </row>
    <row r="534" spans="2:13" x14ac:dyDescent="0.3">
      <c r="B534" s="10">
        <v>44769</v>
      </c>
      <c r="C534" s="11" t="s">
        <v>101</v>
      </c>
      <c r="D534" s="11" t="s">
        <v>102</v>
      </c>
      <c r="E534" s="12">
        <v>1</v>
      </c>
      <c r="F534" s="13">
        <v>244.3</v>
      </c>
      <c r="G534" s="12">
        <v>1</v>
      </c>
      <c r="H534" s="13">
        <v>349</v>
      </c>
      <c r="I534" s="11" t="s">
        <v>103</v>
      </c>
      <c r="J534" s="11" t="s">
        <v>100</v>
      </c>
      <c r="K534" s="12" t="s">
        <v>112</v>
      </c>
      <c r="L534" s="14">
        <v>2022</v>
      </c>
      <c r="M534" s="2"/>
    </row>
    <row r="535" spans="2:13" x14ac:dyDescent="0.3">
      <c r="B535" s="15">
        <v>44770</v>
      </c>
      <c r="C535" s="2" t="s">
        <v>87</v>
      </c>
      <c r="D535" s="2" t="s">
        <v>88</v>
      </c>
      <c r="E535" s="16">
        <v>3</v>
      </c>
      <c r="F535" s="17">
        <v>188.97</v>
      </c>
      <c r="G535" s="16">
        <v>5</v>
      </c>
      <c r="H535" s="17">
        <v>449.95</v>
      </c>
      <c r="I535" s="2" t="s">
        <v>25</v>
      </c>
      <c r="J535" s="2" t="s">
        <v>78</v>
      </c>
      <c r="K535" s="16" t="s">
        <v>112</v>
      </c>
      <c r="L535" s="18">
        <v>2022</v>
      </c>
      <c r="M535" s="2"/>
    </row>
    <row r="536" spans="2:13" x14ac:dyDescent="0.3">
      <c r="B536" s="10">
        <v>44771</v>
      </c>
      <c r="C536" s="11" t="s">
        <v>51</v>
      </c>
      <c r="D536" s="11" t="s">
        <v>52</v>
      </c>
      <c r="E536" s="12">
        <v>3</v>
      </c>
      <c r="F536" s="13">
        <v>269.96999999999997</v>
      </c>
      <c r="G536" s="12">
        <v>2</v>
      </c>
      <c r="H536" s="13">
        <v>239.98</v>
      </c>
      <c r="I536" s="11" t="s">
        <v>39</v>
      </c>
      <c r="J536" s="11" t="s">
        <v>36</v>
      </c>
      <c r="K536" s="12" t="s">
        <v>112</v>
      </c>
      <c r="L536" s="14">
        <v>2022</v>
      </c>
      <c r="M536" s="2"/>
    </row>
    <row r="537" spans="2:13" x14ac:dyDescent="0.3">
      <c r="B537" s="15">
        <v>44772</v>
      </c>
      <c r="C537" s="2" t="s">
        <v>87</v>
      </c>
      <c r="D537" s="2" t="s">
        <v>88</v>
      </c>
      <c r="E537" s="16">
        <v>1</v>
      </c>
      <c r="F537" s="17">
        <v>62.99</v>
      </c>
      <c r="G537" s="16">
        <v>2</v>
      </c>
      <c r="H537" s="17">
        <v>179.98</v>
      </c>
      <c r="I537" s="2" t="s">
        <v>25</v>
      </c>
      <c r="J537" s="2" t="s">
        <v>78</v>
      </c>
      <c r="K537" s="16" t="s">
        <v>112</v>
      </c>
      <c r="L537" s="18">
        <v>2022</v>
      </c>
      <c r="M537" s="2"/>
    </row>
    <row r="538" spans="2:13" x14ac:dyDescent="0.3">
      <c r="B538" s="10">
        <v>44773</v>
      </c>
      <c r="C538" s="11" t="s">
        <v>79</v>
      </c>
      <c r="D538" s="11" t="s">
        <v>80</v>
      </c>
      <c r="E538" s="12">
        <v>0</v>
      </c>
      <c r="F538" s="13">
        <v>0</v>
      </c>
      <c r="G538" s="12">
        <v>5</v>
      </c>
      <c r="H538" s="13">
        <v>1245</v>
      </c>
      <c r="I538" s="11" t="s">
        <v>81</v>
      </c>
      <c r="J538" s="11" t="s">
        <v>78</v>
      </c>
      <c r="K538" s="12" t="s">
        <v>112</v>
      </c>
      <c r="L538" s="14">
        <v>2022</v>
      </c>
      <c r="M538" s="2"/>
    </row>
    <row r="539" spans="2:13" x14ac:dyDescent="0.3">
      <c r="B539" s="15">
        <v>44774</v>
      </c>
      <c r="C539" s="2" t="s">
        <v>66</v>
      </c>
      <c r="D539" s="2" t="s">
        <v>67</v>
      </c>
      <c r="E539" s="16">
        <v>2</v>
      </c>
      <c r="F539" s="17">
        <v>8991</v>
      </c>
      <c r="G539" s="16">
        <v>3</v>
      </c>
      <c r="H539" s="17">
        <v>14985</v>
      </c>
      <c r="I539" s="2" t="s">
        <v>13</v>
      </c>
      <c r="J539" s="2" t="s">
        <v>68</v>
      </c>
      <c r="K539" s="16" t="s">
        <v>113</v>
      </c>
      <c r="L539" s="18">
        <v>2022</v>
      </c>
      <c r="M539" s="2"/>
    </row>
    <row r="540" spans="2:13" x14ac:dyDescent="0.3">
      <c r="B540" s="10">
        <v>44775</v>
      </c>
      <c r="C540" s="11" t="s">
        <v>23</v>
      </c>
      <c r="D540" s="11" t="s">
        <v>24</v>
      </c>
      <c r="E540" s="12">
        <v>42</v>
      </c>
      <c r="F540" s="13">
        <v>420</v>
      </c>
      <c r="G540" s="12">
        <v>5</v>
      </c>
      <c r="H540" s="13">
        <v>99.95</v>
      </c>
      <c r="I540" s="11" t="s">
        <v>25</v>
      </c>
      <c r="J540" s="11" t="s">
        <v>14</v>
      </c>
      <c r="K540" s="12" t="s">
        <v>113</v>
      </c>
      <c r="L540" s="14">
        <v>2022</v>
      </c>
      <c r="M540" s="2"/>
    </row>
    <row r="541" spans="2:13" x14ac:dyDescent="0.3">
      <c r="B541" s="15">
        <v>44776</v>
      </c>
      <c r="C541" s="2" t="s">
        <v>26</v>
      </c>
      <c r="D541" s="2" t="s">
        <v>27</v>
      </c>
      <c r="E541" s="16">
        <v>2</v>
      </c>
      <c r="F541" s="17">
        <v>28</v>
      </c>
      <c r="G541" s="16">
        <v>1</v>
      </c>
      <c r="H541" s="17">
        <v>27.99</v>
      </c>
      <c r="I541" s="2" t="s">
        <v>25</v>
      </c>
      <c r="J541" s="2" t="s">
        <v>14</v>
      </c>
      <c r="K541" s="16" t="s">
        <v>113</v>
      </c>
      <c r="L541" s="18">
        <v>2022</v>
      </c>
      <c r="M541" s="2"/>
    </row>
    <row r="542" spans="2:13" x14ac:dyDescent="0.3">
      <c r="B542" s="10">
        <v>44777</v>
      </c>
      <c r="C542" s="11" t="s">
        <v>16</v>
      </c>
      <c r="D542" s="11" t="s">
        <v>17</v>
      </c>
      <c r="E542" s="12">
        <v>2</v>
      </c>
      <c r="F542" s="13">
        <v>349.98</v>
      </c>
      <c r="G542" s="12">
        <v>3</v>
      </c>
      <c r="H542" s="13">
        <v>749.97</v>
      </c>
      <c r="I542" s="11" t="s">
        <v>18</v>
      </c>
      <c r="J542" s="11" t="s">
        <v>14</v>
      </c>
      <c r="K542" s="12" t="s">
        <v>113</v>
      </c>
      <c r="L542" s="14">
        <v>2022</v>
      </c>
      <c r="M542" s="2"/>
    </row>
    <row r="543" spans="2:13" x14ac:dyDescent="0.3">
      <c r="B543" s="15">
        <v>44778</v>
      </c>
      <c r="C543" s="2" t="s">
        <v>101</v>
      </c>
      <c r="D543" s="2" t="s">
        <v>102</v>
      </c>
      <c r="E543" s="16">
        <v>3</v>
      </c>
      <c r="F543" s="17">
        <v>732.90000000000009</v>
      </c>
      <c r="G543" s="16">
        <v>2</v>
      </c>
      <c r="H543" s="17">
        <v>698</v>
      </c>
      <c r="I543" s="2" t="s">
        <v>103</v>
      </c>
      <c r="J543" s="2" t="s">
        <v>100</v>
      </c>
      <c r="K543" s="16" t="s">
        <v>113</v>
      </c>
      <c r="L543" s="18">
        <v>2022</v>
      </c>
      <c r="M543" s="2"/>
    </row>
    <row r="544" spans="2:13" x14ac:dyDescent="0.3">
      <c r="B544" s="10">
        <v>44779</v>
      </c>
      <c r="C544" s="11" t="s">
        <v>33</v>
      </c>
      <c r="D544" s="11" t="s">
        <v>34</v>
      </c>
      <c r="E544" s="12">
        <v>1</v>
      </c>
      <c r="F544" s="13">
        <v>199.99</v>
      </c>
      <c r="G544" s="12">
        <v>2</v>
      </c>
      <c r="H544" s="13">
        <v>499.98</v>
      </c>
      <c r="I544" s="11" t="s">
        <v>35</v>
      </c>
      <c r="J544" s="11" t="s">
        <v>36</v>
      </c>
      <c r="K544" s="12" t="s">
        <v>113</v>
      </c>
      <c r="L544" s="14">
        <v>2022</v>
      </c>
      <c r="M544" s="2"/>
    </row>
    <row r="545" spans="2:13" x14ac:dyDescent="0.3">
      <c r="B545" s="15">
        <v>44780</v>
      </c>
      <c r="C545" s="2" t="s">
        <v>28</v>
      </c>
      <c r="D545" s="2" t="s">
        <v>29</v>
      </c>
      <c r="E545" s="16">
        <v>3</v>
      </c>
      <c r="F545" s="17">
        <v>45</v>
      </c>
      <c r="G545" s="16">
        <v>3</v>
      </c>
      <c r="H545" s="17">
        <v>89.97</v>
      </c>
      <c r="I545" s="2" t="s">
        <v>30</v>
      </c>
      <c r="J545" s="2" t="s">
        <v>14</v>
      </c>
      <c r="K545" s="16" t="s">
        <v>113</v>
      </c>
      <c r="L545" s="18">
        <v>2022</v>
      </c>
      <c r="M545" s="2"/>
    </row>
    <row r="546" spans="2:13" x14ac:dyDescent="0.3">
      <c r="B546" s="10">
        <v>44781</v>
      </c>
      <c r="C546" s="11" t="s">
        <v>37</v>
      </c>
      <c r="D546" s="11" t="s">
        <v>38</v>
      </c>
      <c r="E546" s="12">
        <v>1</v>
      </c>
      <c r="F546" s="13">
        <v>38.99</v>
      </c>
      <c r="G546" s="12">
        <v>1</v>
      </c>
      <c r="H546" s="13">
        <v>59.99</v>
      </c>
      <c r="I546" s="11" t="s">
        <v>39</v>
      </c>
      <c r="J546" s="11" t="s">
        <v>36</v>
      </c>
      <c r="K546" s="12" t="s">
        <v>113</v>
      </c>
      <c r="L546" s="14">
        <v>2022</v>
      </c>
      <c r="M546" s="2"/>
    </row>
    <row r="547" spans="2:13" x14ac:dyDescent="0.3">
      <c r="B547" s="15">
        <v>44782</v>
      </c>
      <c r="C547" s="2" t="s">
        <v>19</v>
      </c>
      <c r="D547" s="2" t="s">
        <v>20</v>
      </c>
      <c r="E547" s="16">
        <v>2</v>
      </c>
      <c r="F547" s="17">
        <v>129.97999999999999</v>
      </c>
      <c r="G547" s="16">
        <v>2</v>
      </c>
      <c r="H547" s="17">
        <v>199.98</v>
      </c>
      <c r="I547" s="2" t="s">
        <v>18</v>
      </c>
      <c r="J547" s="2" t="s">
        <v>14</v>
      </c>
      <c r="K547" s="16" t="s">
        <v>113</v>
      </c>
      <c r="L547" s="18">
        <v>2022</v>
      </c>
      <c r="M547" s="2"/>
    </row>
    <row r="548" spans="2:13" x14ac:dyDescent="0.3">
      <c r="B548" s="10">
        <v>44783</v>
      </c>
      <c r="C548" s="11" t="s">
        <v>23</v>
      </c>
      <c r="D548" s="11" t="s">
        <v>24</v>
      </c>
      <c r="E548" s="12">
        <v>0</v>
      </c>
      <c r="F548" s="13">
        <v>0</v>
      </c>
      <c r="G548" s="12">
        <v>5</v>
      </c>
      <c r="H548" s="13">
        <v>99.95</v>
      </c>
      <c r="I548" s="11" t="s">
        <v>25</v>
      </c>
      <c r="J548" s="11" t="s">
        <v>14</v>
      </c>
      <c r="K548" s="12" t="s">
        <v>113</v>
      </c>
      <c r="L548" s="14">
        <v>2022</v>
      </c>
      <c r="M548" s="2"/>
    </row>
    <row r="549" spans="2:13" x14ac:dyDescent="0.3">
      <c r="B549" s="15">
        <v>44784</v>
      </c>
      <c r="C549" s="2" t="s">
        <v>28</v>
      </c>
      <c r="D549" s="2" t="s">
        <v>29</v>
      </c>
      <c r="E549" s="16">
        <v>0</v>
      </c>
      <c r="F549" s="17">
        <v>0</v>
      </c>
      <c r="G549" s="16">
        <v>2</v>
      </c>
      <c r="H549" s="17">
        <v>59.98</v>
      </c>
      <c r="I549" s="2" t="s">
        <v>30</v>
      </c>
      <c r="J549" s="2" t="s">
        <v>14</v>
      </c>
      <c r="K549" s="16" t="s">
        <v>113</v>
      </c>
      <c r="L549" s="18">
        <v>2022</v>
      </c>
      <c r="M549" s="2"/>
    </row>
    <row r="550" spans="2:13" x14ac:dyDescent="0.3">
      <c r="B550" s="10">
        <v>44785</v>
      </c>
      <c r="C550" s="11" t="s">
        <v>19</v>
      </c>
      <c r="D550" s="11" t="s">
        <v>20</v>
      </c>
      <c r="E550" s="12">
        <v>3</v>
      </c>
      <c r="F550" s="13">
        <v>194.96999999999997</v>
      </c>
      <c r="G550" s="12">
        <v>4</v>
      </c>
      <c r="H550" s="13">
        <v>399.96</v>
      </c>
      <c r="I550" s="11" t="s">
        <v>18</v>
      </c>
      <c r="J550" s="11" t="s">
        <v>14</v>
      </c>
      <c r="K550" s="12" t="s">
        <v>113</v>
      </c>
      <c r="L550" s="14">
        <v>2022</v>
      </c>
      <c r="M550" s="2"/>
    </row>
    <row r="551" spans="2:13" x14ac:dyDescent="0.3">
      <c r="B551" s="15">
        <v>44786</v>
      </c>
      <c r="C551" s="2" t="s">
        <v>69</v>
      </c>
      <c r="D551" s="2" t="s">
        <v>70</v>
      </c>
      <c r="E551" s="16">
        <v>2</v>
      </c>
      <c r="F551" s="17">
        <v>70</v>
      </c>
      <c r="G551" s="16">
        <v>5</v>
      </c>
      <c r="H551" s="17">
        <v>350</v>
      </c>
      <c r="I551" s="2" t="s">
        <v>71</v>
      </c>
      <c r="J551" s="2" t="s">
        <v>68</v>
      </c>
      <c r="K551" s="16" t="s">
        <v>113</v>
      </c>
      <c r="L551" s="18">
        <v>2022</v>
      </c>
      <c r="M551" s="2"/>
    </row>
    <row r="552" spans="2:13" x14ac:dyDescent="0.3">
      <c r="B552" s="10">
        <v>44787</v>
      </c>
      <c r="C552" s="11" t="s">
        <v>63</v>
      </c>
      <c r="D552" s="11" t="s">
        <v>41</v>
      </c>
      <c r="E552" s="12">
        <v>3</v>
      </c>
      <c r="F552" s="13">
        <v>60</v>
      </c>
      <c r="G552" s="12">
        <v>2</v>
      </c>
      <c r="H552" s="13">
        <v>79.98</v>
      </c>
      <c r="I552" s="11" t="s">
        <v>25</v>
      </c>
      <c r="J552" s="11" t="s">
        <v>55</v>
      </c>
      <c r="K552" s="12" t="s">
        <v>113</v>
      </c>
      <c r="L552" s="14">
        <v>2022</v>
      </c>
      <c r="M552" s="2"/>
    </row>
    <row r="553" spans="2:13" x14ac:dyDescent="0.3">
      <c r="B553" s="15">
        <v>44788</v>
      </c>
      <c r="C553" s="2" t="s">
        <v>47</v>
      </c>
      <c r="D553" s="2" t="s">
        <v>48</v>
      </c>
      <c r="E553" s="16">
        <v>0</v>
      </c>
      <c r="F553" s="17">
        <v>0</v>
      </c>
      <c r="G553" s="16">
        <v>3</v>
      </c>
      <c r="H553" s="17">
        <v>359.64</v>
      </c>
      <c r="I553" s="2" t="s">
        <v>46</v>
      </c>
      <c r="J553" s="2" t="s">
        <v>36</v>
      </c>
      <c r="K553" s="16" t="s">
        <v>113</v>
      </c>
      <c r="L553" s="18">
        <v>2022</v>
      </c>
      <c r="M553" s="2"/>
    </row>
    <row r="554" spans="2:13" x14ac:dyDescent="0.3">
      <c r="B554" s="10">
        <v>44789</v>
      </c>
      <c r="C554" s="11" t="s">
        <v>61</v>
      </c>
      <c r="D554" s="11" t="s">
        <v>62</v>
      </c>
      <c r="E554" s="12">
        <v>3</v>
      </c>
      <c r="F554" s="13">
        <v>882.06</v>
      </c>
      <c r="G554" s="12">
        <v>3</v>
      </c>
      <c r="H554" s="13">
        <v>980.07</v>
      </c>
      <c r="I554" s="11" t="s">
        <v>58</v>
      </c>
      <c r="J554" s="11" t="s">
        <v>55</v>
      </c>
      <c r="K554" s="12" t="s">
        <v>113</v>
      </c>
      <c r="L554" s="14">
        <v>2022</v>
      </c>
      <c r="M554" s="2"/>
    </row>
    <row r="555" spans="2:13" x14ac:dyDescent="0.3">
      <c r="B555" s="15">
        <v>44790</v>
      </c>
      <c r="C555" s="2" t="s">
        <v>53</v>
      </c>
      <c r="D555" s="2" t="s">
        <v>54</v>
      </c>
      <c r="E555" s="16">
        <v>1</v>
      </c>
      <c r="F555" s="17">
        <v>207.99</v>
      </c>
      <c r="G555" s="16">
        <v>3</v>
      </c>
      <c r="H555" s="17">
        <v>779.97</v>
      </c>
      <c r="I555" s="2" t="s">
        <v>35</v>
      </c>
      <c r="J555" s="2" t="s">
        <v>55</v>
      </c>
      <c r="K555" s="16" t="s">
        <v>113</v>
      </c>
      <c r="L555" s="18">
        <v>2022</v>
      </c>
      <c r="M555" s="2"/>
    </row>
    <row r="556" spans="2:13" x14ac:dyDescent="0.3">
      <c r="B556" s="10">
        <v>44791</v>
      </c>
      <c r="C556" s="11" t="s">
        <v>33</v>
      </c>
      <c r="D556" s="11" t="s">
        <v>34</v>
      </c>
      <c r="E556" s="12">
        <v>2</v>
      </c>
      <c r="F556" s="13">
        <v>399.98</v>
      </c>
      <c r="G556" s="12">
        <v>1</v>
      </c>
      <c r="H556" s="13">
        <v>249.99</v>
      </c>
      <c r="I556" s="11" t="s">
        <v>35</v>
      </c>
      <c r="J556" s="11" t="s">
        <v>36</v>
      </c>
      <c r="K556" s="12" t="s">
        <v>113</v>
      </c>
      <c r="L556" s="14">
        <v>2022</v>
      </c>
      <c r="M556" s="2"/>
    </row>
    <row r="557" spans="2:13" x14ac:dyDescent="0.3">
      <c r="B557" s="15">
        <v>44792</v>
      </c>
      <c r="C557" s="2" t="s">
        <v>16</v>
      </c>
      <c r="D557" s="2" t="s">
        <v>17</v>
      </c>
      <c r="E557" s="16">
        <v>0</v>
      </c>
      <c r="F557" s="17">
        <v>0</v>
      </c>
      <c r="G557" s="16">
        <v>5</v>
      </c>
      <c r="H557" s="17">
        <v>1249.95</v>
      </c>
      <c r="I557" s="2" t="s">
        <v>18</v>
      </c>
      <c r="J557" s="2" t="s">
        <v>14</v>
      </c>
      <c r="K557" s="16" t="s">
        <v>113</v>
      </c>
      <c r="L557" s="18">
        <v>2022</v>
      </c>
      <c r="M557" s="2"/>
    </row>
    <row r="558" spans="2:13" x14ac:dyDescent="0.3">
      <c r="B558" s="10">
        <v>44793</v>
      </c>
      <c r="C558" s="11" t="s">
        <v>23</v>
      </c>
      <c r="D558" s="11" t="s">
        <v>24</v>
      </c>
      <c r="E558" s="12">
        <v>1</v>
      </c>
      <c r="F558" s="13">
        <v>10</v>
      </c>
      <c r="G558" s="12">
        <v>4</v>
      </c>
      <c r="H558" s="13">
        <v>79.959999999999994</v>
      </c>
      <c r="I558" s="11" t="s">
        <v>25</v>
      </c>
      <c r="J558" s="11" t="s">
        <v>14</v>
      </c>
      <c r="K558" s="12" t="s">
        <v>113</v>
      </c>
      <c r="L558" s="14">
        <v>2022</v>
      </c>
      <c r="M558" s="2"/>
    </row>
    <row r="559" spans="2:13" x14ac:dyDescent="0.3">
      <c r="B559" s="15">
        <v>44794</v>
      </c>
      <c r="C559" s="2" t="s">
        <v>26</v>
      </c>
      <c r="D559" s="2" t="s">
        <v>27</v>
      </c>
      <c r="E559" s="16">
        <v>3</v>
      </c>
      <c r="F559" s="17">
        <v>42</v>
      </c>
      <c r="G559" s="16">
        <v>1</v>
      </c>
      <c r="H559" s="17">
        <v>27.99</v>
      </c>
      <c r="I559" s="2" t="s">
        <v>25</v>
      </c>
      <c r="J559" s="2" t="s">
        <v>14</v>
      </c>
      <c r="K559" s="16" t="s">
        <v>113</v>
      </c>
      <c r="L559" s="18">
        <v>2022</v>
      </c>
      <c r="M559" s="2"/>
    </row>
    <row r="560" spans="2:13" x14ac:dyDescent="0.3">
      <c r="B560" s="10">
        <v>44795</v>
      </c>
      <c r="C560" s="11" t="s">
        <v>75</v>
      </c>
      <c r="D560" s="11" t="s">
        <v>76</v>
      </c>
      <c r="E560" s="12">
        <v>3</v>
      </c>
      <c r="F560" s="13">
        <v>36</v>
      </c>
      <c r="G560" s="12">
        <v>2</v>
      </c>
      <c r="H560" s="13">
        <v>40</v>
      </c>
      <c r="I560" s="11" t="s">
        <v>77</v>
      </c>
      <c r="J560" s="11" t="s">
        <v>78</v>
      </c>
      <c r="K560" s="12" t="s">
        <v>113</v>
      </c>
      <c r="L560" s="14">
        <v>2022</v>
      </c>
      <c r="M560" s="2"/>
    </row>
    <row r="561" spans="2:13" x14ac:dyDescent="0.3">
      <c r="B561" s="15">
        <v>44796</v>
      </c>
      <c r="C561" s="2" t="s">
        <v>16</v>
      </c>
      <c r="D561" s="2" t="s">
        <v>17</v>
      </c>
      <c r="E561" s="16">
        <v>1</v>
      </c>
      <c r="F561" s="17">
        <v>174.99</v>
      </c>
      <c r="G561" s="16">
        <v>4</v>
      </c>
      <c r="H561" s="17">
        <v>999.96</v>
      </c>
      <c r="I561" s="2" t="s">
        <v>18</v>
      </c>
      <c r="J561" s="2" t="s">
        <v>14</v>
      </c>
      <c r="K561" s="16" t="s">
        <v>113</v>
      </c>
      <c r="L561" s="18">
        <v>2022</v>
      </c>
      <c r="M561" s="2"/>
    </row>
    <row r="562" spans="2:13" x14ac:dyDescent="0.3">
      <c r="B562" s="10">
        <v>44797</v>
      </c>
      <c r="C562" s="11" t="s">
        <v>69</v>
      </c>
      <c r="D562" s="11" t="s">
        <v>70</v>
      </c>
      <c r="E562" s="12">
        <v>1</v>
      </c>
      <c r="F562" s="13">
        <v>35</v>
      </c>
      <c r="G562" s="12">
        <v>1</v>
      </c>
      <c r="H562" s="13">
        <v>70</v>
      </c>
      <c r="I562" s="11" t="s">
        <v>71</v>
      </c>
      <c r="J562" s="11" t="s">
        <v>68</v>
      </c>
      <c r="K562" s="12" t="s">
        <v>113</v>
      </c>
      <c r="L562" s="14">
        <v>2022</v>
      </c>
      <c r="M562" s="2"/>
    </row>
    <row r="563" spans="2:13" x14ac:dyDescent="0.3">
      <c r="B563" s="15">
        <v>44798</v>
      </c>
      <c r="C563" s="2" t="s">
        <v>21</v>
      </c>
      <c r="D563" s="2" t="s">
        <v>22</v>
      </c>
      <c r="E563" s="16">
        <v>2</v>
      </c>
      <c r="F563" s="17">
        <v>83.98</v>
      </c>
      <c r="G563" s="16">
        <v>2</v>
      </c>
      <c r="H563" s="17">
        <v>139.97999999999999</v>
      </c>
      <c r="I563" s="2" t="s">
        <v>18</v>
      </c>
      <c r="J563" s="2" t="s">
        <v>14</v>
      </c>
      <c r="K563" s="16" t="s">
        <v>113</v>
      </c>
      <c r="L563" s="18">
        <v>2022</v>
      </c>
      <c r="M563" s="2"/>
    </row>
    <row r="564" spans="2:13" x14ac:dyDescent="0.3">
      <c r="B564" s="10">
        <v>44799</v>
      </c>
      <c r="C564" s="11" t="s">
        <v>72</v>
      </c>
      <c r="D564" s="11" t="s">
        <v>73</v>
      </c>
      <c r="E564" s="12">
        <v>0</v>
      </c>
      <c r="F564" s="13">
        <v>0</v>
      </c>
      <c r="G564" s="12">
        <v>2</v>
      </c>
      <c r="H564" s="13">
        <v>28000</v>
      </c>
      <c r="I564" s="11" t="s">
        <v>74</v>
      </c>
      <c r="J564" s="11" t="s">
        <v>68</v>
      </c>
      <c r="K564" s="12" t="s">
        <v>113</v>
      </c>
      <c r="L564" s="14">
        <v>2022</v>
      </c>
      <c r="M564" s="2"/>
    </row>
    <row r="565" spans="2:13" x14ac:dyDescent="0.3">
      <c r="B565" s="15">
        <v>44800</v>
      </c>
      <c r="C565" s="2" t="s">
        <v>92</v>
      </c>
      <c r="D565" s="2" t="s">
        <v>93</v>
      </c>
      <c r="E565" s="16">
        <v>0</v>
      </c>
      <c r="F565" s="17">
        <v>0</v>
      </c>
      <c r="G565" s="16">
        <v>2</v>
      </c>
      <c r="H565" s="17">
        <v>119.98</v>
      </c>
      <c r="I565" s="2" t="s">
        <v>94</v>
      </c>
      <c r="J565" s="2" t="s">
        <v>95</v>
      </c>
      <c r="K565" s="16" t="s">
        <v>113</v>
      </c>
      <c r="L565" s="18">
        <v>2022</v>
      </c>
      <c r="M565" s="2"/>
    </row>
    <row r="566" spans="2:13" x14ac:dyDescent="0.3">
      <c r="B566" s="10">
        <v>44801</v>
      </c>
      <c r="C566" s="11" t="s">
        <v>72</v>
      </c>
      <c r="D566" s="11" t="s">
        <v>73</v>
      </c>
      <c r="E566" s="12">
        <v>1</v>
      </c>
      <c r="F566" s="13">
        <v>12600</v>
      </c>
      <c r="G566" s="12">
        <v>1</v>
      </c>
      <c r="H566" s="13">
        <v>14000</v>
      </c>
      <c r="I566" s="11" t="s">
        <v>74</v>
      </c>
      <c r="J566" s="11" t="s">
        <v>68</v>
      </c>
      <c r="K566" s="12" t="s">
        <v>113</v>
      </c>
      <c r="L566" s="14">
        <v>2022</v>
      </c>
      <c r="M566" s="2"/>
    </row>
    <row r="567" spans="2:13" x14ac:dyDescent="0.3">
      <c r="B567" s="15">
        <v>44802</v>
      </c>
      <c r="C567" s="2" t="s">
        <v>96</v>
      </c>
      <c r="D567" s="2" t="s">
        <v>97</v>
      </c>
      <c r="E567" s="16">
        <v>0</v>
      </c>
      <c r="F567" s="17">
        <v>0</v>
      </c>
      <c r="G567" s="16">
        <v>1</v>
      </c>
      <c r="H567" s="17">
        <v>99.99</v>
      </c>
      <c r="I567" s="2" t="s">
        <v>25</v>
      </c>
      <c r="J567" s="2" t="s">
        <v>95</v>
      </c>
      <c r="K567" s="16" t="s">
        <v>113</v>
      </c>
      <c r="L567" s="18">
        <v>2022</v>
      </c>
      <c r="M567" s="2"/>
    </row>
    <row r="568" spans="2:13" x14ac:dyDescent="0.3">
      <c r="B568" s="10">
        <v>44803</v>
      </c>
      <c r="C568" s="11" t="s">
        <v>51</v>
      </c>
      <c r="D568" s="11" t="s">
        <v>52</v>
      </c>
      <c r="E568" s="12">
        <v>0</v>
      </c>
      <c r="F568" s="13">
        <v>0</v>
      </c>
      <c r="G568" s="12">
        <v>3</v>
      </c>
      <c r="H568" s="13">
        <v>359.97</v>
      </c>
      <c r="I568" s="11" t="s">
        <v>39</v>
      </c>
      <c r="J568" s="11" t="s">
        <v>36</v>
      </c>
      <c r="K568" s="12" t="s">
        <v>113</v>
      </c>
      <c r="L568" s="14">
        <v>2022</v>
      </c>
      <c r="M568" s="2"/>
    </row>
    <row r="569" spans="2:13" x14ac:dyDescent="0.3">
      <c r="B569" s="15">
        <v>44804</v>
      </c>
      <c r="C569" s="2" t="s">
        <v>33</v>
      </c>
      <c r="D569" s="2" t="s">
        <v>34</v>
      </c>
      <c r="E569" s="16">
        <v>2</v>
      </c>
      <c r="F569" s="17">
        <v>399.98</v>
      </c>
      <c r="G569" s="16">
        <v>1</v>
      </c>
      <c r="H569" s="17">
        <v>249.99</v>
      </c>
      <c r="I569" s="2" t="s">
        <v>35</v>
      </c>
      <c r="J569" s="2" t="s">
        <v>36</v>
      </c>
      <c r="K569" s="16" t="s">
        <v>113</v>
      </c>
      <c r="L569" s="18">
        <v>2022</v>
      </c>
      <c r="M569" s="2"/>
    </row>
    <row r="570" spans="2:13" x14ac:dyDescent="0.3">
      <c r="B570" s="10">
        <v>44805</v>
      </c>
      <c r="C570" s="11" t="s">
        <v>104</v>
      </c>
      <c r="D570" s="11" t="s">
        <v>105</v>
      </c>
      <c r="E570" s="12">
        <v>38</v>
      </c>
      <c r="F570" s="13">
        <v>1312.8999999999999</v>
      </c>
      <c r="G570" s="12">
        <v>5</v>
      </c>
      <c r="H570" s="13">
        <v>265.75</v>
      </c>
      <c r="I570" s="11" t="s">
        <v>106</v>
      </c>
      <c r="J570" s="11" t="s">
        <v>100</v>
      </c>
      <c r="K570" s="12" t="s">
        <v>114</v>
      </c>
      <c r="L570" s="14">
        <v>2022</v>
      </c>
      <c r="M570" s="2"/>
    </row>
    <row r="571" spans="2:13" x14ac:dyDescent="0.3">
      <c r="B571" s="15">
        <v>44806</v>
      </c>
      <c r="C571" s="2" t="s">
        <v>79</v>
      </c>
      <c r="D571" s="2" t="s">
        <v>80</v>
      </c>
      <c r="E571" s="16">
        <v>2</v>
      </c>
      <c r="F571" s="17">
        <v>423.3</v>
      </c>
      <c r="G571" s="16">
        <v>4</v>
      </c>
      <c r="H571" s="17">
        <v>996</v>
      </c>
      <c r="I571" s="2" t="s">
        <v>81</v>
      </c>
      <c r="J571" s="2" t="s">
        <v>78</v>
      </c>
      <c r="K571" s="16" t="s">
        <v>114</v>
      </c>
      <c r="L571" s="18">
        <v>2022</v>
      </c>
      <c r="M571" s="2"/>
    </row>
    <row r="572" spans="2:13" x14ac:dyDescent="0.3">
      <c r="B572" s="10">
        <v>44807</v>
      </c>
      <c r="C572" s="11" t="s">
        <v>89</v>
      </c>
      <c r="D572" s="11" t="s">
        <v>90</v>
      </c>
      <c r="E572" s="12">
        <v>3</v>
      </c>
      <c r="F572" s="13">
        <v>188.97</v>
      </c>
      <c r="G572" s="12">
        <v>4</v>
      </c>
      <c r="H572" s="13">
        <v>359.96</v>
      </c>
      <c r="I572" s="11" t="s">
        <v>91</v>
      </c>
      <c r="J572" s="11" t="s">
        <v>78</v>
      </c>
      <c r="K572" s="12" t="s">
        <v>114</v>
      </c>
      <c r="L572" s="14">
        <v>2022</v>
      </c>
      <c r="M572" s="2"/>
    </row>
    <row r="573" spans="2:13" x14ac:dyDescent="0.3">
      <c r="B573" s="15">
        <v>44808</v>
      </c>
      <c r="C573" s="2" t="s">
        <v>53</v>
      </c>
      <c r="D573" s="2" t="s">
        <v>54</v>
      </c>
      <c r="E573" s="16">
        <v>0</v>
      </c>
      <c r="F573" s="17">
        <v>0</v>
      </c>
      <c r="G573" s="16">
        <v>3</v>
      </c>
      <c r="H573" s="17">
        <v>779.97</v>
      </c>
      <c r="I573" s="2" t="s">
        <v>35</v>
      </c>
      <c r="J573" s="2" t="s">
        <v>55</v>
      </c>
      <c r="K573" s="16" t="s">
        <v>114</v>
      </c>
      <c r="L573" s="18">
        <v>2022</v>
      </c>
      <c r="M573" s="2"/>
    </row>
    <row r="574" spans="2:13" x14ac:dyDescent="0.3">
      <c r="B574" s="10">
        <v>44809</v>
      </c>
      <c r="C574" s="11" t="s">
        <v>92</v>
      </c>
      <c r="D574" s="11" t="s">
        <v>93</v>
      </c>
      <c r="E574" s="12">
        <v>1</v>
      </c>
      <c r="F574" s="13">
        <v>38.99</v>
      </c>
      <c r="G574" s="12">
        <v>5</v>
      </c>
      <c r="H574" s="13">
        <v>299.95</v>
      </c>
      <c r="I574" s="11" t="s">
        <v>94</v>
      </c>
      <c r="J574" s="11" t="s">
        <v>95</v>
      </c>
      <c r="K574" s="12" t="s">
        <v>114</v>
      </c>
      <c r="L574" s="14">
        <v>2022</v>
      </c>
      <c r="M574" s="2"/>
    </row>
    <row r="575" spans="2:13" x14ac:dyDescent="0.3">
      <c r="B575" s="15">
        <v>44810</v>
      </c>
      <c r="C575" s="2" t="s">
        <v>75</v>
      </c>
      <c r="D575" s="2" t="s">
        <v>76</v>
      </c>
      <c r="E575" s="16">
        <v>2</v>
      </c>
      <c r="F575" s="17">
        <v>24</v>
      </c>
      <c r="G575" s="16">
        <v>2</v>
      </c>
      <c r="H575" s="17">
        <v>40</v>
      </c>
      <c r="I575" s="2" t="s">
        <v>77</v>
      </c>
      <c r="J575" s="2" t="s">
        <v>78</v>
      </c>
      <c r="K575" s="16" t="s">
        <v>114</v>
      </c>
      <c r="L575" s="18">
        <v>2022</v>
      </c>
      <c r="M575" s="2"/>
    </row>
    <row r="576" spans="2:13" x14ac:dyDescent="0.3">
      <c r="B576" s="10">
        <v>44811</v>
      </c>
      <c r="C576" s="11" t="s">
        <v>63</v>
      </c>
      <c r="D576" s="11" t="s">
        <v>41</v>
      </c>
      <c r="E576" s="12">
        <v>1</v>
      </c>
      <c r="F576" s="13">
        <v>20</v>
      </c>
      <c r="G576" s="12">
        <v>1</v>
      </c>
      <c r="H576" s="13">
        <v>39.99</v>
      </c>
      <c r="I576" s="11" t="s">
        <v>25</v>
      </c>
      <c r="J576" s="11" t="s">
        <v>55</v>
      </c>
      <c r="K576" s="12" t="s">
        <v>114</v>
      </c>
      <c r="L576" s="14">
        <v>2022</v>
      </c>
      <c r="M576" s="2"/>
    </row>
    <row r="577" spans="2:13" x14ac:dyDescent="0.3">
      <c r="B577" s="15">
        <v>44812</v>
      </c>
      <c r="C577" s="2" t="s">
        <v>98</v>
      </c>
      <c r="D577" s="2" t="s">
        <v>99</v>
      </c>
      <c r="E577" s="16">
        <v>1</v>
      </c>
      <c r="F577" s="17">
        <v>359.96</v>
      </c>
      <c r="G577" s="16">
        <v>2</v>
      </c>
      <c r="H577" s="17">
        <v>799.9</v>
      </c>
      <c r="I577" s="2" t="s">
        <v>13</v>
      </c>
      <c r="J577" s="2" t="s">
        <v>100</v>
      </c>
      <c r="K577" s="16" t="s">
        <v>114</v>
      </c>
      <c r="L577" s="18">
        <v>2022</v>
      </c>
      <c r="M577" s="2"/>
    </row>
    <row r="578" spans="2:13" x14ac:dyDescent="0.3">
      <c r="B578" s="10">
        <v>44813</v>
      </c>
      <c r="C578" s="11" t="s">
        <v>19</v>
      </c>
      <c r="D578" s="11" t="s">
        <v>20</v>
      </c>
      <c r="E578" s="12">
        <v>1</v>
      </c>
      <c r="F578" s="13">
        <v>64.989999999999995</v>
      </c>
      <c r="G578" s="12">
        <v>4</v>
      </c>
      <c r="H578" s="13">
        <v>399.96</v>
      </c>
      <c r="I578" s="11" t="s">
        <v>18</v>
      </c>
      <c r="J578" s="11" t="s">
        <v>14</v>
      </c>
      <c r="K578" s="12" t="s">
        <v>114</v>
      </c>
      <c r="L578" s="14">
        <v>2022</v>
      </c>
      <c r="M578" s="2"/>
    </row>
    <row r="579" spans="2:13" x14ac:dyDescent="0.3">
      <c r="B579" s="15">
        <v>44814</v>
      </c>
      <c r="C579" s="2" t="s">
        <v>19</v>
      </c>
      <c r="D579" s="2" t="s">
        <v>20</v>
      </c>
      <c r="E579" s="16">
        <v>3</v>
      </c>
      <c r="F579" s="17">
        <v>194.96999999999997</v>
      </c>
      <c r="G579" s="16">
        <v>4</v>
      </c>
      <c r="H579" s="17">
        <v>399.96</v>
      </c>
      <c r="I579" s="2" t="s">
        <v>18</v>
      </c>
      <c r="J579" s="2" t="s">
        <v>14</v>
      </c>
      <c r="K579" s="16" t="s">
        <v>114</v>
      </c>
      <c r="L579" s="18">
        <v>2022</v>
      </c>
      <c r="M579" s="2"/>
    </row>
    <row r="580" spans="2:13" x14ac:dyDescent="0.3">
      <c r="B580" s="10">
        <v>44815</v>
      </c>
      <c r="C580" s="11" t="s">
        <v>44</v>
      </c>
      <c r="D580" s="11" t="s">
        <v>45</v>
      </c>
      <c r="E580" s="12">
        <v>1</v>
      </c>
      <c r="F580" s="13">
        <v>32.71</v>
      </c>
      <c r="G580" s="12">
        <v>5</v>
      </c>
      <c r="H580" s="13">
        <v>251.6</v>
      </c>
      <c r="I580" s="11" t="s">
        <v>46</v>
      </c>
      <c r="J580" s="11" t="s">
        <v>36</v>
      </c>
      <c r="K580" s="12" t="s">
        <v>114</v>
      </c>
      <c r="L580" s="14">
        <v>2022</v>
      </c>
      <c r="M580" s="2"/>
    </row>
    <row r="581" spans="2:13" x14ac:dyDescent="0.3">
      <c r="B581" s="15">
        <v>44816</v>
      </c>
      <c r="C581" s="2" t="s">
        <v>61</v>
      </c>
      <c r="D581" s="2" t="s">
        <v>62</v>
      </c>
      <c r="E581" s="16">
        <v>1</v>
      </c>
      <c r="F581" s="17">
        <v>294.02</v>
      </c>
      <c r="G581" s="16">
        <v>3</v>
      </c>
      <c r="H581" s="17">
        <v>980.07</v>
      </c>
      <c r="I581" s="2" t="s">
        <v>58</v>
      </c>
      <c r="J581" s="2" t="s">
        <v>55</v>
      </c>
      <c r="K581" s="16" t="s">
        <v>114</v>
      </c>
      <c r="L581" s="18">
        <v>2022</v>
      </c>
      <c r="M581" s="2"/>
    </row>
    <row r="582" spans="2:13" x14ac:dyDescent="0.3">
      <c r="B582" s="10">
        <v>44817</v>
      </c>
      <c r="C582" s="11" t="s">
        <v>79</v>
      </c>
      <c r="D582" s="11" t="s">
        <v>80</v>
      </c>
      <c r="E582" s="12">
        <v>1</v>
      </c>
      <c r="F582" s="13">
        <v>211.65</v>
      </c>
      <c r="G582" s="12">
        <v>4</v>
      </c>
      <c r="H582" s="13">
        <v>996</v>
      </c>
      <c r="I582" s="11" t="s">
        <v>81</v>
      </c>
      <c r="J582" s="11" t="s">
        <v>78</v>
      </c>
      <c r="K582" s="12" t="s">
        <v>114</v>
      </c>
      <c r="L582" s="14">
        <v>2022</v>
      </c>
      <c r="M582" s="2"/>
    </row>
    <row r="583" spans="2:13" x14ac:dyDescent="0.3">
      <c r="B583" s="15">
        <v>44818</v>
      </c>
      <c r="C583" s="2" t="s">
        <v>53</v>
      </c>
      <c r="D583" s="2" t="s">
        <v>54</v>
      </c>
      <c r="E583" s="16">
        <v>0</v>
      </c>
      <c r="F583" s="17">
        <v>0</v>
      </c>
      <c r="G583" s="16">
        <v>1</v>
      </c>
      <c r="H583" s="17">
        <v>259.99</v>
      </c>
      <c r="I583" s="2" t="s">
        <v>35</v>
      </c>
      <c r="J583" s="2" t="s">
        <v>55</v>
      </c>
      <c r="K583" s="16" t="s">
        <v>114</v>
      </c>
      <c r="L583" s="18">
        <v>2022</v>
      </c>
      <c r="M583" s="2"/>
    </row>
    <row r="584" spans="2:13" x14ac:dyDescent="0.3">
      <c r="B584" s="10">
        <v>44819</v>
      </c>
      <c r="C584" s="11" t="s">
        <v>23</v>
      </c>
      <c r="D584" s="11" t="s">
        <v>24</v>
      </c>
      <c r="E584" s="12">
        <v>1</v>
      </c>
      <c r="F584" s="13">
        <v>10</v>
      </c>
      <c r="G584" s="12">
        <v>4</v>
      </c>
      <c r="H584" s="13">
        <v>79.959999999999994</v>
      </c>
      <c r="I584" s="11" t="s">
        <v>25</v>
      </c>
      <c r="J584" s="11" t="s">
        <v>14</v>
      </c>
      <c r="K584" s="12" t="s">
        <v>114</v>
      </c>
      <c r="L584" s="14">
        <v>2022</v>
      </c>
      <c r="M584" s="2"/>
    </row>
    <row r="585" spans="2:13" x14ac:dyDescent="0.3">
      <c r="B585" s="15">
        <v>44820</v>
      </c>
      <c r="C585" s="2" t="s">
        <v>79</v>
      </c>
      <c r="D585" s="2" t="s">
        <v>80</v>
      </c>
      <c r="E585" s="16">
        <v>1</v>
      </c>
      <c r="F585" s="17">
        <v>211.65</v>
      </c>
      <c r="G585" s="16">
        <v>3</v>
      </c>
      <c r="H585" s="17">
        <v>747</v>
      </c>
      <c r="I585" s="2" t="s">
        <v>81</v>
      </c>
      <c r="J585" s="2" t="s">
        <v>78</v>
      </c>
      <c r="K585" s="16" t="s">
        <v>114</v>
      </c>
      <c r="L585" s="18">
        <v>2022</v>
      </c>
      <c r="M585" s="2"/>
    </row>
    <row r="586" spans="2:13" x14ac:dyDescent="0.3">
      <c r="B586" s="10">
        <v>44821</v>
      </c>
      <c r="C586" s="11" t="s">
        <v>96</v>
      </c>
      <c r="D586" s="11" t="s">
        <v>97</v>
      </c>
      <c r="E586" s="12">
        <v>36</v>
      </c>
      <c r="F586" s="13">
        <v>2699.64</v>
      </c>
      <c r="G586" s="12">
        <v>4</v>
      </c>
      <c r="H586" s="13">
        <v>399.96</v>
      </c>
      <c r="I586" s="11" t="s">
        <v>25</v>
      </c>
      <c r="J586" s="11" t="s">
        <v>95</v>
      </c>
      <c r="K586" s="12" t="s">
        <v>114</v>
      </c>
      <c r="L586" s="14">
        <v>2022</v>
      </c>
      <c r="M586" s="2"/>
    </row>
    <row r="587" spans="2:13" x14ac:dyDescent="0.3">
      <c r="B587" s="15">
        <v>44822</v>
      </c>
      <c r="C587" s="2" t="s">
        <v>28</v>
      </c>
      <c r="D587" s="2" t="s">
        <v>29</v>
      </c>
      <c r="E587" s="16">
        <v>0</v>
      </c>
      <c r="F587" s="17">
        <v>0</v>
      </c>
      <c r="G587" s="16">
        <v>4</v>
      </c>
      <c r="H587" s="17">
        <v>119.96</v>
      </c>
      <c r="I587" s="2" t="s">
        <v>30</v>
      </c>
      <c r="J587" s="2" t="s">
        <v>14</v>
      </c>
      <c r="K587" s="16" t="s">
        <v>114</v>
      </c>
      <c r="L587" s="18">
        <v>2022</v>
      </c>
      <c r="M587" s="2"/>
    </row>
    <row r="588" spans="2:13" x14ac:dyDescent="0.3">
      <c r="B588" s="10">
        <v>44823</v>
      </c>
      <c r="C588" s="11" t="s">
        <v>96</v>
      </c>
      <c r="D588" s="11" t="s">
        <v>97</v>
      </c>
      <c r="E588" s="12">
        <v>3</v>
      </c>
      <c r="F588" s="13">
        <v>224.96999999999997</v>
      </c>
      <c r="G588" s="12">
        <v>4</v>
      </c>
      <c r="H588" s="13">
        <v>399.96</v>
      </c>
      <c r="I588" s="11" t="s">
        <v>25</v>
      </c>
      <c r="J588" s="11" t="s">
        <v>95</v>
      </c>
      <c r="K588" s="12" t="s">
        <v>114</v>
      </c>
      <c r="L588" s="14">
        <v>2022</v>
      </c>
      <c r="M588" s="2"/>
    </row>
    <row r="589" spans="2:13" x14ac:dyDescent="0.3">
      <c r="B589" s="15">
        <v>44824</v>
      </c>
      <c r="C589" s="2" t="s">
        <v>59</v>
      </c>
      <c r="D589" s="2" t="s">
        <v>60</v>
      </c>
      <c r="E589" s="16">
        <v>0</v>
      </c>
      <c r="F589" s="17">
        <v>0</v>
      </c>
      <c r="G589" s="16">
        <v>3</v>
      </c>
      <c r="H589" s="17">
        <v>119.97</v>
      </c>
      <c r="I589" s="2" t="s">
        <v>30</v>
      </c>
      <c r="J589" s="2" t="s">
        <v>55</v>
      </c>
      <c r="K589" s="16" t="s">
        <v>114</v>
      </c>
      <c r="L589" s="18">
        <v>2022</v>
      </c>
      <c r="M589" s="2"/>
    </row>
    <row r="590" spans="2:13" x14ac:dyDescent="0.3">
      <c r="B590" s="10">
        <v>44825</v>
      </c>
      <c r="C590" s="11" t="s">
        <v>59</v>
      </c>
      <c r="D590" s="11" t="s">
        <v>60</v>
      </c>
      <c r="E590" s="12">
        <v>45</v>
      </c>
      <c r="F590" s="13">
        <v>900</v>
      </c>
      <c r="G590" s="12">
        <v>5</v>
      </c>
      <c r="H590" s="13">
        <v>199.95</v>
      </c>
      <c r="I590" s="11" t="s">
        <v>30</v>
      </c>
      <c r="J590" s="11" t="s">
        <v>55</v>
      </c>
      <c r="K590" s="12" t="s">
        <v>114</v>
      </c>
      <c r="L590" s="14">
        <v>2022</v>
      </c>
      <c r="M590" s="2"/>
    </row>
    <row r="591" spans="2:13" x14ac:dyDescent="0.3">
      <c r="B591" s="15">
        <v>44826</v>
      </c>
      <c r="C591" s="2" t="s">
        <v>16</v>
      </c>
      <c r="D591" s="2" t="s">
        <v>17</v>
      </c>
      <c r="E591" s="16">
        <v>2</v>
      </c>
      <c r="F591" s="17">
        <v>349.98</v>
      </c>
      <c r="G591" s="16">
        <v>5</v>
      </c>
      <c r="H591" s="17">
        <v>1249.95</v>
      </c>
      <c r="I591" s="2" t="s">
        <v>18</v>
      </c>
      <c r="J591" s="2" t="s">
        <v>14</v>
      </c>
      <c r="K591" s="16" t="s">
        <v>114</v>
      </c>
      <c r="L591" s="18">
        <v>2022</v>
      </c>
      <c r="M591" s="2"/>
    </row>
    <row r="592" spans="2:13" x14ac:dyDescent="0.3">
      <c r="B592" s="10">
        <v>44827</v>
      </c>
      <c r="C592" s="11" t="s">
        <v>53</v>
      </c>
      <c r="D592" s="11" t="s">
        <v>54</v>
      </c>
      <c r="E592" s="12">
        <v>2</v>
      </c>
      <c r="F592" s="13">
        <v>415.98</v>
      </c>
      <c r="G592" s="12">
        <v>5</v>
      </c>
      <c r="H592" s="13">
        <v>1299.95</v>
      </c>
      <c r="I592" s="11" t="s">
        <v>35</v>
      </c>
      <c r="J592" s="11" t="s">
        <v>55</v>
      </c>
      <c r="K592" s="12" t="s">
        <v>114</v>
      </c>
      <c r="L592" s="14">
        <v>2022</v>
      </c>
      <c r="M592" s="2"/>
    </row>
    <row r="593" spans="2:13" x14ac:dyDescent="0.3">
      <c r="B593" s="15">
        <v>44828</v>
      </c>
      <c r="C593" s="2" t="s">
        <v>101</v>
      </c>
      <c r="D593" s="2" t="s">
        <v>102</v>
      </c>
      <c r="E593" s="16">
        <v>3</v>
      </c>
      <c r="F593" s="17">
        <v>732.90000000000009</v>
      </c>
      <c r="G593" s="16">
        <v>1</v>
      </c>
      <c r="H593" s="17">
        <v>349</v>
      </c>
      <c r="I593" s="2" t="s">
        <v>103</v>
      </c>
      <c r="J593" s="2" t="s">
        <v>100</v>
      </c>
      <c r="K593" s="16" t="s">
        <v>114</v>
      </c>
      <c r="L593" s="18">
        <v>2022</v>
      </c>
      <c r="M593" s="2"/>
    </row>
    <row r="594" spans="2:13" x14ac:dyDescent="0.3">
      <c r="B594" s="10">
        <v>44829</v>
      </c>
      <c r="C594" s="11" t="s">
        <v>49</v>
      </c>
      <c r="D594" s="11" t="s">
        <v>50</v>
      </c>
      <c r="E594" s="12">
        <v>3</v>
      </c>
      <c r="F594" s="13">
        <v>69.09</v>
      </c>
      <c r="G594" s="12">
        <v>5</v>
      </c>
      <c r="H594" s="13">
        <v>209.4</v>
      </c>
      <c r="I594" s="11" t="s">
        <v>46</v>
      </c>
      <c r="J594" s="11" t="s">
        <v>36</v>
      </c>
      <c r="K594" s="12" t="s">
        <v>114</v>
      </c>
      <c r="L594" s="14">
        <v>2022</v>
      </c>
      <c r="M594" s="2"/>
    </row>
    <row r="595" spans="2:13" x14ac:dyDescent="0.3">
      <c r="B595" s="15">
        <v>44830</v>
      </c>
      <c r="C595" s="2" t="s">
        <v>40</v>
      </c>
      <c r="D595" s="2" t="s">
        <v>41</v>
      </c>
      <c r="E595" s="16">
        <v>0</v>
      </c>
      <c r="F595" s="17">
        <v>0</v>
      </c>
      <c r="G595" s="16">
        <v>2</v>
      </c>
      <c r="H595" s="17">
        <v>79.98</v>
      </c>
      <c r="I595" s="2" t="s">
        <v>25</v>
      </c>
      <c r="J595" s="2" t="s">
        <v>36</v>
      </c>
      <c r="K595" s="16" t="s">
        <v>114</v>
      </c>
      <c r="L595" s="18">
        <v>2022</v>
      </c>
      <c r="M595" s="2"/>
    </row>
    <row r="596" spans="2:13" x14ac:dyDescent="0.3">
      <c r="B596" s="10">
        <v>44831</v>
      </c>
      <c r="C596" s="11" t="s">
        <v>92</v>
      </c>
      <c r="D596" s="11" t="s">
        <v>93</v>
      </c>
      <c r="E596" s="12">
        <v>1</v>
      </c>
      <c r="F596" s="13">
        <v>38.99</v>
      </c>
      <c r="G596" s="12">
        <v>2</v>
      </c>
      <c r="H596" s="13">
        <v>119.98</v>
      </c>
      <c r="I596" s="11" t="s">
        <v>94</v>
      </c>
      <c r="J596" s="11" t="s">
        <v>95</v>
      </c>
      <c r="K596" s="12" t="s">
        <v>114</v>
      </c>
      <c r="L596" s="14">
        <v>2022</v>
      </c>
      <c r="M596" s="2"/>
    </row>
    <row r="597" spans="2:13" x14ac:dyDescent="0.3">
      <c r="B597" s="15">
        <v>44832</v>
      </c>
      <c r="C597" s="2" t="s">
        <v>61</v>
      </c>
      <c r="D597" s="2" t="s">
        <v>62</v>
      </c>
      <c r="E597" s="16">
        <v>1</v>
      </c>
      <c r="F597" s="17">
        <v>294.02</v>
      </c>
      <c r="G597" s="16">
        <v>3</v>
      </c>
      <c r="H597" s="17">
        <v>980.07</v>
      </c>
      <c r="I597" s="2" t="s">
        <v>58</v>
      </c>
      <c r="J597" s="2" t="s">
        <v>55</v>
      </c>
      <c r="K597" s="16" t="s">
        <v>114</v>
      </c>
      <c r="L597" s="18">
        <v>2022</v>
      </c>
      <c r="M597" s="2"/>
    </row>
    <row r="598" spans="2:13" x14ac:dyDescent="0.3">
      <c r="B598" s="10">
        <v>44833</v>
      </c>
      <c r="C598" s="11" t="s">
        <v>63</v>
      </c>
      <c r="D598" s="11" t="s">
        <v>41</v>
      </c>
      <c r="E598" s="12">
        <v>1</v>
      </c>
      <c r="F598" s="13">
        <v>20</v>
      </c>
      <c r="G598" s="12">
        <v>3</v>
      </c>
      <c r="H598" s="13">
        <v>119.97</v>
      </c>
      <c r="I598" s="11" t="s">
        <v>25</v>
      </c>
      <c r="J598" s="11" t="s">
        <v>55</v>
      </c>
      <c r="K598" s="12" t="s">
        <v>114</v>
      </c>
      <c r="L598" s="14">
        <v>2022</v>
      </c>
      <c r="M598" s="2"/>
    </row>
    <row r="599" spans="2:13" x14ac:dyDescent="0.3">
      <c r="B599" s="15">
        <v>44834</v>
      </c>
      <c r="C599" s="2" t="s">
        <v>11</v>
      </c>
      <c r="D599" s="2" t="s">
        <v>12</v>
      </c>
      <c r="E599" s="16">
        <v>3</v>
      </c>
      <c r="F599" s="17">
        <v>1036.77</v>
      </c>
      <c r="G599" s="16">
        <v>5</v>
      </c>
      <c r="H599" s="17">
        <v>2159.9499999999998</v>
      </c>
      <c r="I599" s="2" t="s">
        <v>13</v>
      </c>
      <c r="J599" s="2" t="s">
        <v>14</v>
      </c>
      <c r="K599" s="16" t="s">
        <v>114</v>
      </c>
      <c r="L599" s="18">
        <v>2022</v>
      </c>
      <c r="M599" s="2"/>
    </row>
    <row r="600" spans="2:13" x14ac:dyDescent="0.3">
      <c r="B600" s="10">
        <v>44835</v>
      </c>
      <c r="C600" s="11" t="s">
        <v>69</v>
      </c>
      <c r="D600" s="11" t="s">
        <v>70</v>
      </c>
      <c r="E600" s="12">
        <v>1</v>
      </c>
      <c r="F600" s="13">
        <v>35</v>
      </c>
      <c r="G600" s="12">
        <v>5</v>
      </c>
      <c r="H600" s="13">
        <v>350</v>
      </c>
      <c r="I600" s="11" t="s">
        <v>71</v>
      </c>
      <c r="J600" s="11" t="s">
        <v>68</v>
      </c>
      <c r="K600" s="12" t="s">
        <v>115</v>
      </c>
      <c r="L600" s="14">
        <v>2022</v>
      </c>
      <c r="M600" s="2"/>
    </row>
    <row r="601" spans="2:13" x14ac:dyDescent="0.3">
      <c r="B601" s="15">
        <v>44836</v>
      </c>
      <c r="C601" s="2" t="s">
        <v>101</v>
      </c>
      <c r="D601" s="2" t="s">
        <v>102</v>
      </c>
      <c r="E601" s="16">
        <v>2</v>
      </c>
      <c r="F601" s="17">
        <v>488.6</v>
      </c>
      <c r="G601" s="16">
        <v>5</v>
      </c>
      <c r="H601" s="17">
        <v>1745</v>
      </c>
      <c r="I601" s="2" t="s">
        <v>103</v>
      </c>
      <c r="J601" s="2" t="s">
        <v>100</v>
      </c>
      <c r="K601" s="16" t="s">
        <v>115</v>
      </c>
      <c r="L601" s="18">
        <v>2022</v>
      </c>
      <c r="M601" s="2"/>
    </row>
    <row r="602" spans="2:13" x14ac:dyDescent="0.3">
      <c r="B602" s="10">
        <v>44837</v>
      </c>
      <c r="C602" s="11" t="s">
        <v>89</v>
      </c>
      <c r="D602" s="11" t="s">
        <v>90</v>
      </c>
      <c r="E602" s="12">
        <v>1</v>
      </c>
      <c r="F602" s="13">
        <v>62.99</v>
      </c>
      <c r="G602" s="12">
        <v>2</v>
      </c>
      <c r="H602" s="13">
        <v>179.98</v>
      </c>
      <c r="I602" s="11" t="s">
        <v>91</v>
      </c>
      <c r="J602" s="11" t="s">
        <v>78</v>
      </c>
      <c r="K602" s="12" t="s">
        <v>115</v>
      </c>
      <c r="L602" s="14">
        <v>2022</v>
      </c>
      <c r="M602" s="2"/>
    </row>
    <row r="603" spans="2:13" x14ac:dyDescent="0.3">
      <c r="B603" s="15">
        <v>44838</v>
      </c>
      <c r="C603" s="2" t="s">
        <v>61</v>
      </c>
      <c r="D603" s="2" t="s">
        <v>62</v>
      </c>
      <c r="E603" s="16">
        <v>1</v>
      </c>
      <c r="F603" s="17">
        <v>294.02</v>
      </c>
      <c r="G603" s="16">
        <v>2</v>
      </c>
      <c r="H603" s="17">
        <v>653.38</v>
      </c>
      <c r="I603" s="2" t="s">
        <v>58</v>
      </c>
      <c r="J603" s="2" t="s">
        <v>55</v>
      </c>
      <c r="K603" s="16" t="s">
        <v>115</v>
      </c>
      <c r="L603" s="18">
        <v>2022</v>
      </c>
      <c r="M603" s="2"/>
    </row>
    <row r="604" spans="2:13" x14ac:dyDescent="0.3">
      <c r="B604" s="10">
        <v>44839</v>
      </c>
      <c r="C604" s="11" t="s">
        <v>23</v>
      </c>
      <c r="D604" s="11" t="s">
        <v>24</v>
      </c>
      <c r="E604" s="12">
        <v>0</v>
      </c>
      <c r="F604" s="13">
        <v>0</v>
      </c>
      <c r="G604" s="12">
        <v>4</v>
      </c>
      <c r="H604" s="13">
        <v>79.959999999999994</v>
      </c>
      <c r="I604" s="11" t="s">
        <v>25</v>
      </c>
      <c r="J604" s="11" t="s">
        <v>14</v>
      </c>
      <c r="K604" s="12" t="s">
        <v>115</v>
      </c>
      <c r="L604" s="14">
        <v>2022</v>
      </c>
      <c r="M604" s="2"/>
    </row>
    <row r="605" spans="2:13" x14ac:dyDescent="0.3">
      <c r="B605" s="15">
        <v>44840</v>
      </c>
      <c r="C605" s="2" t="s">
        <v>44</v>
      </c>
      <c r="D605" s="2" t="s">
        <v>45</v>
      </c>
      <c r="E605" s="16">
        <v>63</v>
      </c>
      <c r="F605" s="17">
        <v>2060.73</v>
      </c>
      <c r="G605" s="16">
        <v>3</v>
      </c>
      <c r="H605" s="17">
        <v>150.96</v>
      </c>
      <c r="I605" s="2" t="s">
        <v>46</v>
      </c>
      <c r="J605" s="2" t="s">
        <v>36</v>
      </c>
      <c r="K605" s="16" t="s">
        <v>115</v>
      </c>
      <c r="L605" s="18">
        <v>2022</v>
      </c>
      <c r="M605" s="2"/>
    </row>
    <row r="606" spans="2:13" x14ac:dyDescent="0.3">
      <c r="B606" s="10">
        <v>44841</v>
      </c>
      <c r="C606" s="11" t="s">
        <v>31</v>
      </c>
      <c r="D606" s="11" t="s">
        <v>32</v>
      </c>
      <c r="E606" s="12">
        <v>1</v>
      </c>
      <c r="F606" s="13">
        <v>234.5</v>
      </c>
      <c r="G606" s="12">
        <v>4</v>
      </c>
      <c r="H606" s="13">
        <v>1103.52</v>
      </c>
      <c r="I606" s="11" t="s">
        <v>18</v>
      </c>
      <c r="J606" s="11" t="s">
        <v>14</v>
      </c>
      <c r="K606" s="12" t="s">
        <v>115</v>
      </c>
      <c r="L606" s="14">
        <v>2022</v>
      </c>
      <c r="M606" s="2"/>
    </row>
    <row r="607" spans="2:13" x14ac:dyDescent="0.3">
      <c r="B607" s="15">
        <v>44842</v>
      </c>
      <c r="C607" s="2" t="s">
        <v>23</v>
      </c>
      <c r="D607" s="2" t="s">
        <v>24</v>
      </c>
      <c r="E607" s="16">
        <v>0</v>
      </c>
      <c r="F607" s="17">
        <v>0</v>
      </c>
      <c r="G607" s="16">
        <v>1</v>
      </c>
      <c r="H607" s="17">
        <v>19.989999999999998</v>
      </c>
      <c r="I607" s="2" t="s">
        <v>25</v>
      </c>
      <c r="J607" s="2" t="s">
        <v>14</v>
      </c>
      <c r="K607" s="16" t="s">
        <v>115</v>
      </c>
      <c r="L607" s="18">
        <v>2022</v>
      </c>
      <c r="M607" s="2"/>
    </row>
    <row r="608" spans="2:13" x14ac:dyDescent="0.3">
      <c r="B608" s="10">
        <v>44843</v>
      </c>
      <c r="C608" s="11" t="s">
        <v>98</v>
      </c>
      <c r="D608" s="11" t="s">
        <v>99</v>
      </c>
      <c r="E608" s="12">
        <v>48</v>
      </c>
      <c r="F608" s="13">
        <v>17278.079999999998</v>
      </c>
      <c r="G608" s="12">
        <v>1</v>
      </c>
      <c r="H608" s="13">
        <v>399.95</v>
      </c>
      <c r="I608" s="11" t="s">
        <v>13</v>
      </c>
      <c r="J608" s="11" t="s">
        <v>100</v>
      </c>
      <c r="K608" s="12" t="s">
        <v>115</v>
      </c>
      <c r="L608" s="14">
        <v>2022</v>
      </c>
      <c r="M608" s="2"/>
    </row>
    <row r="609" spans="2:13" x14ac:dyDescent="0.3">
      <c r="B609" s="15">
        <v>44844</v>
      </c>
      <c r="C609" s="2" t="s">
        <v>69</v>
      </c>
      <c r="D609" s="2" t="s">
        <v>70</v>
      </c>
      <c r="E609" s="16">
        <v>3</v>
      </c>
      <c r="F609" s="17">
        <v>105</v>
      </c>
      <c r="G609" s="16">
        <v>5</v>
      </c>
      <c r="H609" s="17">
        <v>350</v>
      </c>
      <c r="I609" s="2" t="s">
        <v>71</v>
      </c>
      <c r="J609" s="2" t="s">
        <v>68</v>
      </c>
      <c r="K609" s="16" t="s">
        <v>115</v>
      </c>
      <c r="L609" s="18">
        <v>2022</v>
      </c>
      <c r="M609" s="2"/>
    </row>
    <row r="610" spans="2:13" x14ac:dyDescent="0.3">
      <c r="B610" s="10">
        <v>44845</v>
      </c>
      <c r="C610" s="11" t="s">
        <v>75</v>
      </c>
      <c r="D610" s="11" t="s">
        <v>76</v>
      </c>
      <c r="E610" s="12">
        <v>47</v>
      </c>
      <c r="F610" s="13">
        <v>564</v>
      </c>
      <c r="G610" s="12">
        <v>5</v>
      </c>
      <c r="H610" s="13">
        <v>100</v>
      </c>
      <c r="I610" s="11" t="s">
        <v>77</v>
      </c>
      <c r="J610" s="11" t="s">
        <v>78</v>
      </c>
      <c r="K610" s="12" t="s">
        <v>115</v>
      </c>
      <c r="L610" s="14">
        <v>2022</v>
      </c>
      <c r="M610" s="2"/>
    </row>
    <row r="611" spans="2:13" x14ac:dyDescent="0.3">
      <c r="B611" s="15">
        <v>44846</v>
      </c>
      <c r="C611" s="2" t="s">
        <v>26</v>
      </c>
      <c r="D611" s="2" t="s">
        <v>27</v>
      </c>
      <c r="E611" s="16">
        <v>3</v>
      </c>
      <c r="F611" s="17">
        <v>42</v>
      </c>
      <c r="G611" s="16">
        <v>5</v>
      </c>
      <c r="H611" s="17">
        <v>139.94999999999999</v>
      </c>
      <c r="I611" s="2" t="s">
        <v>25</v>
      </c>
      <c r="J611" s="2" t="s">
        <v>14</v>
      </c>
      <c r="K611" s="16" t="s">
        <v>115</v>
      </c>
      <c r="L611" s="18">
        <v>2022</v>
      </c>
      <c r="M611" s="2"/>
    </row>
    <row r="612" spans="2:13" x14ac:dyDescent="0.3">
      <c r="B612" s="10">
        <v>44847</v>
      </c>
      <c r="C612" s="11" t="s">
        <v>75</v>
      </c>
      <c r="D612" s="11" t="s">
        <v>76</v>
      </c>
      <c r="E612" s="12">
        <v>2</v>
      </c>
      <c r="F612" s="13">
        <v>24</v>
      </c>
      <c r="G612" s="12">
        <v>2</v>
      </c>
      <c r="H612" s="13">
        <v>40</v>
      </c>
      <c r="I612" s="11" t="s">
        <v>77</v>
      </c>
      <c r="J612" s="11" t="s">
        <v>78</v>
      </c>
      <c r="K612" s="12" t="s">
        <v>115</v>
      </c>
      <c r="L612" s="14">
        <v>2022</v>
      </c>
      <c r="M612" s="2"/>
    </row>
    <row r="613" spans="2:13" x14ac:dyDescent="0.3">
      <c r="B613" s="15">
        <v>44848</v>
      </c>
      <c r="C613" s="2" t="s">
        <v>21</v>
      </c>
      <c r="D613" s="2" t="s">
        <v>22</v>
      </c>
      <c r="E613" s="16">
        <v>0</v>
      </c>
      <c r="F613" s="17">
        <v>0</v>
      </c>
      <c r="G613" s="16">
        <v>5</v>
      </c>
      <c r="H613" s="17">
        <v>349.95</v>
      </c>
      <c r="I613" s="2" t="s">
        <v>18</v>
      </c>
      <c r="J613" s="2" t="s">
        <v>14</v>
      </c>
      <c r="K613" s="16" t="s">
        <v>115</v>
      </c>
      <c r="L613" s="18">
        <v>2022</v>
      </c>
      <c r="M613" s="2"/>
    </row>
    <row r="614" spans="2:13" x14ac:dyDescent="0.3">
      <c r="B614" s="10">
        <v>44849</v>
      </c>
      <c r="C614" s="11" t="s">
        <v>101</v>
      </c>
      <c r="D614" s="11" t="s">
        <v>102</v>
      </c>
      <c r="E614" s="12">
        <v>3</v>
      </c>
      <c r="F614" s="13">
        <v>732.90000000000009</v>
      </c>
      <c r="G614" s="12">
        <v>2</v>
      </c>
      <c r="H614" s="13">
        <v>698</v>
      </c>
      <c r="I614" s="11" t="s">
        <v>103</v>
      </c>
      <c r="J614" s="11" t="s">
        <v>100</v>
      </c>
      <c r="K614" s="12" t="s">
        <v>115</v>
      </c>
      <c r="L614" s="14">
        <v>2022</v>
      </c>
      <c r="M614" s="2"/>
    </row>
    <row r="615" spans="2:13" x14ac:dyDescent="0.3">
      <c r="B615" s="15">
        <v>44850</v>
      </c>
      <c r="C615" s="2" t="s">
        <v>79</v>
      </c>
      <c r="D615" s="2" t="s">
        <v>80</v>
      </c>
      <c r="E615" s="16">
        <v>1</v>
      </c>
      <c r="F615" s="17">
        <v>211.65</v>
      </c>
      <c r="G615" s="16">
        <v>2</v>
      </c>
      <c r="H615" s="17">
        <v>498</v>
      </c>
      <c r="I615" s="2" t="s">
        <v>81</v>
      </c>
      <c r="J615" s="2" t="s">
        <v>78</v>
      </c>
      <c r="K615" s="16" t="s">
        <v>115</v>
      </c>
      <c r="L615" s="18">
        <v>2022</v>
      </c>
      <c r="M615" s="2"/>
    </row>
    <row r="616" spans="2:13" x14ac:dyDescent="0.3">
      <c r="B616" s="10">
        <v>44851</v>
      </c>
      <c r="C616" s="11" t="s">
        <v>53</v>
      </c>
      <c r="D616" s="11" t="s">
        <v>54</v>
      </c>
      <c r="E616" s="12">
        <v>2</v>
      </c>
      <c r="F616" s="13">
        <v>415.98</v>
      </c>
      <c r="G616" s="12">
        <v>2</v>
      </c>
      <c r="H616" s="13">
        <v>519.98</v>
      </c>
      <c r="I616" s="11" t="s">
        <v>35</v>
      </c>
      <c r="J616" s="11" t="s">
        <v>55</v>
      </c>
      <c r="K616" s="12" t="s">
        <v>115</v>
      </c>
      <c r="L616" s="14">
        <v>2022</v>
      </c>
      <c r="M616" s="2"/>
    </row>
    <row r="617" spans="2:13" x14ac:dyDescent="0.3">
      <c r="B617" s="15">
        <v>44852</v>
      </c>
      <c r="C617" s="2" t="s">
        <v>31</v>
      </c>
      <c r="D617" s="2" t="s">
        <v>32</v>
      </c>
      <c r="E617" s="16">
        <v>2</v>
      </c>
      <c r="F617" s="17">
        <v>469</v>
      </c>
      <c r="G617" s="16">
        <v>2</v>
      </c>
      <c r="H617" s="17">
        <v>551.76</v>
      </c>
      <c r="I617" s="2" t="s">
        <v>18</v>
      </c>
      <c r="J617" s="2" t="s">
        <v>14</v>
      </c>
      <c r="K617" s="16" t="s">
        <v>115</v>
      </c>
      <c r="L617" s="18">
        <v>2022</v>
      </c>
      <c r="M617" s="2"/>
    </row>
    <row r="618" spans="2:13" x14ac:dyDescent="0.3">
      <c r="B618" s="10">
        <v>44853</v>
      </c>
      <c r="C618" s="11" t="s">
        <v>87</v>
      </c>
      <c r="D618" s="11" t="s">
        <v>88</v>
      </c>
      <c r="E618" s="12">
        <v>0</v>
      </c>
      <c r="F618" s="13">
        <v>0</v>
      </c>
      <c r="G618" s="12">
        <v>3</v>
      </c>
      <c r="H618" s="13">
        <v>269.97000000000003</v>
      </c>
      <c r="I618" s="11" t="s">
        <v>25</v>
      </c>
      <c r="J618" s="11" t="s">
        <v>78</v>
      </c>
      <c r="K618" s="12" t="s">
        <v>115</v>
      </c>
      <c r="L618" s="14">
        <v>2022</v>
      </c>
      <c r="M618" s="2"/>
    </row>
    <row r="619" spans="2:13" x14ac:dyDescent="0.3">
      <c r="B619" s="15">
        <v>44854</v>
      </c>
      <c r="C619" s="2" t="s">
        <v>47</v>
      </c>
      <c r="D619" s="2" t="s">
        <v>48</v>
      </c>
      <c r="E619" s="16">
        <v>32</v>
      </c>
      <c r="F619" s="17">
        <v>2877.12</v>
      </c>
      <c r="G619" s="16">
        <v>1</v>
      </c>
      <c r="H619" s="17">
        <v>119.88</v>
      </c>
      <c r="I619" s="2" t="s">
        <v>46</v>
      </c>
      <c r="J619" s="2" t="s">
        <v>36</v>
      </c>
      <c r="K619" s="16" t="s">
        <v>115</v>
      </c>
      <c r="L619" s="18">
        <v>2022</v>
      </c>
      <c r="M619" s="2"/>
    </row>
    <row r="620" spans="2:13" x14ac:dyDescent="0.3">
      <c r="B620" s="10">
        <v>44855</v>
      </c>
      <c r="C620" s="11" t="s">
        <v>11</v>
      </c>
      <c r="D620" s="11" t="s">
        <v>12</v>
      </c>
      <c r="E620" s="12">
        <v>3</v>
      </c>
      <c r="F620" s="13">
        <v>1036.77</v>
      </c>
      <c r="G620" s="12">
        <v>5</v>
      </c>
      <c r="H620" s="13">
        <v>2159.9499999999998</v>
      </c>
      <c r="I620" s="11" t="s">
        <v>13</v>
      </c>
      <c r="J620" s="11" t="s">
        <v>14</v>
      </c>
      <c r="K620" s="12" t="s">
        <v>115</v>
      </c>
      <c r="L620" s="14">
        <v>2022</v>
      </c>
      <c r="M620" s="2"/>
    </row>
    <row r="621" spans="2:13" x14ac:dyDescent="0.3">
      <c r="B621" s="15">
        <v>44856</v>
      </c>
      <c r="C621" s="2" t="s">
        <v>37</v>
      </c>
      <c r="D621" s="2" t="s">
        <v>38</v>
      </c>
      <c r="E621" s="16">
        <v>3</v>
      </c>
      <c r="F621" s="17">
        <v>116.97</v>
      </c>
      <c r="G621" s="16">
        <v>5</v>
      </c>
      <c r="H621" s="17">
        <v>299.95</v>
      </c>
      <c r="I621" s="2" t="s">
        <v>39</v>
      </c>
      <c r="J621" s="2" t="s">
        <v>36</v>
      </c>
      <c r="K621" s="16" t="s">
        <v>115</v>
      </c>
      <c r="L621" s="18">
        <v>2022</v>
      </c>
      <c r="M621" s="2"/>
    </row>
    <row r="622" spans="2:13" x14ac:dyDescent="0.3">
      <c r="B622" s="10">
        <v>44857</v>
      </c>
      <c r="C622" s="11" t="s">
        <v>26</v>
      </c>
      <c r="D622" s="11" t="s">
        <v>27</v>
      </c>
      <c r="E622" s="12">
        <v>1</v>
      </c>
      <c r="F622" s="13">
        <v>14</v>
      </c>
      <c r="G622" s="12">
        <v>4</v>
      </c>
      <c r="H622" s="13">
        <v>111.96</v>
      </c>
      <c r="I622" s="11" t="s">
        <v>25</v>
      </c>
      <c r="J622" s="11" t="s">
        <v>14</v>
      </c>
      <c r="K622" s="12" t="s">
        <v>115</v>
      </c>
      <c r="L622" s="14">
        <v>2022</v>
      </c>
      <c r="M622" s="2"/>
    </row>
    <row r="623" spans="2:13" x14ac:dyDescent="0.3">
      <c r="B623" s="15">
        <v>44858</v>
      </c>
      <c r="C623" s="2" t="s">
        <v>26</v>
      </c>
      <c r="D623" s="2" t="s">
        <v>27</v>
      </c>
      <c r="E623" s="16">
        <v>2</v>
      </c>
      <c r="F623" s="17">
        <v>28</v>
      </c>
      <c r="G623" s="16">
        <v>5</v>
      </c>
      <c r="H623" s="17">
        <v>139.94999999999999</v>
      </c>
      <c r="I623" s="2" t="s">
        <v>25</v>
      </c>
      <c r="J623" s="2" t="s">
        <v>14</v>
      </c>
      <c r="K623" s="16" t="s">
        <v>115</v>
      </c>
      <c r="L623" s="18">
        <v>2022</v>
      </c>
      <c r="M623" s="2"/>
    </row>
    <row r="624" spans="2:13" x14ac:dyDescent="0.3">
      <c r="B624" s="10">
        <v>44859</v>
      </c>
      <c r="C624" s="11" t="s">
        <v>28</v>
      </c>
      <c r="D624" s="11" t="s">
        <v>29</v>
      </c>
      <c r="E624" s="12">
        <v>3</v>
      </c>
      <c r="F624" s="13">
        <v>45</v>
      </c>
      <c r="G624" s="12">
        <v>2</v>
      </c>
      <c r="H624" s="13">
        <v>59.98</v>
      </c>
      <c r="I624" s="11" t="s">
        <v>30</v>
      </c>
      <c r="J624" s="11" t="s">
        <v>14</v>
      </c>
      <c r="K624" s="12" t="s">
        <v>115</v>
      </c>
      <c r="L624" s="14">
        <v>2022</v>
      </c>
      <c r="M624" s="2"/>
    </row>
    <row r="625" spans="2:13" x14ac:dyDescent="0.3">
      <c r="B625" s="15">
        <v>44860</v>
      </c>
      <c r="C625" s="2" t="s">
        <v>42</v>
      </c>
      <c r="D625" s="2" t="s">
        <v>43</v>
      </c>
      <c r="E625" s="16">
        <v>43</v>
      </c>
      <c r="F625" s="17">
        <v>945.56999999999994</v>
      </c>
      <c r="G625" s="16">
        <v>5</v>
      </c>
      <c r="H625" s="17">
        <v>199.95</v>
      </c>
      <c r="I625" s="2" t="s">
        <v>25</v>
      </c>
      <c r="J625" s="2" t="s">
        <v>36</v>
      </c>
      <c r="K625" s="16" t="s">
        <v>115</v>
      </c>
      <c r="L625" s="18">
        <v>2022</v>
      </c>
      <c r="M625" s="2"/>
    </row>
    <row r="626" spans="2:13" x14ac:dyDescent="0.3">
      <c r="B626" s="10">
        <v>44861</v>
      </c>
      <c r="C626" s="11" t="s">
        <v>26</v>
      </c>
      <c r="D626" s="11" t="s">
        <v>27</v>
      </c>
      <c r="E626" s="12">
        <v>1</v>
      </c>
      <c r="F626" s="13">
        <v>14</v>
      </c>
      <c r="G626" s="12">
        <v>2</v>
      </c>
      <c r="H626" s="13">
        <v>55.98</v>
      </c>
      <c r="I626" s="11" t="s">
        <v>25</v>
      </c>
      <c r="J626" s="11" t="s">
        <v>14</v>
      </c>
      <c r="K626" s="12" t="s">
        <v>115</v>
      </c>
      <c r="L626" s="14">
        <v>2022</v>
      </c>
      <c r="M626" s="2"/>
    </row>
    <row r="627" spans="2:13" x14ac:dyDescent="0.3">
      <c r="B627" s="15">
        <v>44862</v>
      </c>
      <c r="C627" s="2" t="s">
        <v>59</v>
      </c>
      <c r="D627" s="2" t="s">
        <v>60</v>
      </c>
      <c r="E627" s="16">
        <v>2</v>
      </c>
      <c r="F627" s="17">
        <v>40</v>
      </c>
      <c r="G627" s="16">
        <v>2</v>
      </c>
      <c r="H627" s="17">
        <v>79.98</v>
      </c>
      <c r="I627" s="2" t="s">
        <v>30</v>
      </c>
      <c r="J627" s="2" t="s">
        <v>55</v>
      </c>
      <c r="K627" s="16" t="s">
        <v>115</v>
      </c>
      <c r="L627" s="18">
        <v>2022</v>
      </c>
      <c r="M627" s="2"/>
    </row>
    <row r="628" spans="2:13" x14ac:dyDescent="0.3">
      <c r="B628" s="10">
        <v>44863</v>
      </c>
      <c r="C628" s="11" t="s">
        <v>101</v>
      </c>
      <c r="D628" s="11" t="s">
        <v>102</v>
      </c>
      <c r="E628" s="12">
        <v>1</v>
      </c>
      <c r="F628" s="13">
        <v>244.3</v>
      </c>
      <c r="G628" s="12">
        <v>2</v>
      </c>
      <c r="H628" s="13">
        <v>698</v>
      </c>
      <c r="I628" s="11" t="s">
        <v>103</v>
      </c>
      <c r="J628" s="11" t="s">
        <v>100</v>
      </c>
      <c r="K628" s="12" t="s">
        <v>115</v>
      </c>
      <c r="L628" s="14">
        <v>2022</v>
      </c>
      <c r="M628" s="2"/>
    </row>
    <row r="629" spans="2:13" x14ac:dyDescent="0.3">
      <c r="B629" s="15">
        <v>44864</v>
      </c>
      <c r="C629" s="2" t="s">
        <v>11</v>
      </c>
      <c r="D629" s="2" t="s">
        <v>12</v>
      </c>
      <c r="E629" s="16">
        <v>2</v>
      </c>
      <c r="F629" s="17">
        <v>691.18</v>
      </c>
      <c r="G629" s="16">
        <v>5</v>
      </c>
      <c r="H629" s="17">
        <v>2159.9499999999998</v>
      </c>
      <c r="I629" s="2" t="s">
        <v>13</v>
      </c>
      <c r="J629" s="2" t="s">
        <v>14</v>
      </c>
      <c r="K629" s="16" t="s">
        <v>115</v>
      </c>
      <c r="L629" s="18">
        <v>2022</v>
      </c>
      <c r="M629" s="2"/>
    </row>
    <row r="630" spans="2:13" x14ac:dyDescent="0.3">
      <c r="B630" s="10">
        <v>44865</v>
      </c>
      <c r="C630" s="11" t="s">
        <v>51</v>
      </c>
      <c r="D630" s="11" t="s">
        <v>52</v>
      </c>
      <c r="E630" s="12">
        <v>27</v>
      </c>
      <c r="F630" s="13">
        <v>2429.73</v>
      </c>
      <c r="G630" s="12">
        <v>1</v>
      </c>
      <c r="H630" s="13">
        <v>119.99</v>
      </c>
      <c r="I630" s="11" t="s">
        <v>39</v>
      </c>
      <c r="J630" s="11" t="s">
        <v>36</v>
      </c>
      <c r="K630" s="12" t="s">
        <v>115</v>
      </c>
      <c r="L630" s="14">
        <v>2022</v>
      </c>
      <c r="M630" s="2"/>
    </row>
    <row r="631" spans="2:13" x14ac:dyDescent="0.3">
      <c r="B631" s="15">
        <v>44866</v>
      </c>
      <c r="C631" s="2" t="s">
        <v>98</v>
      </c>
      <c r="D631" s="2" t="s">
        <v>99</v>
      </c>
      <c r="E631" s="16">
        <v>3</v>
      </c>
      <c r="F631" s="17">
        <v>1079.8799999999999</v>
      </c>
      <c r="G631" s="16">
        <v>2</v>
      </c>
      <c r="H631" s="17">
        <v>799.9</v>
      </c>
      <c r="I631" s="2" t="s">
        <v>13</v>
      </c>
      <c r="J631" s="2" t="s">
        <v>100</v>
      </c>
      <c r="K631" s="16" t="s">
        <v>116</v>
      </c>
      <c r="L631" s="18">
        <v>2022</v>
      </c>
      <c r="M631" s="2"/>
    </row>
    <row r="632" spans="2:13" x14ac:dyDescent="0.3">
      <c r="B632" s="10">
        <v>44867</v>
      </c>
      <c r="C632" s="11" t="s">
        <v>104</v>
      </c>
      <c r="D632" s="11" t="s">
        <v>105</v>
      </c>
      <c r="E632" s="12">
        <v>3</v>
      </c>
      <c r="F632" s="13">
        <v>103.64999999999999</v>
      </c>
      <c r="G632" s="12">
        <v>1</v>
      </c>
      <c r="H632" s="13">
        <v>53.15</v>
      </c>
      <c r="I632" s="11" t="s">
        <v>106</v>
      </c>
      <c r="J632" s="11" t="s">
        <v>100</v>
      </c>
      <c r="K632" s="12" t="s">
        <v>116</v>
      </c>
      <c r="L632" s="14">
        <v>2022</v>
      </c>
      <c r="M632" s="2"/>
    </row>
    <row r="633" spans="2:13" x14ac:dyDescent="0.3">
      <c r="B633" s="15">
        <v>44868</v>
      </c>
      <c r="C633" s="2" t="s">
        <v>26</v>
      </c>
      <c r="D633" s="2" t="s">
        <v>27</v>
      </c>
      <c r="E633" s="16">
        <v>3</v>
      </c>
      <c r="F633" s="17">
        <v>42</v>
      </c>
      <c r="G633" s="16">
        <v>1</v>
      </c>
      <c r="H633" s="17">
        <v>27.99</v>
      </c>
      <c r="I633" s="2" t="s">
        <v>25</v>
      </c>
      <c r="J633" s="2" t="s">
        <v>14</v>
      </c>
      <c r="K633" s="16" t="s">
        <v>116</v>
      </c>
      <c r="L633" s="18">
        <v>2022</v>
      </c>
      <c r="M633" s="2"/>
    </row>
    <row r="634" spans="2:13" x14ac:dyDescent="0.3">
      <c r="B634" s="10">
        <v>44869</v>
      </c>
      <c r="C634" s="11" t="s">
        <v>82</v>
      </c>
      <c r="D634" s="11" t="s">
        <v>83</v>
      </c>
      <c r="E634" s="12">
        <v>0</v>
      </c>
      <c r="F634" s="13">
        <v>0</v>
      </c>
      <c r="G634" s="12">
        <v>2</v>
      </c>
      <c r="H634" s="13">
        <v>258</v>
      </c>
      <c r="I634" s="11" t="s">
        <v>77</v>
      </c>
      <c r="J634" s="11" t="s">
        <v>78</v>
      </c>
      <c r="K634" s="12" t="s">
        <v>116</v>
      </c>
      <c r="L634" s="14">
        <v>2022</v>
      </c>
      <c r="M634" s="2"/>
    </row>
    <row r="635" spans="2:13" x14ac:dyDescent="0.3">
      <c r="B635" s="15">
        <v>44870</v>
      </c>
      <c r="C635" s="2" t="s">
        <v>66</v>
      </c>
      <c r="D635" s="2" t="s">
        <v>67</v>
      </c>
      <c r="E635" s="16">
        <v>1</v>
      </c>
      <c r="F635" s="17">
        <v>4495.5</v>
      </c>
      <c r="G635" s="16">
        <v>5</v>
      </c>
      <c r="H635" s="17">
        <v>24975</v>
      </c>
      <c r="I635" s="2" t="s">
        <v>13</v>
      </c>
      <c r="J635" s="2" t="s">
        <v>68</v>
      </c>
      <c r="K635" s="16" t="s">
        <v>116</v>
      </c>
      <c r="L635" s="18">
        <v>2022</v>
      </c>
      <c r="M635" s="2"/>
    </row>
    <row r="636" spans="2:13" x14ac:dyDescent="0.3">
      <c r="B636" s="10">
        <v>44871</v>
      </c>
      <c r="C636" s="11" t="s">
        <v>51</v>
      </c>
      <c r="D636" s="11" t="s">
        <v>52</v>
      </c>
      <c r="E636" s="12">
        <v>1</v>
      </c>
      <c r="F636" s="13">
        <v>89.99</v>
      </c>
      <c r="G636" s="12">
        <v>4</v>
      </c>
      <c r="H636" s="13">
        <v>479.96</v>
      </c>
      <c r="I636" s="11" t="s">
        <v>39</v>
      </c>
      <c r="J636" s="11" t="s">
        <v>36</v>
      </c>
      <c r="K636" s="12" t="s">
        <v>116</v>
      </c>
      <c r="L636" s="14">
        <v>2022</v>
      </c>
      <c r="M636" s="2"/>
    </row>
    <row r="637" spans="2:13" x14ac:dyDescent="0.3">
      <c r="B637" s="15">
        <v>44872</v>
      </c>
      <c r="C637" s="2" t="s">
        <v>44</v>
      </c>
      <c r="D637" s="2" t="s">
        <v>45</v>
      </c>
      <c r="E637" s="16">
        <v>0</v>
      </c>
      <c r="F637" s="17">
        <v>0</v>
      </c>
      <c r="G637" s="16">
        <v>5</v>
      </c>
      <c r="H637" s="17">
        <v>251.6</v>
      </c>
      <c r="I637" s="2" t="s">
        <v>46</v>
      </c>
      <c r="J637" s="2" t="s">
        <v>36</v>
      </c>
      <c r="K637" s="16" t="s">
        <v>116</v>
      </c>
      <c r="L637" s="18">
        <v>2022</v>
      </c>
      <c r="M637" s="2"/>
    </row>
    <row r="638" spans="2:13" x14ac:dyDescent="0.3">
      <c r="B638" s="10">
        <v>44873</v>
      </c>
      <c r="C638" s="11" t="s">
        <v>49</v>
      </c>
      <c r="D638" s="11" t="s">
        <v>50</v>
      </c>
      <c r="E638" s="12">
        <v>3</v>
      </c>
      <c r="F638" s="13">
        <v>69.09</v>
      </c>
      <c r="G638" s="12">
        <v>1</v>
      </c>
      <c r="H638" s="13">
        <v>41.88</v>
      </c>
      <c r="I638" s="11" t="s">
        <v>46</v>
      </c>
      <c r="J638" s="11" t="s">
        <v>36</v>
      </c>
      <c r="K638" s="12" t="s">
        <v>116</v>
      </c>
      <c r="L638" s="14">
        <v>2022</v>
      </c>
      <c r="M638" s="2"/>
    </row>
    <row r="639" spans="2:13" x14ac:dyDescent="0.3">
      <c r="B639" s="15">
        <v>44874</v>
      </c>
      <c r="C639" s="2" t="s">
        <v>26</v>
      </c>
      <c r="D639" s="2" t="s">
        <v>27</v>
      </c>
      <c r="E639" s="16">
        <v>1</v>
      </c>
      <c r="F639" s="17">
        <v>14</v>
      </c>
      <c r="G639" s="16">
        <v>5</v>
      </c>
      <c r="H639" s="17">
        <v>139.94999999999999</v>
      </c>
      <c r="I639" s="2" t="s">
        <v>25</v>
      </c>
      <c r="J639" s="2" t="s">
        <v>14</v>
      </c>
      <c r="K639" s="16" t="s">
        <v>116</v>
      </c>
      <c r="L639" s="18">
        <v>2022</v>
      </c>
      <c r="M639" s="2"/>
    </row>
    <row r="640" spans="2:13" x14ac:dyDescent="0.3">
      <c r="B640" s="10">
        <v>44875</v>
      </c>
      <c r="C640" s="11" t="s">
        <v>37</v>
      </c>
      <c r="D640" s="11" t="s">
        <v>38</v>
      </c>
      <c r="E640" s="12">
        <v>1</v>
      </c>
      <c r="F640" s="13">
        <v>38.99</v>
      </c>
      <c r="G640" s="12">
        <v>2</v>
      </c>
      <c r="H640" s="13">
        <v>119.98</v>
      </c>
      <c r="I640" s="11" t="s">
        <v>39</v>
      </c>
      <c r="J640" s="11" t="s">
        <v>36</v>
      </c>
      <c r="K640" s="12" t="s">
        <v>116</v>
      </c>
      <c r="L640" s="14">
        <v>2022</v>
      </c>
      <c r="M640" s="2"/>
    </row>
    <row r="641" spans="2:13" x14ac:dyDescent="0.3">
      <c r="B641" s="15">
        <v>44876</v>
      </c>
      <c r="C641" s="2" t="s">
        <v>53</v>
      </c>
      <c r="D641" s="2" t="s">
        <v>54</v>
      </c>
      <c r="E641" s="16">
        <v>3</v>
      </c>
      <c r="F641" s="17">
        <v>623.97</v>
      </c>
      <c r="G641" s="16">
        <v>3</v>
      </c>
      <c r="H641" s="17">
        <v>779.97</v>
      </c>
      <c r="I641" s="2" t="s">
        <v>35</v>
      </c>
      <c r="J641" s="2" t="s">
        <v>55</v>
      </c>
      <c r="K641" s="16" t="s">
        <v>116</v>
      </c>
      <c r="L641" s="18">
        <v>2022</v>
      </c>
      <c r="M641" s="2"/>
    </row>
    <row r="642" spans="2:13" x14ac:dyDescent="0.3">
      <c r="B642" s="10">
        <v>44877</v>
      </c>
      <c r="C642" s="11" t="s">
        <v>61</v>
      </c>
      <c r="D642" s="11" t="s">
        <v>62</v>
      </c>
      <c r="E642" s="12">
        <v>0</v>
      </c>
      <c r="F642" s="13">
        <v>0</v>
      </c>
      <c r="G642" s="12">
        <v>1</v>
      </c>
      <c r="H642" s="13">
        <v>326.69</v>
      </c>
      <c r="I642" s="11" t="s">
        <v>58</v>
      </c>
      <c r="J642" s="11" t="s">
        <v>55</v>
      </c>
      <c r="K642" s="12" t="s">
        <v>116</v>
      </c>
      <c r="L642" s="14">
        <v>2022</v>
      </c>
      <c r="M642" s="2"/>
    </row>
    <row r="643" spans="2:13" x14ac:dyDescent="0.3">
      <c r="B643" s="15">
        <v>44878</v>
      </c>
      <c r="C643" s="2" t="s">
        <v>59</v>
      </c>
      <c r="D643" s="2" t="s">
        <v>60</v>
      </c>
      <c r="E643" s="16">
        <v>2</v>
      </c>
      <c r="F643" s="17">
        <v>40</v>
      </c>
      <c r="G643" s="16">
        <v>4</v>
      </c>
      <c r="H643" s="17">
        <v>159.96</v>
      </c>
      <c r="I643" s="2" t="s">
        <v>30</v>
      </c>
      <c r="J643" s="2" t="s">
        <v>55</v>
      </c>
      <c r="K643" s="16" t="s">
        <v>116</v>
      </c>
      <c r="L643" s="18">
        <v>2022</v>
      </c>
      <c r="M643" s="2"/>
    </row>
    <row r="644" spans="2:13" x14ac:dyDescent="0.3">
      <c r="B644" s="10">
        <v>44879</v>
      </c>
      <c r="C644" s="11" t="s">
        <v>11</v>
      </c>
      <c r="D644" s="11" t="s">
        <v>12</v>
      </c>
      <c r="E644" s="12">
        <v>1</v>
      </c>
      <c r="F644" s="13">
        <v>345.59</v>
      </c>
      <c r="G644" s="12">
        <v>3</v>
      </c>
      <c r="H644" s="13">
        <v>1295.97</v>
      </c>
      <c r="I644" s="11" t="s">
        <v>13</v>
      </c>
      <c r="J644" s="11" t="s">
        <v>14</v>
      </c>
      <c r="K644" s="12" t="s">
        <v>116</v>
      </c>
      <c r="L644" s="14">
        <v>2022</v>
      </c>
      <c r="M644" s="2"/>
    </row>
    <row r="645" spans="2:13" x14ac:dyDescent="0.3">
      <c r="B645" s="15">
        <v>44880</v>
      </c>
      <c r="C645" s="2" t="s">
        <v>87</v>
      </c>
      <c r="D645" s="2" t="s">
        <v>88</v>
      </c>
      <c r="E645" s="16">
        <v>0</v>
      </c>
      <c r="F645" s="17">
        <v>0</v>
      </c>
      <c r="G645" s="16">
        <v>2</v>
      </c>
      <c r="H645" s="17">
        <v>179.98</v>
      </c>
      <c r="I645" s="2" t="s">
        <v>25</v>
      </c>
      <c r="J645" s="2" t="s">
        <v>78</v>
      </c>
      <c r="K645" s="16" t="s">
        <v>116</v>
      </c>
      <c r="L645" s="18">
        <v>2022</v>
      </c>
      <c r="M645" s="2"/>
    </row>
    <row r="646" spans="2:13" x14ac:dyDescent="0.3">
      <c r="B646" s="10">
        <v>44881</v>
      </c>
      <c r="C646" s="11" t="s">
        <v>19</v>
      </c>
      <c r="D646" s="11" t="s">
        <v>20</v>
      </c>
      <c r="E646" s="12">
        <v>3</v>
      </c>
      <c r="F646" s="13">
        <v>194.96999999999997</v>
      </c>
      <c r="G646" s="12">
        <v>1</v>
      </c>
      <c r="H646" s="13">
        <v>99.99</v>
      </c>
      <c r="I646" s="11" t="s">
        <v>18</v>
      </c>
      <c r="J646" s="11" t="s">
        <v>14</v>
      </c>
      <c r="K646" s="12" t="s">
        <v>116</v>
      </c>
      <c r="L646" s="14">
        <v>2022</v>
      </c>
      <c r="M646" s="2"/>
    </row>
    <row r="647" spans="2:13" x14ac:dyDescent="0.3">
      <c r="B647" s="15">
        <v>44882</v>
      </c>
      <c r="C647" s="2" t="s">
        <v>37</v>
      </c>
      <c r="D647" s="2" t="s">
        <v>38</v>
      </c>
      <c r="E647" s="16">
        <v>1</v>
      </c>
      <c r="F647" s="17">
        <v>38.99</v>
      </c>
      <c r="G647" s="16">
        <v>5</v>
      </c>
      <c r="H647" s="17">
        <v>299.95</v>
      </c>
      <c r="I647" s="2" t="s">
        <v>39</v>
      </c>
      <c r="J647" s="2" t="s">
        <v>36</v>
      </c>
      <c r="K647" s="16" t="s">
        <v>116</v>
      </c>
      <c r="L647" s="18">
        <v>2022</v>
      </c>
      <c r="M647" s="2"/>
    </row>
    <row r="648" spans="2:13" x14ac:dyDescent="0.3">
      <c r="B648" s="10">
        <v>44883</v>
      </c>
      <c r="C648" s="11" t="s">
        <v>72</v>
      </c>
      <c r="D648" s="11" t="s">
        <v>73</v>
      </c>
      <c r="E648" s="12">
        <v>1</v>
      </c>
      <c r="F648" s="13">
        <v>12600</v>
      </c>
      <c r="G648" s="12">
        <v>1</v>
      </c>
      <c r="H648" s="13">
        <v>14000</v>
      </c>
      <c r="I648" s="11" t="s">
        <v>74</v>
      </c>
      <c r="J648" s="11" t="s">
        <v>68</v>
      </c>
      <c r="K648" s="12" t="s">
        <v>116</v>
      </c>
      <c r="L648" s="14">
        <v>2022</v>
      </c>
      <c r="M648" s="2"/>
    </row>
    <row r="649" spans="2:13" x14ac:dyDescent="0.3">
      <c r="B649" s="15">
        <v>44884</v>
      </c>
      <c r="C649" s="2" t="s">
        <v>64</v>
      </c>
      <c r="D649" s="2" t="s">
        <v>65</v>
      </c>
      <c r="E649" s="16">
        <v>0</v>
      </c>
      <c r="F649" s="17">
        <v>0</v>
      </c>
      <c r="G649" s="16">
        <v>4</v>
      </c>
      <c r="H649" s="17">
        <v>2599.96</v>
      </c>
      <c r="I649" s="2" t="s">
        <v>35</v>
      </c>
      <c r="J649" s="2" t="s">
        <v>55</v>
      </c>
      <c r="K649" s="16" t="s">
        <v>116</v>
      </c>
      <c r="L649" s="18">
        <v>2022</v>
      </c>
      <c r="M649" s="2"/>
    </row>
    <row r="650" spans="2:13" x14ac:dyDescent="0.3">
      <c r="B650" s="10">
        <v>44885</v>
      </c>
      <c r="C650" s="11" t="s">
        <v>40</v>
      </c>
      <c r="D650" s="11" t="s">
        <v>41</v>
      </c>
      <c r="E650" s="12">
        <v>3</v>
      </c>
      <c r="F650" s="13">
        <v>65.97</v>
      </c>
      <c r="G650" s="12">
        <v>5</v>
      </c>
      <c r="H650" s="13">
        <v>199.95</v>
      </c>
      <c r="I650" s="11" t="s">
        <v>25</v>
      </c>
      <c r="J650" s="11" t="s">
        <v>36</v>
      </c>
      <c r="K650" s="12" t="s">
        <v>116</v>
      </c>
      <c r="L650" s="14">
        <v>2022</v>
      </c>
      <c r="M650" s="2"/>
    </row>
    <row r="651" spans="2:13" x14ac:dyDescent="0.3">
      <c r="B651" s="15">
        <v>44886</v>
      </c>
      <c r="C651" s="2" t="s">
        <v>82</v>
      </c>
      <c r="D651" s="2" t="s">
        <v>83</v>
      </c>
      <c r="E651" s="16">
        <v>0</v>
      </c>
      <c r="F651" s="17">
        <v>0</v>
      </c>
      <c r="G651" s="16">
        <v>5</v>
      </c>
      <c r="H651" s="17">
        <v>645</v>
      </c>
      <c r="I651" s="2" t="s">
        <v>77</v>
      </c>
      <c r="J651" s="2" t="s">
        <v>78</v>
      </c>
      <c r="K651" s="16" t="s">
        <v>116</v>
      </c>
      <c r="L651" s="18">
        <v>2022</v>
      </c>
      <c r="M651" s="2"/>
    </row>
    <row r="652" spans="2:13" x14ac:dyDescent="0.3">
      <c r="B652" s="10">
        <v>44887</v>
      </c>
      <c r="C652" s="11" t="s">
        <v>61</v>
      </c>
      <c r="D652" s="11" t="s">
        <v>62</v>
      </c>
      <c r="E652" s="12">
        <v>1</v>
      </c>
      <c r="F652" s="13">
        <v>294.02</v>
      </c>
      <c r="G652" s="12">
        <v>4</v>
      </c>
      <c r="H652" s="13">
        <v>1306.76</v>
      </c>
      <c r="I652" s="11" t="s">
        <v>58</v>
      </c>
      <c r="J652" s="11" t="s">
        <v>55</v>
      </c>
      <c r="K652" s="12" t="s">
        <v>116</v>
      </c>
      <c r="L652" s="14">
        <v>2022</v>
      </c>
      <c r="M652" s="2"/>
    </row>
    <row r="653" spans="2:13" x14ac:dyDescent="0.3">
      <c r="B653" s="15">
        <v>44888</v>
      </c>
      <c r="C653" s="2" t="s">
        <v>47</v>
      </c>
      <c r="D653" s="2" t="s">
        <v>48</v>
      </c>
      <c r="E653" s="16">
        <v>3</v>
      </c>
      <c r="F653" s="17">
        <v>269.73</v>
      </c>
      <c r="G653" s="16">
        <v>1</v>
      </c>
      <c r="H653" s="17">
        <v>119.88</v>
      </c>
      <c r="I653" s="2" t="s">
        <v>46</v>
      </c>
      <c r="J653" s="2" t="s">
        <v>36</v>
      </c>
      <c r="K653" s="16" t="s">
        <v>116</v>
      </c>
      <c r="L653" s="18">
        <v>2022</v>
      </c>
      <c r="M653" s="2"/>
    </row>
    <row r="654" spans="2:13" x14ac:dyDescent="0.3">
      <c r="B654" s="10">
        <v>44889</v>
      </c>
      <c r="C654" s="11" t="s">
        <v>11</v>
      </c>
      <c r="D654" s="11" t="s">
        <v>12</v>
      </c>
      <c r="E654" s="12">
        <v>2</v>
      </c>
      <c r="F654" s="13">
        <v>691.18</v>
      </c>
      <c r="G654" s="12">
        <v>5</v>
      </c>
      <c r="H654" s="13">
        <v>2159.9499999999998</v>
      </c>
      <c r="I654" s="11" t="s">
        <v>13</v>
      </c>
      <c r="J654" s="11" t="s">
        <v>14</v>
      </c>
      <c r="K654" s="12" t="s">
        <v>116</v>
      </c>
      <c r="L654" s="14">
        <v>2022</v>
      </c>
      <c r="M654" s="2"/>
    </row>
    <row r="655" spans="2:13" x14ac:dyDescent="0.3">
      <c r="B655" s="15">
        <v>44890</v>
      </c>
      <c r="C655" s="2" t="s">
        <v>63</v>
      </c>
      <c r="D655" s="2" t="s">
        <v>41</v>
      </c>
      <c r="E655" s="16">
        <v>0</v>
      </c>
      <c r="F655" s="17">
        <v>0</v>
      </c>
      <c r="G655" s="16">
        <v>1</v>
      </c>
      <c r="H655" s="17">
        <v>39.99</v>
      </c>
      <c r="I655" s="2" t="s">
        <v>25</v>
      </c>
      <c r="J655" s="2" t="s">
        <v>55</v>
      </c>
      <c r="K655" s="16" t="s">
        <v>116</v>
      </c>
      <c r="L655" s="18">
        <v>2022</v>
      </c>
      <c r="M655" s="2"/>
    </row>
    <row r="656" spans="2:13" x14ac:dyDescent="0.3">
      <c r="B656" s="10">
        <v>44891</v>
      </c>
      <c r="C656" s="11" t="s">
        <v>37</v>
      </c>
      <c r="D656" s="11" t="s">
        <v>38</v>
      </c>
      <c r="E656" s="12">
        <v>0</v>
      </c>
      <c r="F656" s="13">
        <v>0</v>
      </c>
      <c r="G656" s="12">
        <v>5</v>
      </c>
      <c r="H656" s="13">
        <v>299.95</v>
      </c>
      <c r="I656" s="11" t="s">
        <v>39</v>
      </c>
      <c r="J656" s="11" t="s">
        <v>36</v>
      </c>
      <c r="K656" s="12" t="s">
        <v>116</v>
      </c>
      <c r="L656" s="14">
        <v>2022</v>
      </c>
      <c r="M656" s="2"/>
    </row>
    <row r="657" spans="2:13" x14ac:dyDescent="0.3">
      <c r="B657" s="15">
        <v>44892</v>
      </c>
      <c r="C657" s="2" t="s">
        <v>69</v>
      </c>
      <c r="D657" s="2" t="s">
        <v>70</v>
      </c>
      <c r="E657" s="16">
        <v>0</v>
      </c>
      <c r="F657" s="17">
        <v>0</v>
      </c>
      <c r="G657" s="16">
        <v>5</v>
      </c>
      <c r="H657" s="17">
        <v>350</v>
      </c>
      <c r="I657" s="2" t="s">
        <v>71</v>
      </c>
      <c r="J657" s="2" t="s">
        <v>68</v>
      </c>
      <c r="K657" s="16" t="s">
        <v>116</v>
      </c>
      <c r="L657" s="18">
        <v>2022</v>
      </c>
      <c r="M657" s="2"/>
    </row>
    <row r="658" spans="2:13" x14ac:dyDescent="0.3">
      <c r="B658" s="10">
        <v>44893</v>
      </c>
      <c r="C658" s="11" t="s">
        <v>84</v>
      </c>
      <c r="D658" s="11" t="s">
        <v>85</v>
      </c>
      <c r="E658" s="12">
        <v>3</v>
      </c>
      <c r="F658" s="13">
        <v>290.25</v>
      </c>
      <c r="G658" s="12">
        <v>2</v>
      </c>
      <c r="H658" s="13">
        <v>258</v>
      </c>
      <c r="I658" s="11" t="s">
        <v>86</v>
      </c>
      <c r="J658" s="11" t="s">
        <v>78</v>
      </c>
      <c r="K658" s="12" t="s">
        <v>116</v>
      </c>
      <c r="L658" s="14">
        <v>2022</v>
      </c>
      <c r="M658" s="2"/>
    </row>
    <row r="659" spans="2:13" x14ac:dyDescent="0.3">
      <c r="B659" s="15">
        <v>44894</v>
      </c>
      <c r="C659" s="2" t="s">
        <v>84</v>
      </c>
      <c r="D659" s="2" t="s">
        <v>85</v>
      </c>
      <c r="E659" s="16">
        <v>2</v>
      </c>
      <c r="F659" s="17">
        <v>193.5</v>
      </c>
      <c r="G659" s="16">
        <v>2</v>
      </c>
      <c r="H659" s="17">
        <v>258</v>
      </c>
      <c r="I659" s="2" t="s">
        <v>86</v>
      </c>
      <c r="J659" s="2" t="s">
        <v>78</v>
      </c>
      <c r="K659" s="16" t="s">
        <v>116</v>
      </c>
      <c r="L659" s="18">
        <v>2022</v>
      </c>
      <c r="M659" s="2"/>
    </row>
    <row r="660" spans="2:13" x14ac:dyDescent="0.3">
      <c r="B660" s="10">
        <v>44895</v>
      </c>
      <c r="C660" s="11" t="s">
        <v>56</v>
      </c>
      <c r="D660" s="11" t="s">
        <v>57</v>
      </c>
      <c r="E660" s="12">
        <v>0</v>
      </c>
      <c r="F660" s="13">
        <v>0</v>
      </c>
      <c r="G660" s="12">
        <v>1</v>
      </c>
      <c r="H660" s="13">
        <v>215.59</v>
      </c>
      <c r="I660" s="11" t="s">
        <v>58</v>
      </c>
      <c r="J660" s="11" t="s">
        <v>55</v>
      </c>
      <c r="K660" s="12" t="s">
        <v>116</v>
      </c>
      <c r="L660" s="14">
        <v>2022</v>
      </c>
      <c r="M660" s="2"/>
    </row>
    <row r="661" spans="2:13" x14ac:dyDescent="0.3">
      <c r="B661" s="15">
        <v>44896</v>
      </c>
      <c r="C661" s="2" t="s">
        <v>101</v>
      </c>
      <c r="D661" s="2" t="s">
        <v>102</v>
      </c>
      <c r="E661" s="16">
        <v>1</v>
      </c>
      <c r="F661" s="17">
        <v>244.3</v>
      </c>
      <c r="G661" s="16">
        <v>2</v>
      </c>
      <c r="H661" s="17">
        <v>698</v>
      </c>
      <c r="I661" s="2" t="s">
        <v>103</v>
      </c>
      <c r="J661" s="2" t="s">
        <v>100</v>
      </c>
      <c r="K661" s="16" t="s">
        <v>117</v>
      </c>
      <c r="L661" s="18">
        <v>2022</v>
      </c>
      <c r="M661" s="2"/>
    </row>
    <row r="662" spans="2:13" x14ac:dyDescent="0.3">
      <c r="B662" s="10">
        <v>44897</v>
      </c>
      <c r="C662" s="11" t="s">
        <v>104</v>
      </c>
      <c r="D662" s="11" t="s">
        <v>105</v>
      </c>
      <c r="E662" s="12">
        <v>0</v>
      </c>
      <c r="F662" s="13">
        <v>0</v>
      </c>
      <c r="G662" s="12">
        <v>1</v>
      </c>
      <c r="H662" s="13">
        <v>53.15</v>
      </c>
      <c r="I662" s="11" t="s">
        <v>106</v>
      </c>
      <c r="J662" s="11" t="s">
        <v>100</v>
      </c>
      <c r="K662" s="12" t="s">
        <v>117</v>
      </c>
      <c r="L662" s="14">
        <v>2022</v>
      </c>
      <c r="M662" s="2"/>
    </row>
    <row r="663" spans="2:13" x14ac:dyDescent="0.3">
      <c r="B663" s="15">
        <v>44898</v>
      </c>
      <c r="C663" s="2" t="s">
        <v>104</v>
      </c>
      <c r="D663" s="2" t="s">
        <v>105</v>
      </c>
      <c r="E663" s="16">
        <v>0</v>
      </c>
      <c r="F663" s="17">
        <v>0</v>
      </c>
      <c r="G663" s="16">
        <v>5</v>
      </c>
      <c r="H663" s="17">
        <v>265.75</v>
      </c>
      <c r="I663" s="2" t="s">
        <v>106</v>
      </c>
      <c r="J663" s="2" t="s">
        <v>100</v>
      </c>
      <c r="K663" s="16" t="s">
        <v>117</v>
      </c>
      <c r="L663" s="18">
        <v>2022</v>
      </c>
      <c r="M663" s="2"/>
    </row>
    <row r="664" spans="2:13" x14ac:dyDescent="0.3">
      <c r="B664" s="10">
        <v>44899</v>
      </c>
      <c r="C664" s="11" t="s">
        <v>49</v>
      </c>
      <c r="D664" s="11" t="s">
        <v>50</v>
      </c>
      <c r="E664" s="12">
        <v>2</v>
      </c>
      <c r="F664" s="13">
        <v>46.06</v>
      </c>
      <c r="G664" s="12">
        <v>2</v>
      </c>
      <c r="H664" s="13">
        <v>83.76</v>
      </c>
      <c r="I664" s="11" t="s">
        <v>46</v>
      </c>
      <c r="J664" s="11" t="s">
        <v>36</v>
      </c>
      <c r="K664" s="12" t="s">
        <v>117</v>
      </c>
      <c r="L664" s="14">
        <v>2022</v>
      </c>
      <c r="M664" s="2"/>
    </row>
    <row r="665" spans="2:13" x14ac:dyDescent="0.3">
      <c r="B665" s="15">
        <v>44900</v>
      </c>
      <c r="C665" s="2" t="s">
        <v>82</v>
      </c>
      <c r="D665" s="2" t="s">
        <v>83</v>
      </c>
      <c r="E665" s="16">
        <v>3</v>
      </c>
      <c r="F665" s="17">
        <v>290.25</v>
      </c>
      <c r="G665" s="16">
        <v>4</v>
      </c>
      <c r="H665" s="17">
        <v>516</v>
      </c>
      <c r="I665" s="2" t="s">
        <v>77</v>
      </c>
      <c r="J665" s="2" t="s">
        <v>78</v>
      </c>
      <c r="K665" s="16" t="s">
        <v>117</v>
      </c>
      <c r="L665" s="18">
        <v>2022</v>
      </c>
      <c r="M665" s="2"/>
    </row>
    <row r="666" spans="2:13" x14ac:dyDescent="0.3">
      <c r="B666" s="10">
        <v>44901</v>
      </c>
      <c r="C666" s="11" t="s">
        <v>63</v>
      </c>
      <c r="D666" s="11" t="s">
        <v>41</v>
      </c>
      <c r="E666" s="12">
        <v>2</v>
      </c>
      <c r="F666" s="13">
        <v>40</v>
      </c>
      <c r="G666" s="12">
        <v>2</v>
      </c>
      <c r="H666" s="13">
        <v>79.98</v>
      </c>
      <c r="I666" s="11" t="s">
        <v>25</v>
      </c>
      <c r="J666" s="11" t="s">
        <v>55</v>
      </c>
      <c r="K666" s="12" t="s">
        <v>117</v>
      </c>
      <c r="L666" s="14">
        <v>2022</v>
      </c>
      <c r="M666" s="2"/>
    </row>
    <row r="667" spans="2:13" x14ac:dyDescent="0.3">
      <c r="B667" s="15">
        <v>44902</v>
      </c>
      <c r="C667" s="2" t="s">
        <v>92</v>
      </c>
      <c r="D667" s="2" t="s">
        <v>93</v>
      </c>
      <c r="E667" s="16">
        <v>1</v>
      </c>
      <c r="F667" s="17">
        <v>38.99</v>
      </c>
      <c r="G667" s="16">
        <v>5</v>
      </c>
      <c r="H667" s="17">
        <v>299.95</v>
      </c>
      <c r="I667" s="2" t="s">
        <v>94</v>
      </c>
      <c r="J667" s="2" t="s">
        <v>95</v>
      </c>
      <c r="K667" s="16" t="s">
        <v>117</v>
      </c>
      <c r="L667" s="18">
        <v>2022</v>
      </c>
      <c r="M667" s="2"/>
    </row>
    <row r="668" spans="2:13" x14ac:dyDescent="0.3">
      <c r="B668" s="10">
        <v>44903</v>
      </c>
      <c r="C668" s="11" t="s">
        <v>42</v>
      </c>
      <c r="D668" s="11" t="s">
        <v>43</v>
      </c>
      <c r="E668" s="12">
        <v>2</v>
      </c>
      <c r="F668" s="13">
        <v>43.98</v>
      </c>
      <c r="G668" s="12">
        <v>4</v>
      </c>
      <c r="H668" s="13">
        <v>159.96</v>
      </c>
      <c r="I668" s="11" t="s">
        <v>25</v>
      </c>
      <c r="J668" s="11" t="s">
        <v>36</v>
      </c>
      <c r="K668" s="12" t="s">
        <v>117</v>
      </c>
      <c r="L668" s="14">
        <v>2022</v>
      </c>
      <c r="M668" s="2"/>
    </row>
    <row r="669" spans="2:13" x14ac:dyDescent="0.3">
      <c r="B669" s="15">
        <v>44904</v>
      </c>
      <c r="C669" s="2" t="s">
        <v>42</v>
      </c>
      <c r="D669" s="2" t="s">
        <v>43</v>
      </c>
      <c r="E669" s="16">
        <v>23</v>
      </c>
      <c r="F669" s="17">
        <v>505.77</v>
      </c>
      <c r="G669" s="16">
        <v>2</v>
      </c>
      <c r="H669" s="17">
        <v>79.98</v>
      </c>
      <c r="I669" s="2" t="s">
        <v>25</v>
      </c>
      <c r="J669" s="2" t="s">
        <v>36</v>
      </c>
      <c r="K669" s="16" t="s">
        <v>117</v>
      </c>
      <c r="L669" s="18">
        <v>2022</v>
      </c>
      <c r="M669" s="2"/>
    </row>
    <row r="670" spans="2:13" x14ac:dyDescent="0.3">
      <c r="B670" s="10">
        <v>44905</v>
      </c>
      <c r="C670" s="11" t="s">
        <v>104</v>
      </c>
      <c r="D670" s="11" t="s">
        <v>105</v>
      </c>
      <c r="E670" s="12">
        <v>0</v>
      </c>
      <c r="F670" s="13">
        <v>0</v>
      </c>
      <c r="G670" s="12">
        <v>2</v>
      </c>
      <c r="H670" s="13">
        <v>106.3</v>
      </c>
      <c r="I670" s="11" t="s">
        <v>106</v>
      </c>
      <c r="J670" s="11" t="s">
        <v>100</v>
      </c>
      <c r="K670" s="12" t="s">
        <v>117</v>
      </c>
      <c r="L670" s="14">
        <v>2022</v>
      </c>
      <c r="M670" s="2"/>
    </row>
    <row r="671" spans="2:13" x14ac:dyDescent="0.3">
      <c r="B671" s="15">
        <v>44906</v>
      </c>
      <c r="C671" s="2" t="s">
        <v>23</v>
      </c>
      <c r="D671" s="2" t="s">
        <v>24</v>
      </c>
      <c r="E671" s="16">
        <v>0</v>
      </c>
      <c r="F671" s="17">
        <v>0</v>
      </c>
      <c r="G671" s="16">
        <v>4</v>
      </c>
      <c r="H671" s="17">
        <v>79.959999999999994</v>
      </c>
      <c r="I671" s="2" t="s">
        <v>25</v>
      </c>
      <c r="J671" s="2" t="s">
        <v>14</v>
      </c>
      <c r="K671" s="16" t="s">
        <v>117</v>
      </c>
      <c r="L671" s="18">
        <v>2022</v>
      </c>
      <c r="M671" s="2"/>
    </row>
    <row r="672" spans="2:13" x14ac:dyDescent="0.3">
      <c r="B672" s="10">
        <v>44907</v>
      </c>
      <c r="C672" s="11" t="s">
        <v>104</v>
      </c>
      <c r="D672" s="11" t="s">
        <v>105</v>
      </c>
      <c r="E672" s="12">
        <v>0</v>
      </c>
      <c r="F672" s="13">
        <v>0</v>
      </c>
      <c r="G672" s="12">
        <v>5</v>
      </c>
      <c r="H672" s="13">
        <v>265.75</v>
      </c>
      <c r="I672" s="11" t="s">
        <v>106</v>
      </c>
      <c r="J672" s="11" t="s">
        <v>100</v>
      </c>
      <c r="K672" s="12" t="s">
        <v>117</v>
      </c>
      <c r="L672" s="14">
        <v>2022</v>
      </c>
      <c r="M672" s="2"/>
    </row>
    <row r="673" spans="2:13" x14ac:dyDescent="0.3">
      <c r="B673" s="15">
        <v>44908</v>
      </c>
      <c r="C673" s="2" t="s">
        <v>87</v>
      </c>
      <c r="D673" s="2" t="s">
        <v>88</v>
      </c>
      <c r="E673" s="16">
        <v>25</v>
      </c>
      <c r="F673" s="17">
        <v>1574.75</v>
      </c>
      <c r="G673" s="16">
        <v>3</v>
      </c>
      <c r="H673" s="17">
        <v>269.97000000000003</v>
      </c>
      <c r="I673" s="2" t="s">
        <v>25</v>
      </c>
      <c r="J673" s="2" t="s">
        <v>78</v>
      </c>
      <c r="K673" s="16" t="s">
        <v>117</v>
      </c>
      <c r="L673" s="18">
        <v>2022</v>
      </c>
      <c r="M673" s="2"/>
    </row>
    <row r="674" spans="2:13" x14ac:dyDescent="0.3">
      <c r="B674" s="10">
        <v>44909</v>
      </c>
      <c r="C674" s="11" t="s">
        <v>49</v>
      </c>
      <c r="D674" s="11" t="s">
        <v>50</v>
      </c>
      <c r="E674" s="12">
        <v>3</v>
      </c>
      <c r="F674" s="13">
        <v>69.09</v>
      </c>
      <c r="G674" s="12">
        <v>2</v>
      </c>
      <c r="H674" s="13">
        <v>83.76</v>
      </c>
      <c r="I674" s="11" t="s">
        <v>46</v>
      </c>
      <c r="J674" s="11" t="s">
        <v>36</v>
      </c>
      <c r="K674" s="12" t="s">
        <v>117</v>
      </c>
      <c r="L674" s="14">
        <v>2022</v>
      </c>
      <c r="M674" s="2"/>
    </row>
    <row r="675" spans="2:13" x14ac:dyDescent="0.3">
      <c r="B675" s="15">
        <v>44910</v>
      </c>
      <c r="C675" s="2" t="s">
        <v>11</v>
      </c>
      <c r="D675" s="2" t="s">
        <v>12</v>
      </c>
      <c r="E675" s="16">
        <v>1</v>
      </c>
      <c r="F675" s="17">
        <v>345.59</v>
      </c>
      <c r="G675" s="16">
        <v>4</v>
      </c>
      <c r="H675" s="17">
        <v>1727.96</v>
      </c>
      <c r="I675" s="2" t="s">
        <v>13</v>
      </c>
      <c r="J675" s="2" t="s">
        <v>14</v>
      </c>
      <c r="K675" s="16" t="s">
        <v>117</v>
      </c>
      <c r="L675" s="18">
        <v>2022</v>
      </c>
      <c r="M675" s="2"/>
    </row>
    <row r="676" spans="2:13" x14ac:dyDescent="0.3">
      <c r="B676" s="10">
        <v>44911</v>
      </c>
      <c r="C676" s="11" t="s">
        <v>21</v>
      </c>
      <c r="D676" s="11" t="s">
        <v>22</v>
      </c>
      <c r="E676" s="12">
        <v>1</v>
      </c>
      <c r="F676" s="13">
        <v>41.99</v>
      </c>
      <c r="G676" s="12">
        <v>5</v>
      </c>
      <c r="H676" s="13">
        <v>349.95</v>
      </c>
      <c r="I676" s="11" t="s">
        <v>18</v>
      </c>
      <c r="J676" s="11" t="s">
        <v>14</v>
      </c>
      <c r="K676" s="12" t="s">
        <v>117</v>
      </c>
      <c r="L676" s="14">
        <v>2022</v>
      </c>
      <c r="M676" s="2"/>
    </row>
    <row r="677" spans="2:13" x14ac:dyDescent="0.3">
      <c r="B677" s="15">
        <v>44912</v>
      </c>
      <c r="C677" s="2" t="s">
        <v>63</v>
      </c>
      <c r="D677" s="2" t="s">
        <v>41</v>
      </c>
      <c r="E677" s="16">
        <v>1</v>
      </c>
      <c r="F677" s="17">
        <v>20</v>
      </c>
      <c r="G677" s="16">
        <v>5</v>
      </c>
      <c r="H677" s="17">
        <v>199.95</v>
      </c>
      <c r="I677" s="2" t="s">
        <v>25</v>
      </c>
      <c r="J677" s="2" t="s">
        <v>55</v>
      </c>
      <c r="K677" s="16" t="s">
        <v>117</v>
      </c>
      <c r="L677" s="18">
        <v>2022</v>
      </c>
      <c r="M677" s="2"/>
    </row>
    <row r="678" spans="2:13" x14ac:dyDescent="0.3">
      <c r="B678" s="10">
        <v>44913</v>
      </c>
      <c r="C678" s="11" t="s">
        <v>101</v>
      </c>
      <c r="D678" s="11" t="s">
        <v>102</v>
      </c>
      <c r="E678" s="12">
        <v>0</v>
      </c>
      <c r="F678" s="13">
        <v>0</v>
      </c>
      <c r="G678" s="12">
        <v>2</v>
      </c>
      <c r="H678" s="13">
        <v>698</v>
      </c>
      <c r="I678" s="11" t="s">
        <v>103</v>
      </c>
      <c r="J678" s="11" t="s">
        <v>100</v>
      </c>
      <c r="K678" s="12" t="s">
        <v>117</v>
      </c>
      <c r="L678" s="14">
        <v>2022</v>
      </c>
      <c r="M678" s="2"/>
    </row>
    <row r="679" spans="2:13" x14ac:dyDescent="0.3">
      <c r="B679" s="15">
        <v>44914</v>
      </c>
      <c r="C679" s="2" t="s">
        <v>49</v>
      </c>
      <c r="D679" s="2" t="s">
        <v>50</v>
      </c>
      <c r="E679" s="16">
        <v>0</v>
      </c>
      <c r="F679" s="17">
        <v>0</v>
      </c>
      <c r="G679" s="16">
        <v>5</v>
      </c>
      <c r="H679" s="17">
        <v>209.4</v>
      </c>
      <c r="I679" s="2" t="s">
        <v>46</v>
      </c>
      <c r="J679" s="2" t="s">
        <v>36</v>
      </c>
      <c r="K679" s="16" t="s">
        <v>117</v>
      </c>
      <c r="L679" s="18">
        <v>2022</v>
      </c>
      <c r="M679" s="2"/>
    </row>
    <row r="680" spans="2:13" x14ac:dyDescent="0.3">
      <c r="B680" s="10">
        <v>44915</v>
      </c>
      <c r="C680" s="11" t="s">
        <v>23</v>
      </c>
      <c r="D680" s="11" t="s">
        <v>24</v>
      </c>
      <c r="E680" s="12">
        <v>3</v>
      </c>
      <c r="F680" s="13">
        <v>30</v>
      </c>
      <c r="G680" s="12">
        <v>3</v>
      </c>
      <c r="H680" s="13">
        <v>59.97</v>
      </c>
      <c r="I680" s="11" t="s">
        <v>25</v>
      </c>
      <c r="J680" s="11" t="s">
        <v>14</v>
      </c>
      <c r="K680" s="12" t="s">
        <v>117</v>
      </c>
      <c r="L680" s="14">
        <v>2022</v>
      </c>
      <c r="M680" s="2"/>
    </row>
    <row r="681" spans="2:13" x14ac:dyDescent="0.3">
      <c r="B681" s="15">
        <v>44916</v>
      </c>
      <c r="C681" s="2" t="s">
        <v>33</v>
      </c>
      <c r="D681" s="2" t="s">
        <v>34</v>
      </c>
      <c r="E681" s="16">
        <v>0</v>
      </c>
      <c r="F681" s="17">
        <v>0</v>
      </c>
      <c r="G681" s="16">
        <v>4</v>
      </c>
      <c r="H681" s="17">
        <v>999.96</v>
      </c>
      <c r="I681" s="2" t="s">
        <v>35</v>
      </c>
      <c r="J681" s="2" t="s">
        <v>36</v>
      </c>
      <c r="K681" s="16" t="s">
        <v>117</v>
      </c>
      <c r="L681" s="18">
        <v>2022</v>
      </c>
      <c r="M681" s="2"/>
    </row>
    <row r="682" spans="2:13" x14ac:dyDescent="0.3">
      <c r="B682" s="10">
        <v>44917</v>
      </c>
      <c r="C682" s="11" t="s">
        <v>23</v>
      </c>
      <c r="D682" s="11" t="s">
        <v>24</v>
      </c>
      <c r="E682" s="12">
        <v>0</v>
      </c>
      <c r="F682" s="13">
        <v>0</v>
      </c>
      <c r="G682" s="12">
        <v>3</v>
      </c>
      <c r="H682" s="13">
        <v>59.97</v>
      </c>
      <c r="I682" s="11" t="s">
        <v>25</v>
      </c>
      <c r="J682" s="11" t="s">
        <v>14</v>
      </c>
      <c r="K682" s="12" t="s">
        <v>117</v>
      </c>
      <c r="L682" s="14">
        <v>2022</v>
      </c>
      <c r="M682" s="2"/>
    </row>
    <row r="683" spans="2:13" x14ac:dyDescent="0.3">
      <c r="B683" s="15">
        <v>44918</v>
      </c>
      <c r="C683" s="2" t="s">
        <v>72</v>
      </c>
      <c r="D683" s="2" t="s">
        <v>73</v>
      </c>
      <c r="E683" s="16">
        <v>2</v>
      </c>
      <c r="F683" s="17">
        <v>25200</v>
      </c>
      <c r="G683" s="16">
        <v>1</v>
      </c>
      <c r="H683" s="17">
        <v>14000</v>
      </c>
      <c r="I683" s="2" t="s">
        <v>74</v>
      </c>
      <c r="J683" s="2" t="s">
        <v>68</v>
      </c>
      <c r="K683" s="16" t="s">
        <v>117</v>
      </c>
      <c r="L683" s="18">
        <v>2022</v>
      </c>
      <c r="M683" s="2"/>
    </row>
    <row r="684" spans="2:13" x14ac:dyDescent="0.3">
      <c r="B684" s="10">
        <v>44919</v>
      </c>
      <c r="C684" s="11" t="s">
        <v>72</v>
      </c>
      <c r="D684" s="11" t="s">
        <v>73</v>
      </c>
      <c r="E684" s="12">
        <v>1</v>
      </c>
      <c r="F684" s="13">
        <v>12600</v>
      </c>
      <c r="G684" s="12">
        <v>1</v>
      </c>
      <c r="H684" s="13">
        <v>14000</v>
      </c>
      <c r="I684" s="11" t="s">
        <v>74</v>
      </c>
      <c r="J684" s="11" t="s">
        <v>68</v>
      </c>
      <c r="K684" s="12" t="s">
        <v>117</v>
      </c>
      <c r="L684" s="14">
        <v>2022</v>
      </c>
      <c r="M684" s="2"/>
    </row>
    <row r="685" spans="2:13" x14ac:dyDescent="0.3">
      <c r="B685" s="15">
        <v>44920</v>
      </c>
      <c r="C685" s="2" t="s">
        <v>31</v>
      </c>
      <c r="D685" s="2" t="s">
        <v>32</v>
      </c>
      <c r="E685" s="16">
        <v>1</v>
      </c>
      <c r="F685" s="17">
        <v>234.5</v>
      </c>
      <c r="G685" s="16">
        <v>4</v>
      </c>
      <c r="H685" s="17">
        <v>1103.52</v>
      </c>
      <c r="I685" s="2" t="s">
        <v>18</v>
      </c>
      <c r="J685" s="2" t="s">
        <v>14</v>
      </c>
      <c r="K685" s="16" t="s">
        <v>117</v>
      </c>
      <c r="L685" s="18">
        <v>2022</v>
      </c>
      <c r="M685" s="2"/>
    </row>
    <row r="686" spans="2:13" x14ac:dyDescent="0.3">
      <c r="B686" s="10">
        <v>44921</v>
      </c>
      <c r="C686" s="11" t="s">
        <v>56</v>
      </c>
      <c r="D686" s="11" t="s">
        <v>57</v>
      </c>
      <c r="E686" s="12">
        <v>0</v>
      </c>
      <c r="F686" s="13">
        <v>0</v>
      </c>
      <c r="G686" s="12">
        <v>1</v>
      </c>
      <c r="H686" s="13">
        <v>215.59</v>
      </c>
      <c r="I686" s="11" t="s">
        <v>58</v>
      </c>
      <c r="J686" s="11" t="s">
        <v>55</v>
      </c>
      <c r="K686" s="12" t="s">
        <v>117</v>
      </c>
      <c r="L686" s="14">
        <v>2022</v>
      </c>
      <c r="M686" s="2"/>
    </row>
    <row r="687" spans="2:13" x14ac:dyDescent="0.3">
      <c r="B687" s="15">
        <v>44922</v>
      </c>
      <c r="C687" s="2" t="s">
        <v>42</v>
      </c>
      <c r="D687" s="2" t="s">
        <v>43</v>
      </c>
      <c r="E687" s="16">
        <v>3</v>
      </c>
      <c r="F687" s="17">
        <v>65.97</v>
      </c>
      <c r="G687" s="16">
        <v>5</v>
      </c>
      <c r="H687" s="17">
        <v>199.95</v>
      </c>
      <c r="I687" s="2" t="s">
        <v>25</v>
      </c>
      <c r="J687" s="2" t="s">
        <v>36</v>
      </c>
      <c r="K687" s="16" t="s">
        <v>117</v>
      </c>
      <c r="L687" s="18">
        <v>2022</v>
      </c>
      <c r="M687" s="2"/>
    </row>
    <row r="688" spans="2:13" x14ac:dyDescent="0.3">
      <c r="B688" s="10">
        <v>44923</v>
      </c>
      <c r="C688" s="11" t="s">
        <v>31</v>
      </c>
      <c r="D688" s="11" t="s">
        <v>32</v>
      </c>
      <c r="E688" s="12">
        <v>3</v>
      </c>
      <c r="F688" s="13">
        <v>703.5</v>
      </c>
      <c r="G688" s="12">
        <v>4</v>
      </c>
      <c r="H688" s="13">
        <v>1103.52</v>
      </c>
      <c r="I688" s="11" t="s">
        <v>18</v>
      </c>
      <c r="J688" s="11" t="s">
        <v>14</v>
      </c>
      <c r="K688" s="12" t="s">
        <v>117</v>
      </c>
      <c r="L688" s="14">
        <v>2022</v>
      </c>
      <c r="M688" s="2"/>
    </row>
    <row r="689" spans="2:13" x14ac:dyDescent="0.3">
      <c r="B689" s="15">
        <v>44924</v>
      </c>
      <c r="C689" s="2" t="s">
        <v>96</v>
      </c>
      <c r="D689" s="2" t="s">
        <v>97</v>
      </c>
      <c r="E689" s="16">
        <v>3</v>
      </c>
      <c r="F689" s="17">
        <v>224.96999999999997</v>
      </c>
      <c r="G689" s="16">
        <v>3</v>
      </c>
      <c r="H689" s="17">
        <v>299.97000000000003</v>
      </c>
      <c r="I689" s="2" t="s">
        <v>25</v>
      </c>
      <c r="J689" s="2" t="s">
        <v>95</v>
      </c>
      <c r="K689" s="16" t="s">
        <v>117</v>
      </c>
      <c r="L689" s="18">
        <v>2022</v>
      </c>
      <c r="M689" s="2"/>
    </row>
    <row r="690" spans="2:13" x14ac:dyDescent="0.3">
      <c r="B690" s="10">
        <v>44925</v>
      </c>
      <c r="C690" s="11" t="s">
        <v>11</v>
      </c>
      <c r="D690" s="11" t="s">
        <v>12</v>
      </c>
      <c r="E690" s="12">
        <v>3</v>
      </c>
      <c r="F690" s="13">
        <v>1036.77</v>
      </c>
      <c r="G690" s="12">
        <v>2</v>
      </c>
      <c r="H690" s="13">
        <v>863.98</v>
      </c>
      <c r="I690" s="11" t="s">
        <v>13</v>
      </c>
      <c r="J690" s="11" t="s">
        <v>14</v>
      </c>
      <c r="K690" s="12" t="s">
        <v>117</v>
      </c>
      <c r="L690" s="14">
        <v>2022</v>
      </c>
      <c r="M690" s="2"/>
    </row>
    <row r="691" spans="2:13" x14ac:dyDescent="0.3">
      <c r="B691" s="15">
        <v>44926</v>
      </c>
      <c r="C691" s="2" t="s">
        <v>63</v>
      </c>
      <c r="D691" s="2" t="s">
        <v>41</v>
      </c>
      <c r="E691" s="16">
        <v>3</v>
      </c>
      <c r="F691" s="17">
        <v>60</v>
      </c>
      <c r="G691" s="16">
        <v>3</v>
      </c>
      <c r="H691" s="17">
        <v>119.97</v>
      </c>
      <c r="I691" s="2" t="s">
        <v>25</v>
      </c>
      <c r="J691" s="2" t="s">
        <v>55</v>
      </c>
      <c r="K691" s="16" t="s">
        <v>117</v>
      </c>
      <c r="L691" s="18">
        <v>2022</v>
      </c>
      <c r="M691" s="2"/>
    </row>
    <row r="692" spans="2:13" x14ac:dyDescent="0.3">
      <c r="B692" s="10">
        <v>44927</v>
      </c>
      <c r="C692" s="11" t="s">
        <v>101</v>
      </c>
      <c r="D692" s="11" t="s">
        <v>102</v>
      </c>
      <c r="E692" s="12">
        <v>2</v>
      </c>
      <c r="F692" s="13">
        <v>488.6</v>
      </c>
      <c r="G692" s="12">
        <v>4</v>
      </c>
      <c r="H692" s="13">
        <v>1396</v>
      </c>
      <c r="I692" s="11" t="s">
        <v>103</v>
      </c>
      <c r="J692" s="11" t="s">
        <v>100</v>
      </c>
      <c r="K692" s="12" t="s">
        <v>15</v>
      </c>
      <c r="L692" s="14">
        <v>2023</v>
      </c>
      <c r="M692" s="2"/>
    </row>
    <row r="693" spans="2:13" x14ac:dyDescent="0.3">
      <c r="B693" s="15">
        <v>44928</v>
      </c>
      <c r="C693" s="2" t="s">
        <v>51</v>
      </c>
      <c r="D693" s="2" t="s">
        <v>52</v>
      </c>
      <c r="E693" s="16">
        <v>2</v>
      </c>
      <c r="F693" s="17">
        <v>179.98</v>
      </c>
      <c r="G693" s="16">
        <v>3</v>
      </c>
      <c r="H693" s="17">
        <v>359.97</v>
      </c>
      <c r="I693" s="2" t="s">
        <v>39</v>
      </c>
      <c r="J693" s="2" t="s">
        <v>36</v>
      </c>
      <c r="K693" s="16" t="s">
        <v>15</v>
      </c>
      <c r="L693" s="18">
        <v>2023</v>
      </c>
      <c r="M693" s="2"/>
    </row>
    <row r="694" spans="2:13" x14ac:dyDescent="0.3">
      <c r="B694" s="10">
        <v>44929</v>
      </c>
      <c r="C694" s="11" t="s">
        <v>87</v>
      </c>
      <c r="D694" s="11" t="s">
        <v>88</v>
      </c>
      <c r="E694" s="12">
        <v>3</v>
      </c>
      <c r="F694" s="13">
        <v>188.97</v>
      </c>
      <c r="G694" s="12">
        <v>2</v>
      </c>
      <c r="H694" s="13">
        <v>179.98</v>
      </c>
      <c r="I694" s="11" t="s">
        <v>25</v>
      </c>
      <c r="J694" s="11" t="s">
        <v>78</v>
      </c>
      <c r="K694" s="12" t="s">
        <v>15</v>
      </c>
      <c r="L694" s="14">
        <v>2023</v>
      </c>
      <c r="M694" s="2"/>
    </row>
    <row r="695" spans="2:13" x14ac:dyDescent="0.3">
      <c r="B695" s="15">
        <v>44930</v>
      </c>
      <c r="C695" s="2" t="s">
        <v>51</v>
      </c>
      <c r="D695" s="2" t="s">
        <v>52</v>
      </c>
      <c r="E695" s="16">
        <v>0</v>
      </c>
      <c r="F695" s="17">
        <v>0</v>
      </c>
      <c r="G695" s="16">
        <v>2</v>
      </c>
      <c r="H695" s="17">
        <v>239.98</v>
      </c>
      <c r="I695" s="2" t="s">
        <v>39</v>
      </c>
      <c r="J695" s="2" t="s">
        <v>36</v>
      </c>
      <c r="K695" s="16" t="s">
        <v>15</v>
      </c>
      <c r="L695" s="18">
        <v>2023</v>
      </c>
      <c r="M695" s="2"/>
    </row>
    <row r="696" spans="2:13" x14ac:dyDescent="0.3">
      <c r="B696" s="10">
        <v>44931</v>
      </c>
      <c r="C696" s="11" t="s">
        <v>28</v>
      </c>
      <c r="D696" s="11" t="s">
        <v>29</v>
      </c>
      <c r="E696" s="12">
        <v>1</v>
      </c>
      <c r="F696" s="13">
        <v>15</v>
      </c>
      <c r="G696" s="12">
        <v>4</v>
      </c>
      <c r="H696" s="13">
        <v>119.96</v>
      </c>
      <c r="I696" s="11" t="s">
        <v>30</v>
      </c>
      <c r="J696" s="11" t="s">
        <v>14</v>
      </c>
      <c r="K696" s="12" t="s">
        <v>15</v>
      </c>
      <c r="L696" s="14">
        <v>2023</v>
      </c>
      <c r="M696" s="2"/>
    </row>
    <row r="697" spans="2:13" x14ac:dyDescent="0.3">
      <c r="B697" s="15">
        <v>44932</v>
      </c>
      <c r="C697" s="2" t="s">
        <v>56</v>
      </c>
      <c r="D697" s="2" t="s">
        <v>57</v>
      </c>
      <c r="E697" s="16">
        <v>1</v>
      </c>
      <c r="F697" s="17">
        <v>183.25</v>
      </c>
      <c r="G697" s="16">
        <v>2</v>
      </c>
      <c r="H697" s="17">
        <v>431.18</v>
      </c>
      <c r="I697" s="2" t="s">
        <v>58</v>
      </c>
      <c r="J697" s="2" t="s">
        <v>55</v>
      </c>
      <c r="K697" s="16" t="s">
        <v>15</v>
      </c>
      <c r="L697" s="18">
        <v>2023</v>
      </c>
      <c r="M697" s="2"/>
    </row>
    <row r="698" spans="2:13" x14ac:dyDescent="0.3">
      <c r="B698" s="10">
        <v>44933</v>
      </c>
      <c r="C698" s="11" t="s">
        <v>23</v>
      </c>
      <c r="D698" s="11" t="s">
        <v>24</v>
      </c>
      <c r="E698" s="12">
        <v>0</v>
      </c>
      <c r="F698" s="13">
        <v>0</v>
      </c>
      <c r="G698" s="12">
        <v>3</v>
      </c>
      <c r="H698" s="13">
        <v>59.97</v>
      </c>
      <c r="I698" s="11" t="s">
        <v>25</v>
      </c>
      <c r="J698" s="11" t="s">
        <v>14</v>
      </c>
      <c r="K698" s="12" t="s">
        <v>15</v>
      </c>
      <c r="L698" s="14">
        <v>2023</v>
      </c>
      <c r="M698" s="2"/>
    </row>
    <row r="699" spans="2:13" x14ac:dyDescent="0.3">
      <c r="B699" s="15">
        <v>44934</v>
      </c>
      <c r="C699" s="2" t="s">
        <v>87</v>
      </c>
      <c r="D699" s="2" t="s">
        <v>88</v>
      </c>
      <c r="E699" s="16">
        <v>2</v>
      </c>
      <c r="F699" s="17">
        <v>125.98</v>
      </c>
      <c r="G699" s="16">
        <v>5</v>
      </c>
      <c r="H699" s="17">
        <v>449.95</v>
      </c>
      <c r="I699" s="2" t="s">
        <v>25</v>
      </c>
      <c r="J699" s="2" t="s">
        <v>78</v>
      </c>
      <c r="K699" s="16" t="s">
        <v>15</v>
      </c>
      <c r="L699" s="18">
        <v>2023</v>
      </c>
      <c r="M699" s="2"/>
    </row>
    <row r="700" spans="2:13" x14ac:dyDescent="0.3">
      <c r="B700" s="10">
        <v>44935</v>
      </c>
      <c r="C700" s="11" t="s">
        <v>49</v>
      </c>
      <c r="D700" s="11" t="s">
        <v>50</v>
      </c>
      <c r="E700" s="12">
        <v>2</v>
      </c>
      <c r="F700" s="13">
        <v>46.06</v>
      </c>
      <c r="G700" s="12">
        <v>3</v>
      </c>
      <c r="H700" s="13">
        <v>125.64</v>
      </c>
      <c r="I700" s="11" t="s">
        <v>46</v>
      </c>
      <c r="J700" s="11" t="s">
        <v>36</v>
      </c>
      <c r="K700" s="12" t="s">
        <v>15</v>
      </c>
      <c r="L700" s="14">
        <v>2023</v>
      </c>
      <c r="M700" s="2"/>
    </row>
    <row r="701" spans="2:13" x14ac:dyDescent="0.3">
      <c r="B701" s="15">
        <v>44936</v>
      </c>
      <c r="C701" s="2" t="s">
        <v>40</v>
      </c>
      <c r="D701" s="2" t="s">
        <v>41</v>
      </c>
      <c r="E701" s="16">
        <v>2</v>
      </c>
      <c r="F701" s="17">
        <v>43.98</v>
      </c>
      <c r="G701" s="16">
        <v>1</v>
      </c>
      <c r="H701" s="17">
        <v>39.99</v>
      </c>
      <c r="I701" s="2" t="s">
        <v>25</v>
      </c>
      <c r="J701" s="2" t="s">
        <v>36</v>
      </c>
      <c r="K701" s="16" t="s">
        <v>15</v>
      </c>
      <c r="L701" s="18">
        <v>2023</v>
      </c>
      <c r="M701" s="2"/>
    </row>
    <row r="702" spans="2:13" x14ac:dyDescent="0.3">
      <c r="B702" s="10">
        <v>44937</v>
      </c>
      <c r="C702" s="11" t="s">
        <v>21</v>
      </c>
      <c r="D702" s="11" t="s">
        <v>22</v>
      </c>
      <c r="E702" s="12">
        <v>0</v>
      </c>
      <c r="F702" s="13">
        <v>0</v>
      </c>
      <c r="G702" s="12">
        <v>1</v>
      </c>
      <c r="H702" s="13">
        <v>69.989999999999995</v>
      </c>
      <c r="I702" s="11" t="s">
        <v>18</v>
      </c>
      <c r="J702" s="11" t="s">
        <v>14</v>
      </c>
      <c r="K702" s="12" t="s">
        <v>15</v>
      </c>
      <c r="L702" s="14">
        <v>2023</v>
      </c>
      <c r="M702" s="2"/>
    </row>
    <row r="703" spans="2:13" x14ac:dyDescent="0.3">
      <c r="B703" s="15">
        <v>44938</v>
      </c>
      <c r="C703" s="2" t="s">
        <v>66</v>
      </c>
      <c r="D703" s="2" t="s">
        <v>67</v>
      </c>
      <c r="E703" s="16">
        <v>0</v>
      </c>
      <c r="F703" s="17">
        <v>0</v>
      </c>
      <c r="G703" s="16">
        <v>4</v>
      </c>
      <c r="H703" s="17">
        <v>19980</v>
      </c>
      <c r="I703" s="2" t="s">
        <v>13</v>
      </c>
      <c r="J703" s="2" t="s">
        <v>68</v>
      </c>
      <c r="K703" s="16" t="s">
        <v>15</v>
      </c>
      <c r="L703" s="18">
        <v>2023</v>
      </c>
      <c r="M703" s="2"/>
    </row>
    <row r="704" spans="2:13" x14ac:dyDescent="0.3">
      <c r="B704" s="10">
        <v>44939</v>
      </c>
      <c r="C704" s="11" t="s">
        <v>104</v>
      </c>
      <c r="D704" s="11" t="s">
        <v>105</v>
      </c>
      <c r="E704" s="12">
        <v>2</v>
      </c>
      <c r="F704" s="13">
        <v>69.099999999999994</v>
      </c>
      <c r="G704" s="12">
        <v>3</v>
      </c>
      <c r="H704" s="13">
        <v>159.44999999999999</v>
      </c>
      <c r="I704" s="11" t="s">
        <v>106</v>
      </c>
      <c r="J704" s="11" t="s">
        <v>100</v>
      </c>
      <c r="K704" s="12" t="s">
        <v>15</v>
      </c>
      <c r="L704" s="14">
        <v>2023</v>
      </c>
      <c r="M704" s="2"/>
    </row>
    <row r="705" spans="2:13" x14ac:dyDescent="0.3">
      <c r="B705" s="15">
        <v>44940</v>
      </c>
      <c r="C705" s="2" t="s">
        <v>104</v>
      </c>
      <c r="D705" s="2" t="s">
        <v>105</v>
      </c>
      <c r="E705" s="16">
        <v>0</v>
      </c>
      <c r="F705" s="17">
        <v>0</v>
      </c>
      <c r="G705" s="16">
        <v>4</v>
      </c>
      <c r="H705" s="17">
        <v>212.6</v>
      </c>
      <c r="I705" s="2" t="s">
        <v>106</v>
      </c>
      <c r="J705" s="2" t="s">
        <v>100</v>
      </c>
      <c r="K705" s="16" t="s">
        <v>15</v>
      </c>
      <c r="L705" s="18">
        <v>2023</v>
      </c>
      <c r="M705" s="2"/>
    </row>
    <row r="706" spans="2:13" x14ac:dyDescent="0.3">
      <c r="B706" s="10">
        <v>44941</v>
      </c>
      <c r="C706" s="11" t="s">
        <v>56</v>
      </c>
      <c r="D706" s="11" t="s">
        <v>57</v>
      </c>
      <c r="E706" s="12">
        <v>2</v>
      </c>
      <c r="F706" s="13">
        <v>366.5</v>
      </c>
      <c r="G706" s="12">
        <v>1</v>
      </c>
      <c r="H706" s="13">
        <v>215.59</v>
      </c>
      <c r="I706" s="11" t="s">
        <v>58</v>
      </c>
      <c r="J706" s="11" t="s">
        <v>55</v>
      </c>
      <c r="K706" s="12" t="s">
        <v>15</v>
      </c>
      <c r="L706" s="14">
        <v>2023</v>
      </c>
      <c r="M706" s="2"/>
    </row>
    <row r="707" spans="2:13" x14ac:dyDescent="0.3">
      <c r="B707" s="15">
        <v>44942</v>
      </c>
      <c r="C707" s="2" t="s">
        <v>44</v>
      </c>
      <c r="D707" s="2" t="s">
        <v>45</v>
      </c>
      <c r="E707" s="16">
        <v>2</v>
      </c>
      <c r="F707" s="17">
        <v>65.42</v>
      </c>
      <c r="G707" s="16">
        <v>5</v>
      </c>
      <c r="H707" s="17">
        <v>251.6</v>
      </c>
      <c r="I707" s="2" t="s">
        <v>46</v>
      </c>
      <c r="J707" s="2" t="s">
        <v>36</v>
      </c>
      <c r="K707" s="16" t="s">
        <v>15</v>
      </c>
      <c r="L707" s="18">
        <v>2023</v>
      </c>
      <c r="M707" s="2"/>
    </row>
    <row r="708" spans="2:13" x14ac:dyDescent="0.3">
      <c r="B708" s="10">
        <v>44943</v>
      </c>
      <c r="C708" s="11" t="s">
        <v>56</v>
      </c>
      <c r="D708" s="11" t="s">
        <v>57</v>
      </c>
      <c r="E708" s="12">
        <v>1</v>
      </c>
      <c r="F708" s="13">
        <v>183.25</v>
      </c>
      <c r="G708" s="12">
        <v>2</v>
      </c>
      <c r="H708" s="13">
        <v>431.18</v>
      </c>
      <c r="I708" s="11" t="s">
        <v>58</v>
      </c>
      <c r="J708" s="11" t="s">
        <v>55</v>
      </c>
      <c r="K708" s="12" t="s">
        <v>15</v>
      </c>
      <c r="L708" s="14">
        <v>2023</v>
      </c>
      <c r="M708" s="2"/>
    </row>
    <row r="709" spans="2:13" x14ac:dyDescent="0.3">
      <c r="B709" s="15">
        <v>44944</v>
      </c>
      <c r="C709" s="2" t="s">
        <v>61</v>
      </c>
      <c r="D709" s="2" t="s">
        <v>62</v>
      </c>
      <c r="E709" s="16">
        <v>3</v>
      </c>
      <c r="F709" s="17">
        <v>882.06</v>
      </c>
      <c r="G709" s="16">
        <v>1</v>
      </c>
      <c r="H709" s="17">
        <v>326.69</v>
      </c>
      <c r="I709" s="2" t="s">
        <v>58</v>
      </c>
      <c r="J709" s="2" t="s">
        <v>55</v>
      </c>
      <c r="K709" s="16" t="s">
        <v>15</v>
      </c>
      <c r="L709" s="18">
        <v>2023</v>
      </c>
      <c r="M709" s="2"/>
    </row>
    <row r="710" spans="2:13" x14ac:dyDescent="0.3">
      <c r="B710" s="10">
        <v>44945</v>
      </c>
      <c r="C710" s="11" t="s">
        <v>101</v>
      </c>
      <c r="D710" s="11" t="s">
        <v>102</v>
      </c>
      <c r="E710" s="12">
        <v>3</v>
      </c>
      <c r="F710" s="13">
        <v>732.90000000000009</v>
      </c>
      <c r="G710" s="12">
        <v>1</v>
      </c>
      <c r="H710" s="13">
        <v>349</v>
      </c>
      <c r="I710" s="11" t="s">
        <v>103</v>
      </c>
      <c r="J710" s="11" t="s">
        <v>100</v>
      </c>
      <c r="K710" s="12" t="s">
        <v>15</v>
      </c>
      <c r="L710" s="14">
        <v>2023</v>
      </c>
      <c r="M710" s="2"/>
    </row>
    <row r="711" spans="2:13" x14ac:dyDescent="0.3">
      <c r="B711" s="15">
        <v>44946</v>
      </c>
      <c r="C711" s="2" t="s">
        <v>44</v>
      </c>
      <c r="D711" s="2" t="s">
        <v>45</v>
      </c>
      <c r="E711" s="16">
        <v>0</v>
      </c>
      <c r="F711" s="17">
        <v>0</v>
      </c>
      <c r="G711" s="16">
        <v>4</v>
      </c>
      <c r="H711" s="17">
        <v>201.28</v>
      </c>
      <c r="I711" s="2" t="s">
        <v>46</v>
      </c>
      <c r="J711" s="2" t="s">
        <v>36</v>
      </c>
      <c r="K711" s="16" t="s">
        <v>15</v>
      </c>
      <c r="L711" s="18">
        <v>2023</v>
      </c>
      <c r="M711" s="2"/>
    </row>
    <row r="712" spans="2:13" x14ac:dyDescent="0.3">
      <c r="B712" s="10">
        <v>44947</v>
      </c>
      <c r="C712" s="11" t="s">
        <v>42</v>
      </c>
      <c r="D712" s="11" t="s">
        <v>43</v>
      </c>
      <c r="E712" s="12">
        <v>0</v>
      </c>
      <c r="F712" s="13">
        <v>0</v>
      </c>
      <c r="G712" s="12">
        <v>5</v>
      </c>
      <c r="H712" s="13">
        <v>199.95</v>
      </c>
      <c r="I712" s="11" t="s">
        <v>25</v>
      </c>
      <c r="J712" s="11" t="s">
        <v>36</v>
      </c>
      <c r="K712" s="12" t="s">
        <v>15</v>
      </c>
      <c r="L712" s="14">
        <v>2023</v>
      </c>
      <c r="M712" s="2"/>
    </row>
    <row r="713" spans="2:13" x14ac:dyDescent="0.3">
      <c r="B713" s="15">
        <v>44948</v>
      </c>
      <c r="C713" s="2" t="s">
        <v>63</v>
      </c>
      <c r="D713" s="2" t="s">
        <v>41</v>
      </c>
      <c r="E713" s="16">
        <v>2</v>
      </c>
      <c r="F713" s="17">
        <v>40</v>
      </c>
      <c r="G713" s="16">
        <v>5</v>
      </c>
      <c r="H713" s="17">
        <v>199.95</v>
      </c>
      <c r="I713" s="2" t="s">
        <v>25</v>
      </c>
      <c r="J713" s="2" t="s">
        <v>55</v>
      </c>
      <c r="K713" s="16" t="s">
        <v>15</v>
      </c>
      <c r="L713" s="18">
        <v>2023</v>
      </c>
      <c r="M713" s="2"/>
    </row>
    <row r="714" spans="2:13" x14ac:dyDescent="0.3">
      <c r="B714" s="10">
        <v>44949</v>
      </c>
      <c r="C714" s="11" t="s">
        <v>31</v>
      </c>
      <c r="D714" s="11" t="s">
        <v>32</v>
      </c>
      <c r="E714" s="12">
        <v>3</v>
      </c>
      <c r="F714" s="13">
        <v>703.5</v>
      </c>
      <c r="G714" s="12">
        <v>5</v>
      </c>
      <c r="H714" s="13">
        <v>1379.4</v>
      </c>
      <c r="I714" s="11" t="s">
        <v>18</v>
      </c>
      <c r="J714" s="11" t="s">
        <v>14</v>
      </c>
      <c r="K714" s="12" t="s">
        <v>15</v>
      </c>
      <c r="L714" s="14">
        <v>2023</v>
      </c>
      <c r="M714" s="2"/>
    </row>
    <row r="715" spans="2:13" x14ac:dyDescent="0.3">
      <c r="B715" s="15">
        <v>44950</v>
      </c>
      <c r="C715" s="2" t="s">
        <v>33</v>
      </c>
      <c r="D715" s="2" t="s">
        <v>34</v>
      </c>
      <c r="E715" s="16">
        <v>0</v>
      </c>
      <c r="F715" s="17">
        <v>0</v>
      </c>
      <c r="G715" s="16">
        <v>3</v>
      </c>
      <c r="H715" s="17">
        <v>749.97</v>
      </c>
      <c r="I715" s="2" t="s">
        <v>35</v>
      </c>
      <c r="J715" s="2" t="s">
        <v>36</v>
      </c>
      <c r="K715" s="16" t="s">
        <v>15</v>
      </c>
      <c r="L715" s="18">
        <v>2023</v>
      </c>
      <c r="M715" s="2"/>
    </row>
    <row r="716" spans="2:13" x14ac:dyDescent="0.3">
      <c r="B716" s="10">
        <v>44951</v>
      </c>
      <c r="C716" s="11" t="s">
        <v>75</v>
      </c>
      <c r="D716" s="11" t="s">
        <v>76</v>
      </c>
      <c r="E716" s="12">
        <v>3</v>
      </c>
      <c r="F716" s="13">
        <v>36</v>
      </c>
      <c r="G716" s="12">
        <v>1</v>
      </c>
      <c r="H716" s="13">
        <v>20</v>
      </c>
      <c r="I716" s="11" t="s">
        <v>77</v>
      </c>
      <c r="J716" s="11" t="s">
        <v>78</v>
      </c>
      <c r="K716" s="12" t="s">
        <v>15</v>
      </c>
      <c r="L716" s="14">
        <v>2023</v>
      </c>
      <c r="M716" s="2"/>
    </row>
    <row r="717" spans="2:13" x14ac:dyDescent="0.3">
      <c r="B717" s="15">
        <v>44952</v>
      </c>
      <c r="C717" s="2" t="s">
        <v>96</v>
      </c>
      <c r="D717" s="2" t="s">
        <v>97</v>
      </c>
      <c r="E717" s="16">
        <v>2</v>
      </c>
      <c r="F717" s="17">
        <v>149.97999999999999</v>
      </c>
      <c r="G717" s="16">
        <v>2</v>
      </c>
      <c r="H717" s="17">
        <v>199.98</v>
      </c>
      <c r="I717" s="2" t="s">
        <v>25</v>
      </c>
      <c r="J717" s="2" t="s">
        <v>95</v>
      </c>
      <c r="K717" s="16" t="s">
        <v>15</v>
      </c>
      <c r="L717" s="18">
        <v>2023</v>
      </c>
      <c r="M717" s="2"/>
    </row>
    <row r="718" spans="2:13" x14ac:dyDescent="0.3">
      <c r="B718" s="10">
        <v>44953</v>
      </c>
      <c r="C718" s="11" t="s">
        <v>87</v>
      </c>
      <c r="D718" s="11" t="s">
        <v>88</v>
      </c>
      <c r="E718" s="12">
        <v>2</v>
      </c>
      <c r="F718" s="13">
        <v>125.98</v>
      </c>
      <c r="G718" s="12">
        <v>3</v>
      </c>
      <c r="H718" s="13">
        <v>269.97000000000003</v>
      </c>
      <c r="I718" s="11" t="s">
        <v>25</v>
      </c>
      <c r="J718" s="11" t="s">
        <v>78</v>
      </c>
      <c r="K718" s="12" t="s">
        <v>15</v>
      </c>
      <c r="L718" s="14">
        <v>2023</v>
      </c>
      <c r="M718" s="2"/>
    </row>
    <row r="719" spans="2:13" x14ac:dyDescent="0.3">
      <c r="B719" s="15">
        <v>44954</v>
      </c>
      <c r="C719" s="2" t="s">
        <v>75</v>
      </c>
      <c r="D719" s="2" t="s">
        <v>76</v>
      </c>
      <c r="E719" s="16">
        <v>1</v>
      </c>
      <c r="F719" s="17">
        <v>12</v>
      </c>
      <c r="G719" s="16">
        <v>3</v>
      </c>
      <c r="H719" s="17">
        <v>60</v>
      </c>
      <c r="I719" s="2" t="s">
        <v>77</v>
      </c>
      <c r="J719" s="2" t="s">
        <v>78</v>
      </c>
      <c r="K719" s="16" t="s">
        <v>15</v>
      </c>
      <c r="L719" s="18">
        <v>2023</v>
      </c>
      <c r="M719" s="2"/>
    </row>
    <row r="720" spans="2:13" x14ac:dyDescent="0.3">
      <c r="B720" s="10">
        <v>44955</v>
      </c>
      <c r="C720" s="11" t="s">
        <v>82</v>
      </c>
      <c r="D720" s="11" t="s">
        <v>83</v>
      </c>
      <c r="E720" s="12">
        <v>0</v>
      </c>
      <c r="F720" s="13">
        <v>0</v>
      </c>
      <c r="G720" s="12">
        <v>2</v>
      </c>
      <c r="H720" s="13">
        <v>258</v>
      </c>
      <c r="I720" s="11" t="s">
        <v>77</v>
      </c>
      <c r="J720" s="11" t="s">
        <v>78</v>
      </c>
      <c r="K720" s="12" t="s">
        <v>15</v>
      </c>
      <c r="L720" s="14">
        <v>2023</v>
      </c>
      <c r="M720" s="2"/>
    </row>
    <row r="721" spans="2:13" x14ac:dyDescent="0.3">
      <c r="B721" s="15">
        <v>44956</v>
      </c>
      <c r="C721" s="2" t="s">
        <v>31</v>
      </c>
      <c r="D721" s="2" t="s">
        <v>32</v>
      </c>
      <c r="E721" s="16">
        <v>2</v>
      </c>
      <c r="F721" s="17">
        <v>469</v>
      </c>
      <c r="G721" s="16">
        <v>3</v>
      </c>
      <c r="H721" s="17">
        <v>827.64</v>
      </c>
      <c r="I721" s="2" t="s">
        <v>18</v>
      </c>
      <c r="J721" s="2" t="s">
        <v>14</v>
      </c>
      <c r="K721" s="16" t="s">
        <v>15</v>
      </c>
      <c r="L721" s="18">
        <v>2023</v>
      </c>
      <c r="M721" s="2"/>
    </row>
    <row r="722" spans="2:13" x14ac:dyDescent="0.3">
      <c r="B722" s="10">
        <v>44957</v>
      </c>
      <c r="C722" s="11" t="s">
        <v>104</v>
      </c>
      <c r="D722" s="11" t="s">
        <v>105</v>
      </c>
      <c r="E722" s="12">
        <v>3</v>
      </c>
      <c r="F722" s="13">
        <v>103.64999999999999</v>
      </c>
      <c r="G722" s="12">
        <v>2</v>
      </c>
      <c r="H722" s="13">
        <v>106.3</v>
      </c>
      <c r="I722" s="11" t="s">
        <v>106</v>
      </c>
      <c r="J722" s="11" t="s">
        <v>100</v>
      </c>
      <c r="K722" s="12" t="s">
        <v>15</v>
      </c>
      <c r="L722" s="14">
        <v>2023</v>
      </c>
      <c r="M722" s="2"/>
    </row>
    <row r="723" spans="2:13" x14ac:dyDescent="0.3">
      <c r="B723" s="15">
        <v>44958</v>
      </c>
      <c r="C723" s="2" t="s">
        <v>64</v>
      </c>
      <c r="D723" s="2" t="s">
        <v>65</v>
      </c>
      <c r="E723" s="16">
        <v>2</v>
      </c>
      <c r="F723" s="17">
        <v>1169.98</v>
      </c>
      <c r="G723" s="16">
        <v>4</v>
      </c>
      <c r="H723" s="17">
        <v>2599.96</v>
      </c>
      <c r="I723" s="2" t="s">
        <v>35</v>
      </c>
      <c r="J723" s="2" t="s">
        <v>55</v>
      </c>
      <c r="K723" s="16" t="s">
        <v>107</v>
      </c>
      <c r="L723" s="18">
        <v>2023</v>
      </c>
      <c r="M723" s="2"/>
    </row>
    <row r="724" spans="2:13" x14ac:dyDescent="0.3">
      <c r="B724" s="10">
        <v>44959</v>
      </c>
      <c r="C724" s="11" t="s">
        <v>82</v>
      </c>
      <c r="D724" s="11" t="s">
        <v>83</v>
      </c>
      <c r="E724" s="12">
        <v>2</v>
      </c>
      <c r="F724" s="13">
        <v>193.5</v>
      </c>
      <c r="G724" s="12">
        <v>3</v>
      </c>
      <c r="H724" s="13">
        <v>387</v>
      </c>
      <c r="I724" s="11" t="s">
        <v>77</v>
      </c>
      <c r="J724" s="11" t="s">
        <v>78</v>
      </c>
      <c r="K724" s="12" t="s">
        <v>107</v>
      </c>
      <c r="L724" s="14">
        <v>2023</v>
      </c>
      <c r="M724" s="2"/>
    </row>
    <row r="725" spans="2:13" x14ac:dyDescent="0.3">
      <c r="B725" s="15">
        <v>44960</v>
      </c>
      <c r="C725" s="2" t="s">
        <v>31</v>
      </c>
      <c r="D725" s="2" t="s">
        <v>32</v>
      </c>
      <c r="E725" s="16">
        <v>2</v>
      </c>
      <c r="F725" s="17">
        <v>469</v>
      </c>
      <c r="G725" s="16">
        <v>1</v>
      </c>
      <c r="H725" s="17">
        <v>275.88</v>
      </c>
      <c r="I725" s="2" t="s">
        <v>18</v>
      </c>
      <c r="J725" s="2" t="s">
        <v>14</v>
      </c>
      <c r="K725" s="16" t="s">
        <v>107</v>
      </c>
      <c r="L725" s="18">
        <v>2023</v>
      </c>
      <c r="M725" s="2"/>
    </row>
    <row r="726" spans="2:13" x14ac:dyDescent="0.3">
      <c r="B726" s="10">
        <v>44961</v>
      </c>
      <c r="C726" s="11" t="s">
        <v>42</v>
      </c>
      <c r="D726" s="11" t="s">
        <v>43</v>
      </c>
      <c r="E726" s="12">
        <v>2</v>
      </c>
      <c r="F726" s="13">
        <v>43.98</v>
      </c>
      <c r="G726" s="12">
        <v>5</v>
      </c>
      <c r="H726" s="13">
        <v>199.95</v>
      </c>
      <c r="I726" s="11" t="s">
        <v>25</v>
      </c>
      <c r="J726" s="11" t="s">
        <v>36</v>
      </c>
      <c r="K726" s="12" t="s">
        <v>107</v>
      </c>
      <c r="L726" s="14">
        <v>2023</v>
      </c>
      <c r="M726" s="2"/>
    </row>
    <row r="727" spans="2:13" x14ac:dyDescent="0.3">
      <c r="B727" s="15">
        <v>44962</v>
      </c>
      <c r="C727" s="2" t="s">
        <v>42</v>
      </c>
      <c r="D727" s="2" t="s">
        <v>43</v>
      </c>
      <c r="E727" s="16">
        <v>2</v>
      </c>
      <c r="F727" s="17">
        <v>43.98</v>
      </c>
      <c r="G727" s="16">
        <v>4</v>
      </c>
      <c r="H727" s="17">
        <v>159.96</v>
      </c>
      <c r="I727" s="2" t="s">
        <v>25</v>
      </c>
      <c r="J727" s="2" t="s">
        <v>36</v>
      </c>
      <c r="K727" s="16" t="s">
        <v>107</v>
      </c>
      <c r="L727" s="18">
        <v>2023</v>
      </c>
      <c r="M727" s="2"/>
    </row>
    <row r="728" spans="2:13" x14ac:dyDescent="0.3">
      <c r="B728" s="10">
        <v>44963</v>
      </c>
      <c r="C728" s="11" t="s">
        <v>37</v>
      </c>
      <c r="D728" s="11" t="s">
        <v>38</v>
      </c>
      <c r="E728" s="12">
        <v>2</v>
      </c>
      <c r="F728" s="13">
        <v>77.98</v>
      </c>
      <c r="G728" s="12">
        <v>5</v>
      </c>
      <c r="H728" s="13">
        <v>299.95</v>
      </c>
      <c r="I728" s="11" t="s">
        <v>39</v>
      </c>
      <c r="J728" s="11" t="s">
        <v>36</v>
      </c>
      <c r="K728" s="12" t="s">
        <v>107</v>
      </c>
      <c r="L728" s="14">
        <v>2023</v>
      </c>
      <c r="M728" s="2"/>
    </row>
    <row r="729" spans="2:13" x14ac:dyDescent="0.3">
      <c r="B729" s="15">
        <v>44964</v>
      </c>
      <c r="C729" s="2" t="s">
        <v>79</v>
      </c>
      <c r="D729" s="2" t="s">
        <v>80</v>
      </c>
      <c r="E729" s="16">
        <v>1</v>
      </c>
      <c r="F729" s="17">
        <v>211.65</v>
      </c>
      <c r="G729" s="16">
        <v>5</v>
      </c>
      <c r="H729" s="17">
        <v>1245</v>
      </c>
      <c r="I729" s="2" t="s">
        <v>81</v>
      </c>
      <c r="J729" s="2" t="s">
        <v>78</v>
      </c>
      <c r="K729" s="16" t="s">
        <v>107</v>
      </c>
      <c r="L729" s="18">
        <v>2023</v>
      </c>
      <c r="M729" s="2"/>
    </row>
    <row r="730" spans="2:13" x14ac:dyDescent="0.3">
      <c r="B730" s="10">
        <v>44965</v>
      </c>
      <c r="C730" s="11" t="s">
        <v>82</v>
      </c>
      <c r="D730" s="11" t="s">
        <v>83</v>
      </c>
      <c r="E730" s="12">
        <v>0</v>
      </c>
      <c r="F730" s="13">
        <v>0</v>
      </c>
      <c r="G730" s="12">
        <v>3</v>
      </c>
      <c r="H730" s="13">
        <v>387</v>
      </c>
      <c r="I730" s="11" t="s">
        <v>77</v>
      </c>
      <c r="J730" s="11" t="s">
        <v>78</v>
      </c>
      <c r="K730" s="12" t="s">
        <v>107</v>
      </c>
      <c r="L730" s="14">
        <v>2023</v>
      </c>
      <c r="M730" s="2"/>
    </row>
    <row r="731" spans="2:13" x14ac:dyDescent="0.3">
      <c r="B731" s="15">
        <v>44966</v>
      </c>
      <c r="C731" s="2" t="s">
        <v>98</v>
      </c>
      <c r="D731" s="2" t="s">
        <v>99</v>
      </c>
      <c r="E731" s="16">
        <v>1</v>
      </c>
      <c r="F731" s="17">
        <v>359.96</v>
      </c>
      <c r="G731" s="16">
        <v>3</v>
      </c>
      <c r="H731" s="17">
        <v>1199.8499999999999</v>
      </c>
      <c r="I731" s="2" t="s">
        <v>13</v>
      </c>
      <c r="J731" s="2" t="s">
        <v>100</v>
      </c>
      <c r="K731" s="16" t="s">
        <v>107</v>
      </c>
      <c r="L731" s="18">
        <v>2023</v>
      </c>
      <c r="M731" s="2"/>
    </row>
    <row r="732" spans="2:13" x14ac:dyDescent="0.3">
      <c r="B732" s="10">
        <v>44967</v>
      </c>
      <c r="C732" s="11" t="s">
        <v>26</v>
      </c>
      <c r="D732" s="11" t="s">
        <v>27</v>
      </c>
      <c r="E732" s="12">
        <v>2</v>
      </c>
      <c r="F732" s="13">
        <v>28</v>
      </c>
      <c r="G732" s="12">
        <v>4</v>
      </c>
      <c r="H732" s="13">
        <v>111.96</v>
      </c>
      <c r="I732" s="11" t="s">
        <v>25</v>
      </c>
      <c r="J732" s="11" t="s">
        <v>14</v>
      </c>
      <c r="K732" s="12" t="s">
        <v>107</v>
      </c>
      <c r="L732" s="14">
        <v>2023</v>
      </c>
      <c r="M732" s="2"/>
    </row>
    <row r="733" spans="2:13" x14ac:dyDescent="0.3">
      <c r="B733" s="15">
        <v>44968</v>
      </c>
      <c r="C733" s="2" t="s">
        <v>72</v>
      </c>
      <c r="D733" s="2" t="s">
        <v>73</v>
      </c>
      <c r="E733" s="16">
        <v>2</v>
      </c>
      <c r="F733" s="17">
        <v>25200</v>
      </c>
      <c r="G733" s="16">
        <v>2</v>
      </c>
      <c r="H733" s="17">
        <v>28000</v>
      </c>
      <c r="I733" s="2" t="s">
        <v>74</v>
      </c>
      <c r="J733" s="2" t="s">
        <v>68</v>
      </c>
      <c r="K733" s="16" t="s">
        <v>107</v>
      </c>
      <c r="L733" s="18">
        <v>2023</v>
      </c>
      <c r="M733" s="2"/>
    </row>
    <row r="734" spans="2:13" x14ac:dyDescent="0.3">
      <c r="B734" s="10">
        <v>44969</v>
      </c>
      <c r="C734" s="11" t="s">
        <v>101</v>
      </c>
      <c r="D734" s="11" t="s">
        <v>102</v>
      </c>
      <c r="E734" s="12">
        <v>3</v>
      </c>
      <c r="F734" s="13">
        <v>732.90000000000009</v>
      </c>
      <c r="G734" s="12">
        <v>3</v>
      </c>
      <c r="H734" s="13">
        <v>1047</v>
      </c>
      <c r="I734" s="11" t="s">
        <v>103</v>
      </c>
      <c r="J734" s="11" t="s">
        <v>100</v>
      </c>
      <c r="K734" s="12" t="s">
        <v>107</v>
      </c>
      <c r="L734" s="14">
        <v>2023</v>
      </c>
      <c r="M734" s="2"/>
    </row>
    <row r="735" spans="2:13" x14ac:dyDescent="0.3">
      <c r="B735" s="15">
        <v>44970</v>
      </c>
      <c r="C735" s="2" t="s">
        <v>40</v>
      </c>
      <c r="D735" s="2" t="s">
        <v>41</v>
      </c>
      <c r="E735" s="16">
        <v>2</v>
      </c>
      <c r="F735" s="17">
        <v>43.98</v>
      </c>
      <c r="G735" s="16">
        <v>4</v>
      </c>
      <c r="H735" s="17">
        <v>159.96</v>
      </c>
      <c r="I735" s="2" t="s">
        <v>25</v>
      </c>
      <c r="J735" s="2" t="s">
        <v>36</v>
      </c>
      <c r="K735" s="16" t="s">
        <v>107</v>
      </c>
      <c r="L735" s="18">
        <v>2023</v>
      </c>
      <c r="M735" s="2"/>
    </row>
    <row r="736" spans="2:13" x14ac:dyDescent="0.3">
      <c r="B736" s="10">
        <v>44971</v>
      </c>
      <c r="C736" s="11" t="s">
        <v>82</v>
      </c>
      <c r="D736" s="11" t="s">
        <v>83</v>
      </c>
      <c r="E736" s="12">
        <v>0</v>
      </c>
      <c r="F736" s="13">
        <v>0</v>
      </c>
      <c r="G736" s="12">
        <v>3</v>
      </c>
      <c r="H736" s="13">
        <v>387</v>
      </c>
      <c r="I736" s="11" t="s">
        <v>77</v>
      </c>
      <c r="J736" s="11" t="s">
        <v>78</v>
      </c>
      <c r="K736" s="12" t="s">
        <v>107</v>
      </c>
      <c r="L736" s="14">
        <v>2023</v>
      </c>
      <c r="M736" s="2"/>
    </row>
    <row r="737" spans="2:13" x14ac:dyDescent="0.3">
      <c r="B737" s="15">
        <v>44972</v>
      </c>
      <c r="C737" s="2" t="s">
        <v>63</v>
      </c>
      <c r="D737" s="2" t="s">
        <v>41</v>
      </c>
      <c r="E737" s="16">
        <v>1</v>
      </c>
      <c r="F737" s="17">
        <v>20</v>
      </c>
      <c r="G737" s="16">
        <v>4</v>
      </c>
      <c r="H737" s="17">
        <v>159.96</v>
      </c>
      <c r="I737" s="2" t="s">
        <v>25</v>
      </c>
      <c r="J737" s="2" t="s">
        <v>55</v>
      </c>
      <c r="K737" s="16" t="s">
        <v>107</v>
      </c>
      <c r="L737" s="18">
        <v>2023</v>
      </c>
      <c r="M737" s="2"/>
    </row>
    <row r="738" spans="2:13" x14ac:dyDescent="0.3">
      <c r="B738" s="10">
        <v>44973</v>
      </c>
      <c r="C738" s="11" t="s">
        <v>16</v>
      </c>
      <c r="D738" s="11" t="s">
        <v>17</v>
      </c>
      <c r="E738" s="12">
        <v>0</v>
      </c>
      <c r="F738" s="13">
        <v>0</v>
      </c>
      <c r="G738" s="12">
        <v>3</v>
      </c>
      <c r="H738" s="13">
        <v>749.97</v>
      </c>
      <c r="I738" s="11" t="s">
        <v>18</v>
      </c>
      <c r="J738" s="11" t="s">
        <v>14</v>
      </c>
      <c r="K738" s="12" t="s">
        <v>107</v>
      </c>
      <c r="L738" s="14">
        <v>2023</v>
      </c>
      <c r="M738" s="2"/>
    </row>
    <row r="739" spans="2:13" x14ac:dyDescent="0.3">
      <c r="B739" s="15">
        <v>44974</v>
      </c>
      <c r="C739" s="2" t="s">
        <v>59</v>
      </c>
      <c r="D739" s="2" t="s">
        <v>60</v>
      </c>
      <c r="E739" s="16">
        <v>2</v>
      </c>
      <c r="F739" s="17">
        <v>40</v>
      </c>
      <c r="G739" s="16">
        <v>3</v>
      </c>
      <c r="H739" s="17">
        <v>119.97</v>
      </c>
      <c r="I739" s="2" t="s">
        <v>30</v>
      </c>
      <c r="J739" s="2" t="s">
        <v>55</v>
      </c>
      <c r="K739" s="16" t="s">
        <v>107</v>
      </c>
      <c r="L739" s="18">
        <v>2023</v>
      </c>
      <c r="M739" s="2"/>
    </row>
    <row r="740" spans="2:13" x14ac:dyDescent="0.3">
      <c r="B740" s="10">
        <v>44975</v>
      </c>
      <c r="C740" s="11" t="s">
        <v>16</v>
      </c>
      <c r="D740" s="11" t="s">
        <v>17</v>
      </c>
      <c r="E740" s="12">
        <v>2</v>
      </c>
      <c r="F740" s="13">
        <v>349.98</v>
      </c>
      <c r="G740" s="12">
        <v>3</v>
      </c>
      <c r="H740" s="13">
        <v>749.97</v>
      </c>
      <c r="I740" s="11" t="s">
        <v>18</v>
      </c>
      <c r="J740" s="11" t="s">
        <v>14</v>
      </c>
      <c r="K740" s="12" t="s">
        <v>107</v>
      </c>
      <c r="L740" s="14">
        <v>2023</v>
      </c>
      <c r="M740" s="2"/>
    </row>
    <row r="741" spans="2:13" x14ac:dyDescent="0.3">
      <c r="B741" s="15">
        <v>44976</v>
      </c>
      <c r="C741" s="2" t="s">
        <v>40</v>
      </c>
      <c r="D741" s="2" t="s">
        <v>41</v>
      </c>
      <c r="E741" s="16">
        <v>1</v>
      </c>
      <c r="F741" s="17">
        <v>21.99</v>
      </c>
      <c r="G741" s="16">
        <v>1</v>
      </c>
      <c r="H741" s="17">
        <v>39.99</v>
      </c>
      <c r="I741" s="2" t="s">
        <v>25</v>
      </c>
      <c r="J741" s="2" t="s">
        <v>36</v>
      </c>
      <c r="K741" s="16" t="s">
        <v>107</v>
      </c>
      <c r="L741" s="18">
        <v>2023</v>
      </c>
      <c r="M741" s="2"/>
    </row>
    <row r="742" spans="2:13" x14ac:dyDescent="0.3">
      <c r="B742" s="10">
        <v>44977</v>
      </c>
      <c r="C742" s="11" t="s">
        <v>66</v>
      </c>
      <c r="D742" s="11" t="s">
        <v>67</v>
      </c>
      <c r="E742" s="12">
        <v>1</v>
      </c>
      <c r="F742" s="13">
        <v>4495.5</v>
      </c>
      <c r="G742" s="12">
        <v>2</v>
      </c>
      <c r="H742" s="13">
        <v>9990</v>
      </c>
      <c r="I742" s="11" t="s">
        <v>13</v>
      </c>
      <c r="J742" s="11" t="s">
        <v>68</v>
      </c>
      <c r="K742" s="12" t="s">
        <v>107</v>
      </c>
      <c r="L742" s="14">
        <v>2023</v>
      </c>
      <c r="M742" s="2"/>
    </row>
    <row r="743" spans="2:13" x14ac:dyDescent="0.3">
      <c r="B743" s="15">
        <v>44978</v>
      </c>
      <c r="C743" s="2" t="s">
        <v>66</v>
      </c>
      <c r="D743" s="2" t="s">
        <v>67</v>
      </c>
      <c r="E743" s="16">
        <v>1</v>
      </c>
      <c r="F743" s="17">
        <v>4495.5</v>
      </c>
      <c r="G743" s="16">
        <v>1</v>
      </c>
      <c r="H743" s="17">
        <v>4995</v>
      </c>
      <c r="I743" s="2" t="s">
        <v>13</v>
      </c>
      <c r="J743" s="2" t="s">
        <v>68</v>
      </c>
      <c r="K743" s="16" t="s">
        <v>107</v>
      </c>
      <c r="L743" s="18">
        <v>2023</v>
      </c>
      <c r="M743" s="2"/>
    </row>
    <row r="744" spans="2:13" x14ac:dyDescent="0.3">
      <c r="B744" s="10">
        <v>44979</v>
      </c>
      <c r="C744" s="11" t="s">
        <v>49</v>
      </c>
      <c r="D744" s="11" t="s">
        <v>50</v>
      </c>
      <c r="E744" s="12">
        <v>3</v>
      </c>
      <c r="F744" s="13">
        <v>69.09</v>
      </c>
      <c r="G744" s="12">
        <v>4</v>
      </c>
      <c r="H744" s="13">
        <v>167.52</v>
      </c>
      <c r="I744" s="11" t="s">
        <v>46</v>
      </c>
      <c r="J744" s="11" t="s">
        <v>36</v>
      </c>
      <c r="K744" s="12" t="s">
        <v>107</v>
      </c>
      <c r="L744" s="14">
        <v>2023</v>
      </c>
      <c r="M744" s="2"/>
    </row>
    <row r="745" spans="2:13" x14ac:dyDescent="0.3">
      <c r="B745" s="15">
        <v>44980</v>
      </c>
      <c r="C745" s="2" t="s">
        <v>101</v>
      </c>
      <c r="D745" s="2" t="s">
        <v>102</v>
      </c>
      <c r="E745" s="16">
        <v>0</v>
      </c>
      <c r="F745" s="17">
        <v>0</v>
      </c>
      <c r="G745" s="16">
        <v>4</v>
      </c>
      <c r="H745" s="17">
        <v>1396</v>
      </c>
      <c r="I745" s="2" t="s">
        <v>103</v>
      </c>
      <c r="J745" s="2" t="s">
        <v>100</v>
      </c>
      <c r="K745" s="16" t="s">
        <v>107</v>
      </c>
      <c r="L745" s="18">
        <v>2023</v>
      </c>
      <c r="M745" s="2"/>
    </row>
    <row r="746" spans="2:13" x14ac:dyDescent="0.3">
      <c r="B746" s="10">
        <v>44981</v>
      </c>
      <c r="C746" s="11" t="s">
        <v>26</v>
      </c>
      <c r="D746" s="11" t="s">
        <v>27</v>
      </c>
      <c r="E746" s="12">
        <v>1</v>
      </c>
      <c r="F746" s="13">
        <v>14</v>
      </c>
      <c r="G746" s="12">
        <v>2</v>
      </c>
      <c r="H746" s="13">
        <v>55.98</v>
      </c>
      <c r="I746" s="11" t="s">
        <v>25</v>
      </c>
      <c r="J746" s="11" t="s">
        <v>14</v>
      </c>
      <c r="K746" s="12" t="s">
        <v>107</v>
      </c>
      <c r="L746" s="14">
        <v>2023</v>
      </c>
      <c r="M746" s="2"/>
    </row>
    <row r="747" spans="2:13" x14ac:dyDescent="0.3">
      <c r="B747" s="15">
        <v>44982</v>
      </c>
      <c r="C747" s="2" t="s">
        <v>104</v>
      </c>
      <c r="D747" s="2" t="s">
        <v>105</v>
      </c>
      <c r="E747" s="16">
        <v>1</v>
      </c>
      <c r="F747" s="17">
        <v>34.549999999999997</v>
      </c>
      <c r="G747" s="16">
        <v>5</v>
      </c>
      <c r="H747" s="17">
        <v>265.75</v>
      </c>
      <c r="I747" s="2" t="s">
        <v>106</v>
      </c>
      <c r="J747" s="2" t="s">
        <v>100</v>
      </c>
      <c r="K747" s="16" t="s">
        <v>107</v>
      </c>
      <c r="L747" s="18">
        <v>2023</v>
      </c>
      <c r="M747" s="2"/>
    </row>
    <row r="748" spans="2:13" x14ac:dyDescent="0.3">
      <c r="B748" s="10">
        <v>44983</v>
      </c>
      <c r="C748" s="11" t="s">
        <v>21</v>
      </c>
      <c r="D748" s="11" t="s">
        <v>22</v>
      </c>
      <c r="E748" s="12">
        <v>0</v>
      </c>
      <c r="F748" s="13">
        <v>0</v>
      </c>
      <c r="G748" s="12">
        <v>1</v>
      </c>
      <c r="H748" s="13">
        <v>69.989999999999995</v>
      </c>
      <c r="I748" s="11" t="s">
        <v>18</v>
      </c>
      <c r="J748" s="11" t="s">
        <v>14</v>
      </c>
      <c r="K748" s="12" t="s">
        <v>107</v>
      </c>
      <c r="L748" s="14">
        <v>2023</v>
      </c>
      <c r="M748" s="2"/>
    </row>
    <row r="749" spans="2:13" x14ac:dyDescent="0.3">
      <c r="B749" s="15">
        <v>44984</v>
      </c>
      <c r="C749" s="2" t="s">
        <v>56</v>
      </c>
      <c r="D749" s="2" t="s">
        <v>57</v>
      </c>
      <c r="E749" s="16">
        <v>3</v>
      </c>
      <c r="F749" s="17">
        <v>549.75</v>
      </c>
      <c r="G749" s="16">
        <v>3</v>
      </c>
      <c r="H749" s="17">
        <v>646.77</v>
      </c>
      <c r="I749" s="2" t="s">
        <v>58</v>
      </c>
      <c r="J749" s="2" t="s">
        <v>55</v>
      </c>
      <c r="K749" s="16" t="s">
        <v>107</v>
      </c>
      <c r="L749" s="18">
        <v>2023</v>
      </c>
      <c r="M749" s="2"/>
    </row>
    <row r="750" spans="2:13" x14ac:dyDescent="0.3">
      <c r="B750" s="10">
        <v>44985</v>
      </c>
      <c r="C750" s="11" t="s">
        <v>42</v>
      </c>
      <c r="D750" s="11" t="s">
        <v>43</v>
      </c>
      <c r="E750" s="12">
        <v>2</v>
      </c>
      <c r="F750" s="13">
        <v>43.98</v>
      </c>
      <c r="G750" s="12">
        <v>2</v>
      </c>
      <c r="H750" s="13">
        <v>79.98</v>
      </c>
      <c r="I750" s="11" t="s">
        <v>25</v>
      </c>
      <c r="J750" s="11" t="s">
        <v>36</v>
      </c>
      <c r="K750" s="12" t="s">
        <v>107</v>
      </c>
      <c r="L750" s="14">
        <v>2023</v>
      </c>
      <c r="M750" s="2"/>
    </row>
    <row r="751" spans="2:13" x14ac:dyDescent="0.3">
      <c r="B751" s="15">
        <v>44986</v>
      </c>
      <c r="C751" s="2" t="s">
        <v>23</v>
      </c>
      <c r="D751" s="2" t="s">
        <v>24</v>
      </c>
      <c r="E751" s="16">
        <v>0</v>
      </c>
      <c r="F751" s="17">
        <v>0</v>
      </c>
      <c r="G751" s="16">
        <v>3</v>
      </c>
      <c r="H751" s="17">
        <v>59.97</v>
      </c>
      <c r="I751" s="2" t="s">
        <v>25</v>
      </c>
      <c r="J751" s="2" t="s">
        <v>14</v>
      </c>
      <c r="K751" s="16" t="s">
        <v>108</v>
      </c>
      <c r="L751" s="18">
        <v>2023</v>
      </c>
      <c r="M751" s="2"/>
    </row>
    <row r="752" spans="2:13" x14ac:dyDescent="0.3">
      <c r="B752" s="10">
        <v>44987</v>
      </c>
      <c r="C752" s="11" t="s">
        <v>16</v>
      </c>
      <c r="D752" s="11" t="s">
        <v>17</v>
      </c>
      <c r="E752" s="12">
        <v>1</v>
      </c>
      <c r="F752" s="13">
        <v>174.99</v>
      </c>
      <c r="G752" s="12">
        <v>1</v>
      </c>
      <c r="H752" s="13">
        <v>249.99</v>
      </c>
      <c r="I752" s="11" t="s">
        <v>18</v>
      </c>
      <c r="J752" s="11" t="s">
        <v>14</v>
      </c>
      <c r="K752" s="12" t="s">
        <v>108</v>
      </c>
      <c r="L752" s="14">
        <v>2023</v>
      </c>
      <c r="M752" s="2"/>
    </row>
    <row r="753" spans="2:13" x14ac:dyDescent="0.3">
      <c r="B753" s="15">
        <v>44988</v>
      </c>
      <c r="C753" s="2" t="s">
        <v>26</v>
      </c>
      <c r="D753" s="2" t="s">
        <v>27</v>
      </c>
      <c r="E753" s="16">
        <v>0</v>
      </c>
      <c r="F753" s="17">
        <v>0</v>
      </c>
      <c r="G753" s="16">
        <v>1</v>
      </c>
      <c r="H753" s="17">
        <v>27.99</v>
      </c>
      <c r="I753" s="2" t="s">
        <v>25</v>
      </c>
      <c r="J753" s="2" t="s">
        <v>14</v>
      </c>
      <c r="K753" s="16" t="s">
        <v>108</v>
      </c>
      <c r="L753" s="18">
        <v>2023</v>
      </c>
      <c r="M753" s="2"/>
    </row>
    <row r="754" spans="2:13" x14ac:dyDescent="0.3">
      <c r="B754" s="10">
        <v>44989</v>
      </c>
      <c r="C754" s="11" t="s">
        <v>21</v>
      </c>
      <c r="D754" s="11" t="s">
        <v>22</v>
      </c>
      <c r="E754" s="12">
        <v>33</v>
      </c>
      <c r="F754" s="13">
        <v>1385.67</v>
      </c>
      <c r="G754" s="12">
        <v>3</v>
      </c>
      <c r="H754" s="13">
        <v>209.97</v>
      </c>
      <c r="I754" s="11" t="s">
        <v>18</v>
      </c>
      <c r="J754" s="11" t="s">
        <v>14</v>
      </c>
      <c r="K754" s="12" t="s">
        <v>108</v>
      </c>
      <c r="L754" s="14">
        <v>2023</v>
      </c>
      <c r="M754" s="2"/>
    </row>
    <row r="755" spans="2:13" x14ac:dyDescent="0.3">
      <c r="B755" s="15">
        <v>44990</v>
      </c>
      <c r="C755" s="2" t="s">
        <v>98</v>
      </c>
      <c r="D755" s="2" t="s">
        <v>99</v>
      </c>
      <c r="E755" s="16">
        <v>1</v>
      </c>
      <c r="F755" s="17">
        <v>359.96</v>
      </c>
      <c r="G755" s="16">
        <v>4</v>
      </c>
      <c r="H755" s="17">
        <v>1599.8</v>
      </c>
      <c r="I755" s="2" t="s">
        <v>13</v>
      </c>
      <c r="J755" s="2" t="s">
        <v>100</v>
      </c>
      <c r="K755" s="16" t="s">
        <v>108</v>
      </c>
      <c r="L755" s="18">
        <v>2023</v>
      </c>
      <c r="M755" s="2"/>
    </row>
    <row r="756" spans="2:13" x14ac:dyDescent="0.3">
      <c r="B756" s="10">
        <v>44991</v>
      </c>
      <c r="C756" s="11" t="s">
        <v>53</v>
      </c>
      <c r="D756" s="11" t="s">
        <v>54</v>
      </c>
      <c r="E756" s="12">
        <v>0</v>
      </c>
      <c r="F756" s="13">
        <v>0</v>
      </c>
      <c r="G756" s="12">
        <v>5</v>
      </c>
      <c r="H756" s="13">
        <v>1299.95</v>
      </c>
      <c r="I756" s="11" t="s">
        <v>35</v>
      </c>
      <c r="J756" s="11" t="s">
        <v>55</v>
      </c>
      <c r="K756" s="12" t="s">
        <v>108</v>
      </c>
      <c r="L756" s="14">
        <v>2023</v>
      </c>
      <c r="M756" s="2"/>
    </row>
    <row r="757" spans="2:13" x14ac:dyDescent="0.3">
      <c r="B757" s="15">
        <v>44992</v>
      </c>
      <c r="C757" s="2" t="s">
        <v>96</v>
      </c>
      <c r="D757" s="2" t="s">
        <v>97</v>
      </c>
      <c r="E757" s="16">
        <v>2</v>
      </c>
      <c r="F757" s="17">
        <v>149.97999999999999</v>
      </c>
      <c r="G757" s="16">
        <v>4</v>
      </c>
      <c r="H757" s="17">
        <v>399.96</v>
      </c>
      <c r="I757" s="2" t="s">
        <v>25</v>
      </c>
      <c r="J757" s="2" t="s">
        <v>95</v>
      </c>
      <c r="K757" s="16" t="s">
        <v>108</v>
      </c>
      <c r="L757" s="18">
        <v>2023</v>
      </c>
      <c r="M757" s="2"/>
    </row>
    <row r="758" spans="2:13" x14ac:dyDescent="0.3">
      <c r="B758" s="10">
        <v>44993</v>
      </c>
      <c r="C758" s="11" t="s">
        <v>47</v>
      </c>
      <c r="D758" s="11" t="s">
        <v>48</v>
      </c>
      <c r="E758" s="12">
        <v>3</v>
      </c>
      <c r="F758" s="13">
        <v>269.73</v>
      </c>
      <c r="G758" s="12">
        <v>5</v>
      </c>
      <c r="H758" s="13">
        <v>599.4</v>
      </c>
      <c r="I758" s="11" t="s">
        <v>46</v>
      </c>
      <c r="J758" s="11" t="s">
        <v>36</v>
      </c>
      <c r="K758" s="12" t="s">
        <v>108</v>
      </c>
      <c r="L758" s="14">
        <v>2023</v>
      </c>
      <c r="M758" s="2"/>
    </row>
    <row r="759" spans="2:13" x14ac:dyDescent="0.3">
      <c r="B759" s="15">
        <v>44994</v>
      </c>
      <c r="C759" s="2" t="s">
        <v>23</v>
      </c>
      <c r="D759" s="2" t="s">
        <v>24</v>
      </c>
      <c r="E759" s="16">
        <v>3</v>
      </c>
      <c r="F759" s="17">
        <v>30</v>
      </c>
      <c r="G759" s="16">
        <v>5</v>
      </c>
      <c r="H759" s="17">
        <v>99.95</v>
      </c>
      <c r="I759" s="2" t="s">
        <v>25</v>
      </c>
      <c r="J759" s="2" t="s">
        <v>14</v>
      </c>
      <c r="K759" s="16" t="s">
        <v>108</v>
      </c>
      <c r="L759" s="18">
        <v>2023</v>
      </c>
      <c r="M759" s="2"/>
    </row>
    <row r="760" spans="2:13" x14ac:dyDescent="0.3">
      <c r="B760" s="10">
        <v>44995</v>
      </c>
      <c r="C760" s="11" t="s">
        <v>42</v>
      </c>
      <c r="D760" s="11" t="s">
        <v>43</v>
      </c>
      <c r="E760" s="12">
        <v>3</v>
      </c>
      <c r="F760" s="13">
        <v>65.97</v>
      </c>
      <c r="G760" s="12">
        <v>1</v>
      </c>
      <c r="H760" s="13">
        <v>39.99</v>
      </c>
      <c r="I760" s="11" t="s">
        <v>25</v>
      </c>
      <c r="J760" s="11" t="s">
        <v>36</v>
      </c>
      <c r="K760" s="12" t="s">
        <v>108</v>
      </c>
      <c r="L760" s="14">
        <v>2023</v>
      </c>
      <c r="M760" s="2"/>
    </row>
    <row r="761" spans="2:13" x14ac:dyDescent="0.3">
      <c r="B761" s="15">
        <v>44996</v>
      </c>
      <c r="C761" s="2" t="s">
        <v>59</v>
      </c>
      <c r="D761" s="2" t="s">
        <v>60</v>
      </c>
      <c r="E761" s="16">
        <v>1</v>
      </c>
      <c r="F761" s="17">
        <v>20</v>
      </c>
      <c r="G761" s="16">
        <v>2</v>
      </c>
      <c r="H761" s="17">
        <v>79.98</v>
      </c>
      <c r="I761" s="2" t="s">
        <v>30</v>
      </c>
      <c r="J761" s="2" t="s">
        <v>55</v>
      </c>
      <c r="K761" s="16" t="s">
        <v>108</v>
      </c>
      <c r="L761" s="18">
        <v>2023</v>
      </c>
      <c r="M761" s="2"/>
    </row>
    <row r="762" spans="2:13" x14ac:dyDescent="0.3">
      <c r="B762" s="10">
        <v>44997</v>
      </c>
      <c r="C762" s="11" t="s">
        <v>49</v>
      </c>
      <c r="D762" s="11" t="s">
        <v>50</v>
      </c>
      <c r="E762" s="12">
        <v>2</v>
      </c>
      <c r="F762" s="13">
        <v>46.06</v>
      </c>
      <c r="G762" s="12">
        <v>5</v>
      </c>
      <c r="H762" s="13">
        <v>209.4</v>
      </c>
      <c r="I762" s="11" t="s">
        <v>46</v>
      </c>
      <c r="J762" s="11" t="s">
        <v>36</v>
      </c>
      <c r="K762" s="12" t="s">
        <v>108</v>
      </c>
      <c r="L762" s="14">
        <v>2023</v>
      </c>
      <c r="M762" s="2"/>
    </row>
    <row r="763" spans="2:13" x14ac:dyDescent="0.3">
      <c r="B763" s="15">
        <v>44998</v>
      </c>
      <c r="C763" s="2" t="s">
        <v>66</v>
      </c>
      <c r="D763" s="2" t="s">
        <v>67</v>
      </c>
      <c r="E763" s="16">
        <v>1</v>
      </c>
      <c r="F763" s="17">
        <v>4495.5</v>
      </c>
      <c r="G763" s="16">
        <v>1</v>
      </c>
      <c r="H763" s="17">
        <v>4995</v>
      </c>
      <c r="I763" s="2" t="s">
        <v>13</v>
      </c>
      <c r="J763" s="2" t="s">
        <v>68</v>
      </c>
      <c r="K763" s="16" t="s">
        <v>108</v>
      </c>
      <c r="L763" s="18">
        <v>2023</v>
      </c>
      <c r="M763" s="2"/>
    </row>
    <row r="764" spans="2:13" x14ac:dyDescent="0.3">
      <c r="B764" s="10">
        <v>44999</v>
      </c>
      <c r="C764" s="11" t="s">
        <v>42</v>
      </c>
      <c r="D764" s="11" t="s">
        <v>43</v>
      </c>
      <c r="E764" s="12">
        <v>1</v>
      </c>
      <c r="F764" s="13">
        <v>21.99</v>
      </c>
      <c r="G764" s="12">
        <v>1</v>
      </c>
      <c r="H764" s="13">
        <v>39.99</v>
      </c>
      <c r="I764" s="11" t="s">
        <v>25</v>
      </c>
      <c r="J764" s="11" t="s">
        <v>36</v>
      </c>
      <c r="K764" s="12" t="s">
        <v>108</v>
      </c>
      <c r="L764" s="14">
        <v>2023</v>
      </c>
      <c r="M764" s="2"/>
    </row>
    <row r="765" spans="2:13" x14ac:dyDescent="0.3">
      <c r="B765" s="15">
        <v>45000</v>
      </c>
      <c r="C765" s="2" t="s">
        <v>23</v>
      </c>
      <c r="D765" s="2" t="s">
        <v>24</v>
      </c>
      <c r="E765" s="16">
        <v>3</v>
      </c>
      <c r="F765" s="17">
        <v>30</v>
      </c>
      <c r="G765" s="16">
        <v>5</v>
      </c>
      <c r="H765" s="17">
        <v>99.95</v>
      </c>
      <c r="I765" s="2" t="s">
        <v>25</v>
      </c>
      <c r="J765" s="2" t="s">
        <v>14</v>
      </c>
      <c r="K765" s="16" t="s">
        <v>108</v>
      </c>
      <c r="L765" s="18">
        <v>2023</v>
      </c>
      <c r="M765" s="2"/>
    </row>
    <row r="766" spans="2:13" x14ac:dyDescent="0.3">
      <c r="B766" s="10">
        <v>45001</v>
      </c>
      <c r="C766" s="11" t="s">
        <v>64</v>
      </c>
      <c r="D766" s="11" t="s">
        <v>65</v>
      </c>
      <c r="E766" s="12">
        <v>0</v>
      </c>
      <c r="F766" s="13">
        <v>0</v>
      </c>
      <c r="G766" s="12">
        <v>3</v>
      </c>
      <c r="H766" s="13">
        <v>1949.97</v>
      </c>
      <c r="I766" s="11" t="s">
        <v>35</v>
      </c>
      <c r="J766" s="11" t="s">
        <v>55</v>
      </c>
      <c r="K766" s="12" t="s">
        <v>108</v>
      </c>
      <c r="L766" s="14">
        <v>2023</v>
      </c>
      <c r="M766" s="2"/>
    </row>
    <row r="767" spans="2:13" x14ac:dyDescent="0.3">
      <c r="B767" s="15">
        <v>45002</v>
      </c>
      <c r="C767" s="2" t="s">
        <v>40</v>
      </c>
      <c r="D767" s="2" t="s">
        <v>41</v>
      </c>
      <c r="E767" s="16">
        <v>3</v>
      </c>
      <c r="F767" s="17">
        <v>65.97</v>
      </c>
      <c r="G767" s="16">
        <v>1</v>
      </c>
      <c r="H767" s="17">
        <v>39.99</v>
      </c>
      <c r="I767" s="2" t="s">
        <v>25</v>
      </c>
      <c r="J767" s="2" t="s">
        <v>36</v>
      </c>
      <c r="K767" s="16" t="s">
        <v>108</v>
      </c>
      <c r="L767" s="18">
        <v>2023</v>
      </c>
      <c r="M767" s="2"/>
    </row>
    <row r="768" spans="2:13" x14ac:dyDescent="0.3">
      <c r="B768" s="10">
        <v>45003</v>
      </c>
      <c r="C768" s="11" t="s">
        <v>87</v>
      </c>
      <c r="D768" s="11" t="s">
        <v>88</v>
      </c>
      <c r="E768" s="12">
        <v>2</v>
      </c>
      <c r="F768" s="13">
        <v>125.98</v>
      </c>
      <c r="G768" s="12">
        <v>3</v>
      </c>
      <c r="H768" s="13">
        <v>269.97000000000003</v>
      </c>
      <c r="I768" s="11" t="s">
        <v>25</v>
      </c>
      <c r="J768" s="11" t="s">
        <v>78</v>
      </c>
      <c r="K768" s="12" t="s">
        <v>108</v>
      </c>
      <c r="L768" s="14">
        <v>2023</v>
      </c>
      <c r="M768" s="2"/>
    </row>
    <row r="769" spans="2:13" x14ac:dyDescent="0.3">
      <c r="B769" s="15">
        <v>45004</v>
      </c>
      <c r="C769" s="2" t="s">
        <v>44</v>
      </c>
      <c r="D769" s="2" t="s">
        <v>45</v>
      </c>
      <c r="E769" s="16">
        <v>3</v>
      </c>
      <c r="F769" s="17">
        <v>98.13</v>
      </c>
      <c r="G769" s="16">
        <v>1</v>
      </c>
      <c r="H769" s="17">
        <v>50.32</v>
      </c>
      <c r="I769" s="2" t="s">
        <v>46</v>
      </c>
      <c r="J769" s="2" t="s">
        <v>36</v>
      </c>
      <c r="K769" s="16" t="s">
        <v>108</v>
      </c>
      <c r="L769" s="18">
        <v>2023</v>
      </c>
      <c r="M769" s="2"/>
    </row>
    <row r="770" spans="2:13" x14ac:dyDescent="0.3">
      <c r="B770" s="10">
        <v>45005</v>
      </c>
      <c r="C770" s="11" t="s">
        <v>59</v>
      </c>
      <c r="D770" s="11" t="s">
        <v>60</v>
      </c>
      <c r="E770" s="12">
        <v>0</v>
      </c>
      <c r="F770" s="13">
        <v>0</v>
      </c>
      <c r="G770" s="12">
        <v>3</v>
      </c>
      <c r="H770" s="13">
        <v>119.97</v>
      </c>
      <c r="I770" s="11" t="s">
        <v>30</v>
      </c>
      <c r="J770" s="11" t="s">
        <v>55</v>
      </c>
      <c r="K770" s="12" t="s">
        <v>108</v>
      </c>
      <c r="L770" s="14">
        <v>2023</v>
      </c>
      <c r="M770" s="2"/>
    </row>
    <row r="771" spans="2:13" x14ac:dyDescent="0.3">
      <c r="B771" s="15">
        <v>45006</v>
      </c>
      <c r="C771" s="2" t="s">
        <v>89</v>
      </c>
      <c r="D771" s="2" t="s">
        <v>90</v>
      </c>
      <c r="E771" s="16">
        <v>2</v>
      </c>
      <c r="F771" s="17">
        <v>125.98</v>
      </c>
      <c r="G771" s="16">
        <v>2</v>
      </c>
      <c r="H771" s="17">
        <v>179.98</v>
      </c>
      <c r="I771" s="2" t="s">
        <v>91</v>
      </c>
      <c r="J771" s="2" t="s">
        <v>78</v>
      </c>
      <c r="K771" s="16" t="s">
        <v>108</v>
      </c>
      <c r="L771" s="18">
        <v>2023</v>
      </c>
      <c r="M771" s="2"/>
    </row>
    <row r="772" spans="2:13" x14ac:dyDescent="0.3">
      <c r="B772" s="10">
        <v>45007</v>
      </c>
      <c r="C772" s="11" t="s">
        <v>59</v>
      </c>
      <c r="D772" s="11" t="s">
        <v>60</v>
      </c>
      <c r="E772" s="12">
        <v>3</v>
      </c>
      <c r="F772" s="13">
        <v>60</v>
      </c>
      <c r="G772" s="12">
        <v>5</v>
      </c>
      <c r="H772" s="13">
        <v>199.95</v>
      </c>
      <c r="I772" s="11" t="s">
        <v>30</v>
      </c>
      <c r="J772" s="11" t="s">
        <v>55</v>
      </c>
      <c r="K772" s="12" t="s">
        <v>108</v>
      </c>
      <c r="L772" s="14">
        <v>2023</v>
      </c>
      <c r="M772" s="2"/>
    </row>
    <row r="773" spans="2:13" x14ac:dyDescent="0.3">
      <c r="B773" s="15">
        <v>45008</v>
      </c>
      <c r="C773" s="2" t="s">
        <v>11</v>
      </c>
      <c r="D773" s="2" t="s">
        <v>12</v>
      </c>
      <c r="E773" s="16">
        <v>26</v>
      </c>
      <c r="F773" s="17">
        <v>8985.34</v>
      </c>
      <c r="G773" s="16">
        <v>3</v>
      </c>
      <c r="H773" s="17">
        <v>1295.97</v>
      </c>
      <c r="I773" s="2" t="s">
        <v>13</v>
      </c>
      <c r="J773" s="2" t="s">
        <v>14</v>
      </c>
      <c r="K773" s="16" t="s">
        <v>108</v>
      </c>
      <c r="L773" s="18">
        <v>2023</v>
      </c>
      <c r="M773" s="2"/>
    </row>
    <row r="774" spans="2:13" x14ac:dyDescent="0.3">
      <c r="B774" s="10">
        <v>45009</v>
      </c>
      <c r="C774" s="11" t="s">
        <v>66</v>
      </c>
      <c r="D774" s="11" t="s">
        <v>67</v>
      </c>
      <c r="E774" s="12">
        <v>2</v>
      </c>
      <c r="F774" s="13">
        <v>8991</v>
      </c>
      <c r="G774" s="12">
        <v>5</v>
      </c>
      <c r="H774" s="13">
        <v>24975</v>
      </c>
      <c r="I774" s="11" t="s">
        <v>13</v>
      </c>
      <c r="J774" s="11" t="s">
        <v>68</v>
      </c>
      <c r="K774" s="12" t="s">
        <v>108</v>
      </c>
      <c r="L774" s="14">
        <v>2023</v>
      </c>
      <c r="M774" s="2"/>
    </row>
    <row r="775" spans="2:13" x14ac:dyDescent="0.3">
      <c r="B775" s="15">
        <v>45010</v>
      </c>
      <c r="C775" s="2" t="s">
        <v>84</v>
      </c>
      <c r="D775" s="2" t="s">
        <v>85</v>
      </c>
      <c r="E775" s="16">
        <v>1</v>
      </c>
      <c r="F775" s="17">
        <v>96.75</v>
      </c>
      <c r="G775" s="16">
        <v>5</v>
      </c>
      <c r="H775" s="17">
        <v>645</v>
      </c>
      <c r="I775" s="2" t="s">
        <v>86</v>
      </c>
      <c r="J775" s="2" t="s">
        <v>78</v>
      </c>
      <c r="K775" s="16" t="s">
        <v>108</v>
      </c>
      <c r="L775" s="18">
        <v>2023</v>
      </c>
      <c r="M775" s="2"/>
    </row>
    <row r="776" spans="2:13" x14ac:dyDescent="0.3">
      <c r="B776" s="10">
        <v>45011</v>
      </c>
      <c r="C776" s="11" t="s">
        <v>61</v>
      </c>
      <c r="D776" s="11" t="s">
        <v>62</v>
      </c>
      <c r="E776" s="12">
        <v>1</v>
      </c>
      <c r="F776" s="13">
        <v>294.02</v>
      </c>
      <c r="G776" s="12">
        <v>1</v>
      </c>
      <c r="H776" s="13">
        <v>326.69</v>
      </c>
      <c r="I776" s="11" t="s">
        <v>58</v>
      </c>
      <c r="J776" s="11" t="s">
        <v>55</v>
      </c>
      <c r="K776" s="12" t="s">
        <v>108</v>
      </c>
      <c r="L776" s="14">
        <v>2023</v>
      </c>
      <c r="M776" s="2"/>
    </row>
    <row r="777" spans="2:13" x14ac:dyDescent="0.3">
      <c r="B777" s="15">
        <v>45012</v>
      </c>
      <c r="C777" s="2" t="s">
        <v>92</v>
      </c>
      <c r="D777" s="2" t="s">
        <v>93</v>
      </c>
      <c r="E777" s="16">
        <v>0</v>
      </c>
      <c r="F777" s="17">
        <v>0</v>
      </c>
      <c r="G777" s="16">
        <v>3</v>
      </c>
      <c r="H777" s="17">
        <v>179.97</v>
      </c>
      <c r="I777" s="2" t="s">
        <v>94</v>
      </c>
      <c r="J777" s="2" t="s">
        <v>95</v>
      </c>
      <c r="K777" s="16" t="s">
        <v>108</v>
      </c>
      <c r="L777" s="18">
        <v>2023</v>
      </c>
      <c r="M777" s="2"/>
    </row>
    <row r="778" spans="2:13" x14ac:dyDescent="0.3">
      <c r="B778" s="10">
        <v>45013</v>
      </c>
      <c r="C778" s="11" t="s">
        <v>49</v>
      </c>
      <c r="D778" s="11" t="s">
        <v>50</v>
      </c>
      <c r="E778" s="12">
        <v>0</v>
      </c>
      <c r="F778" s="13">
        <v>0</v>
      </c>
      <c r="G778" s="12">
        <v>5</v>
      </c>
      <c r="H778" s="13">
        <v>209.4</v>
      </c>
      <c r="I778" s="11" t="s">
        <v>46</v>
      </c>
      <c r="J778" s="11" t="s">
        <v>36</v>
      </c>
      <c r="K778" s="12" t="s">
        <v>108</v>
      </c>
      <c r="L778" s="14">
        <v>2023</v>
      </c>
      <c r="M778" s="2"/>
    </row>
    <row r="779" spans="2:13" x14ac:dyDescent="0.3">
      <c r="B779" s="15">
        <v>45014</v>
      </c>
      <c r="C779" s="2" t="s">
        <v>44</v>
      </c>
      <c r="D779" s="2" t="s">
        <v>45</v>
      </c>
      <c r="E779" s="16">
        <v>1</v>
      </c>
      <c r="F779" s="17">
        <v>32.71</v>
      </c>
      <c r="G779" s="16">
        <v>1</v>
      </c>
      <c r="H779" s="17">
        <v>50.32</v>
      </c>
      <c r="I779" s="2" t="s">
        <v>46</v>
      </c>
      <c r="J779" s="2" t="s">
        <v>36</v>
      </c>
      <c r="K779" s="16" t="s">
        <v>108</v>
      </c>
      <c r="L779" s="18">
        <v>2023</v>
      </c>
      <c r="M779" s="2"/>
    </row>
    <row r="780" spans="2:13" x14ac:dyDescent="0.3">
      <c r="B780" s="10">
        <v>45015</v>
      </c>
      <c r="C780" s="11" t="s">
        <v>42</v>
      </c>
      <c r="D780" s="11" t="s">
        <v>43</v>
      </c>
      <c r="E780" s="12">
        <v>3</v>
      </c>
      <c r="F780" s="13">
        <v>65.97</v>
      </c>
      <c r="G780" s="12">
        <v>1</v>
      </c>
      <c r="H780" s="13">
        <v>39.99</v>
      </c>
      <c r="I780" s="11" t="s">
        <v>25</v>
      </c>
      <c r="J780" s="11" t="s">
        <v>36</v>
      </c>
      <c r="K780" s="12" t="s">
        <v>108</v>
      </c>
      <c r="L780" s="14">
        <v>2023</v>
      </c>
      <c r="M780" s="2"/>
    </row>
    <row r="781" spans="2:13" x14ac:dyDescent="0.3">
      <c r="B781" s="15">
        <v>45016</v>
      </c>
      <c r="C781" s="2" t="s">
        <v>84</v>
      </c>
      <c r="D781" s="2" t="s">
        <v>85</v>
      </c>
      <c r="E781" s="16">
        <v>2</v>
      </c>
      <c r="F781" s="17">
        <v>193.5</v>
      </c>
      <c r="G781" s="16">
        <v>4</v>
      </c>
      <c r="H781" s="17">
        <v>516</v>
      </c>
      <c r="I781" s="2" t="s">
        <v>86</v>
      </c>
      <c r="J781" s="2" t="s">
        <v>78</v>
      </c>
      <c r="K781" s="16" t="s">
        <v>108</v>
      </c>
      <c r="L781" s="18">
        <v>2023</v>
      </c>
      <c r="M781" s="2"/>
    </row>
    <row r="782" spans="2:13" x14ac:dyDescent="0.3">
      <c r="B782" s="10">
        <v>45017</v>
      </c>
      <c r="C782" s="11" t="s">
        <v>23</v>
      </c>
      <c r="D782" s="11" t="s">
        <v>24</v>
      </c>
      <c r="E782" s="12">
        <v>3</v>
      </c>
      <c r="F782" s="13">
        <v>30</v>
      </c>
      <c r="G782" s="12">
        <v>3</v>
      </c>
      <c r="H782" s="13">
        <v>59.97</v>
      </c>
      <c r="I782" s="11" t="s">
        <v>25</v>
      </c>
      <c r="J782" s="11" t="s">
        <v>14</v>
      </c>
      <c r="K782" s="12" t="s">
        <v>109</v>
      </c>
      <c r="L782" s="14">
        <v>2023</v>
      </c>
      <c r="M782" s="2"/>
    </row>
    <row r="783" spans="2:13" x14ac:dyDescent="0.3">
      <c r="B783" s="15">
        <v>45018</v>
      </c>
      <c r="C783" s="2" t="s">
        <v>42</v>
      </c>
      <c r="D783" s="2" t="s">
        <v>43</v>
      </c>
      <c r="E783" s="16">
        <v>2</v>
      </c>
      <c r="F783" s="17">
        <v>43.98</v>
      </c>
      <c r="G783" s="16">
        <v>3</v>
      </c>
      <c r="H783" s="17">
        <v>119.97</v>
      </c>
      <c r="I783" s="2" t="s">
        <v>25</v>
      </c>
      <c r="J783" s="2" t="s">
        <v>36</v>
      </c>
      <c r="K783" s="16" t="s">
        <v>109</v>
      </c>
      <c r="L783" s="18">
        <v>2023</v>
      </c>
      <c r="M783" s="2"/>
    </row>
    <row r="784" spans="2:13" x14ac:dyDescent="0.3">
      <c r="B784" s="10">
        <v>45019</v>
      </c>
      <c r="C784" s="11" t="s">
        <v>37</v>
      </c>
      <c r="D784" s="11" t="s">
        <v>38</v>
      </c>
      <c r="E784" s="12">
        <v>1</v>
      </c>
      <c r="F784" s="13">
        <v>38.99</v>
      </c>
      <c r="G784" s="12">
        <v>1</v>
      </c>
      <c r="H784" s="13">
        <v>59.99</v>
      </c>
      <c r="I784" s="11" t="s">
        <v>39</v>
      </c>
      <c r="J784" s="11" t="s">
        <v>36</v>
      </c>
      <c r="K784" s="12" t="s">
        <v>109</v>
      </c>
      <c r="L784" s="14">
        <v>2023</v>
      </c>
      <c r="M784" s="2"/>
    </row>
    <row r="785" spans="2:13" x14ac:dyDescent="0.3">
      <c r="B785" s="15">
        <v>45020</v>
      </c>
      <c r="C785" s="2" t="s">
        <v>42</v>
      </c>
      <c r="D785" s="2" t="s">
        <v>43</v>
      </c>
      <c r="E785" s="16">
        <v>0</v>
      </c>
      <c r="F785" s="17">
        <v>0</v>
      </c>
      <c r="G785" s="16">
        <v>1</v>
      </c>
      <c r="H785" s="17">
        <v>39.99</v>
      </c>
      <c r="I785" s="2" t="s">
        <v>25</v>
      </c>
      <c r="J785" s="2" t="s">
        <v>36</v>
      </c>
      <c r="K785" s="16" t="s">
        <v>109</v>
      </c>
      <c r="L785" s="18">
        <v>2023</v>
      </c>
      <c r="M785" s="2"/>
    </row>
    <row r="786" spans="2:13" x14ac:dyDescent="0.3">
      <c r="B786" s="10">
        <v>45021</v>
      </c>
      <c r="C786" s="11" t="s">
        <v>66</v>
      </c>
      <c r="D786" s="11" t="s">
        <v>67</v>
      </c>
      <c r="E786" s="12">
        <v>1</v>
      </c>
      <c r="F786" s="13">
        <v>4495.5</v>
      </c>
      <c r="G786" s="12">
        <v>1</v>
      </c>
      <c r="H786" s="13">
        <v>4995</v>
      </c>
      <c r="I786" s="11" t="s">
        <v>13</v>
      </c>
      <c r="J786" s="11" t="s">
        <v>68</v>
      </c>
      <c r="K786" s="12" t="s">
        <v>109</v>
      </c>
      <c r="L786" s="14">
        <v>2023</v>
      </c>
      <c r="M786" s="2"/>
    </row>
    <row r="787" spans="2:13" x14ac:dyDescent="0.3">
      <c r="B787" s="15">
        <v>45022</v>
      </c>
      <c r="C787" s="2" t="s">
        <v>66</v>
      </c>
      <c r="D787" s="2" t="s">
        <v>67</v>
      </c>
      <c r="E787" s="16">
        <v>1</v>
      </c>
      <c r="F787" s="17">
        <v>4495.5</v>
      </c>
      <c r="G787" s="16">
        <v>5</v>
      </c>
      <c r="H787" s="17">
        <v>24975</v>
      </c>
      <c r="I787" s="2" t="s">
        <v>13</v>
      </c>
      <c r="J787" s="2" t="s">
        <v>68</v>
      </c>
      <c r="K787" s="16" t="s">
        <v>109</v>
      </c>
      <c r="L787" s="18">
        <v>2023</v>
      </c>
      <c r="M787" s="2"/>
    </row>
    <row r="788" spans="2:13" x14ac:dyDescent="0.3">
      <c r="B788" s="10">
        <v>45023</v>
      </c>
      <c r="C788" s="11" t="s">
        <v>104</v>
      </c>
      <c r="D788" s="11" t="s">
        <v>105</v>
      </c>
      <c r="E788" s="12">
        <v>2</v>
      </c>
      <c r="F788" s="13">
        <v>69.099999999999994</v>
      </c>
      <c r="G788" s="12">
        <v>5</v>
      </c>
      <c r="H788" s="13">
        <v>265.75</v>
      </c>
      <c r="I788" s="11" t="s">
        <v>106</v>
      </c>
      <c r="J788" s="11" t="s">
        <v>100</v>
      </c>
      <c r="K788" s="12" t="s">
        <v>109</v>
      </c>
      <c r="L788" s="14">
        <v>2023</v>
      </c>
      <c r="M788" s="2"/>
    </row>
    <row r="789" spans="2:13" x14ac:dyDescent="0.3">
      <c r="B789" s="15">
        <v>45024</v>
      </c>
      <c r="C789" s="2" t="s">
        <v>82</v>
      </c>
      <c r="D789" s="2" t="s">
        <v>83</v>
      </c>
      <c r="E789" s="16">
        <v>2</v>
      </c>
      <c r="F789" s="17">
        <v>193.5</v>
      </c>
      <c r="G789" s="16">
        <v>1</v>
      </c>
      <c r="H789" s="17">
        <v>129</v>
      </c>
      <c r="I789" s="2" t="s">
        <v>77</v>
      </c>
      <c r="J789" s="2" t="s">
        <v>78</v>
      </c>
      <c r="K789" s="16" t="s">
        <v>109</v>
      </c>
      <c r="L789" s="18">
        <v>2023</v>
      </c>
      <c r="M789" s="2"/>
    </row>
    <row r="790" spans="2:13" x14ac:dyDescent="0.3">
      <c r="B790" s="10">
        <v>45025</v>
      </c>
      <c r="C790" s="11" t="s">
        <v>11</v>
      </c>
      <c r="D790" s="11" t="s">
        <v>12</v>
      </c>
      <c r="E790" s="12">
        <v>1</v>
      </c>
      <c r="F790" s="13">
        <v>345.59</v>
      </c>
      <c r="G790" s="12">
        <v>3</v>
      </c>
      <c r="H790" s="13">
        <v>1295.97</v>
      </c>
      <c r="I790" s="11" t="s">
        <v>13</v>
      </c>
      <c r="J790" s="11" t="s">
        <v>14</v>
      </c>
      <c r="K790" s="12" t="s">
        <v>109</v>
      </c>
      <c r="L790" s="14">
        <v>2023</v>
      </c>
      <c r="M790" s="2"/>
    </row>
    <row r="791" spans="2:13" x14ac:dyDescent="0.3">
      <c r="B791" s="15">
        <v>45026</v>
      </c>
      <c r="C791" s="2" t="s">
        <v>59</v>
      </c>
      <c r="D791" s="2" t="s">
        <v>60</v>
      </c>
      <c r="E791" s="16">
        <v>0</v>
      </c>
      <c r="F791" s="17">
        <v>0</v>
      </c>
      <c r="G791" s="16">
        <v>1</v>
      </c>
      <c r="H791" s="17">
        <v>39.99</v>
      </c>
      <c r="I791" s="2" t="s">
        <v>30</v>
      </c>
      <c r="J791" s="2" t="s">
        <v>55</v>
      </c>
      <c r="K791" s="16" t="s">
        <v>109</v>
      </c>
      <c r="L791" s="18">
        <v>2023</v>
      </c>
      <c r="M791" s="2"/>
    </row>
    <row r="792" spans="2:13" x14ac:dyDescent="0.3">
      <c r="B792" s="10">
        <v>45027</v>
      </c>
      <c r="C792" s="11" t="s">
        <v>98</v>
      </c>
      <c r="D792" s="11" t="s">
        <v>99</v>
      </c>
      <c r="E792" s="12">
        <v>2</v>
      </c>
      <c r="F792" s="13">
        <v>719.92</v>
      </c>
      <c r="G792" s="12">
        <v>3</v>
      </c>
      <c r="H792" s="13">
        <v>1199.8499999999999</v>
      </c>
      <c r="I792" s="11" t="s">
        <v>13</v>
      </c>
      <c r="J792" s="11" t="s">
        <v>100</v>
      </c>
      <c r="K792" s="12" t="s">
        <v>109</v>
      </c>
      <c r="L792" s="14">
        <v>2023</v>
      </c>
      <c r="M792" s="2"/>
    </row>
    <row r="793" spans="2:13" x14ac:dyDescent="0.3">
      <c r="B793" s="15">
        <v>45028</v>
      </c>
      <c r="C793" s="2" t="s">
        <v>64</v>
      </c>
      <c r="D793" s="2" t="s">
        <v>65</v>
      </c>
      <c r="E793" s="16">
        <v>0</v>
      </c>
      <c r="F793" s="17">
        <v>0</v>
      </c>
      <c r="G793" s="16">
        <v>3</v>
      </c>
      <c r="H793" s="17">
        <v>1949.97</v>
      </c>
      <c r="I793" s="2" t="s">
        <v>35</v>
      </c>
      <c r="J793" s="2" t="s">
        <v>55</v>
      </c>
      <c r="K793" s="16" t="s">
        <v>109</v>
      </c>
      <c r="L793" s="18">
        <v>2023</v>
      </c>
      <c r="M793" s="2"/>
    </row>
    <row r="794" spans="2:13" x14ac:dyDescent="0.3">
      <c r="B794" s="10">
        <v>45029</v>
      </c>
      <c r="C794" s="11" t="s">
        <v>101</v>
      </c>
      <c r="D794" s="11" t="s">
        <v>102</v>
      </c>
      <c r="E794" s="12">
        <v>3</v>
      </c>
      <c r="F794" s="13">
        <v>732.90000000000009</v>
      </c>
      <c r="G794" s="12">
        <v>1</v>
      </c>
      <c r="H794" s="13">
        <v>349</v>
      </c>
      <c r="I794" s="11" t="s">
        <v>103</v>
      </c>
      <c r="J794" s="11" t="s">
        <v>100</v>
      </c>
      <c r="K794" s="12" t="s">
        <v>109</v>
      </c>
      <c r="L794" s="14">
        <v>2023</v>
      </c>
      <c r="M794" s="2"/>
    </row>
    <row r="795" spans="2:13" x14ac:dyDescent="0.3">
      <c r="B795" s="15">
        <v>45030</v>
      </c>
      <c r="C795" s="2" t="s">
        <v>49</v>
      </c>
      <c r="D795" s="2" t="s">
        <v>50</v>
      </c>
      <c r="E795" s="16">
        <v>1</v>
      </c>
      <c r="F795" s="17">
        <v>23.03</v>
      </c>
      <c r="G795" s="16">
        <v>5</v>
      </c>
      <c r="H795" s="17">
        <v>209.4</v>
      </c>
      <c r="I795" s="2" t="s">
        <v>46</v>
      </c>
      <c r="J795" s="2" t="s">
        <v>36</v>
      </c>
      <c r="K795" s="16" t="s">
        <v>109</v>
      </c>
      <c r="L795" s="18">
        <v>2023</v>
      </c>
      <c r="M795" s="2"/>
    </row>
    <row r="796" spans="2:13" x14ac:dyDescent="0.3">
      <c r="B796" s="10">
        <v>45031</v>
      </c>
      <c r="C796" s="11" t="s">
        <v>104</v>
      </c>
      <c r="D796" s="11" t="s">
        <v>105</v>
      </c>
      <c r="E796" s="12">
        <v>3</v>
      </c>
      <c r="F796" s="13">
        <v>103.64999999999999</v>
      </c>
      <c r="G796" s="12">
        <v>4</v>
      </c>
      <c r="H796" s="13">
        <v>212.6</v>
      </c>
      <c r="I796" s="11" t="s">
        <v>106</v>
      </c>
      <c r="J796" s="11" t="s">
        <v>100</v>
      </c>
      <c r="K796" s="12" t="s">
        <v>109</v>
      </c>
      <c r="L796" s="14">
        <v>2023</v>
      </c>
      <c r="M796" s="2"/>
    </row>
    <row r="797" spans="2:13" x14ac:dyDescent="0.3">
      <c r="B797" s="15">
        <v>45032</v>
      </c>
      <c r="C797" s="2" t="s">
        <v>104</v>
      </c>
      <c r="D797" s="2" t="s">
        <v>105</v>
      </c>
      <c r="E797" s="16">
        <v>2</v>
      </c>
      <c r="F797" s="17">
        <v>69.099999999999994</v>
      </c>
      <c r="G797" s="16">
        <v>5</v>
      </c>
      <c r="H797" s="17">
        <v>265.75</v>
      </c>
      <c r="I797" s="2" t="s">
        <v>106</v>
      </c>
      <c r="J797" s="2" t="s">
        <v>100</v>
      </c>
      <c r="K797" s="16" t="s">
        <v>109</v>
      </c>
      <c r="L797" s="18">
        <v>2023</v>
      </c>
      <c r="M797" s="2"/>
    </row>
    <row r="798" spans="2:13" x14ac:dyDescent="0.3">
      <c r="B798" s="10">
        <v>45033</v>
      </c>
      <c r="C798" s="11" t="s">
        <v>53</v>
      </c>
      <c r="D798" s="11" t="s">
        <v>54</v>
      </c>
      <c r="E798" s="12">
        <v>0</v>
      </c>
      <c r="F798" s="13">
        <v>0</v>
      </c>
      <c r="G798" s="12">
        <v>1</v>
      </c>
      <c r="H798" s="13">
        <v>259.99</v>
      </c>
      <c r="I798" s="11" t="s">
        <v>35</v>
      </c>
      <c r="J798" s="11" t="s">
        <v>55</v>
      </c>
      <c r="K798" s="12" t="s">
        <v>109</v>
      </c>
      <c r="L798" s="14">
        <v>2023</v>
      </c>
      <c r="M798" s="2"/>
    </row>
    <row r="799" spans="2:13" x14ac:dyDescent="0.3">
      <c r="B799" s="15">
        <v>45034</v>
      </c>
      <c r="C799" s="2" t="s">
        <v>19</v>
      </c>
      <c r="D799" s="2" t="s">
        <v>20</v>
      </c>
      <c r="E799" s="16">
        <v>42</v>
      </c>
      <c r="F799" s="17">
        <v>2729.58</v>
      </c>
      <c r="G799" s="16">
        <v>5</v>
      </c>
      <c r="H799" s="17">
        <v>499.95</v>
      </c>
      <c r="I799" s="2" t="s">
        <v>18</v>
      </c>
      <c r="J799" s="2" t="s">
        <v>14</v>
      </c>
      <c r="K799" s="16" t="s">
        <v>109</v>
      </c>
      <c r="L799" s="18">
        <v>2023</v>
      </c>
      <c r="M799" s="2"/>
    </row>
    <row r="800" spans="2:13" x14ac:dyDescent="0.3">
      <c r="B800" s="10">
        <v>45035</v>
      </c>
      <c r="C800" s="11" t="s">
        <v>59</v>
      </c>
      <c r="D800" s="11" t="s">
        <v>60</v>
      </c>
      <c r="E800" s="12">
        <v>2</v>
      </c>
      <c r="F800" s="13">
        <v>40</v>
      </c>
      <c r="G800" s="12">
        <v>3</v>
      </c>
      <c r="H800" s="13">
        <v>119.97</v>
      </c>
      <c r="I800" s="11" t="s">
        <v>30</v>
      </c>
      <c r="J800" s="11" t="s">
        <v>55</v>
      </c>
      <c r="K800" s="12" t="s">
        <v>109</v>
      </c>
      <c r="L800" s="14">
        <v>2023</v>
      </c>
      <c r="M800" s="2"/>
    </row>
    <row r="801" spans="2:13" x14ac:dyDescent="0.3">
      <c r="B801" s="15">
        <v>45036</v>
      </c>
      <c r="C801" s="2" t="s">
        <v>79</v>
      </c>
      <c r="D801" s="2" t="s">
        <v>80</v>
      </c>
      <c r="E801" s="16">
        <v>0</v>
      </c>
      <c r="F801" s="17">
        <v>0</v>
      </c>
      <c r="G801" s="16">
        <v>1</v>
      </c>
      <c r="H801" s="17">
        <v>249</v>
      </c>
      <c r="I801" s="2" t="s">
        <v>81</v>
      </c>
      <c r="J801" s="2" t="s">
        <v>78</v>
      </c>
      <c r="K801" s="16" t="s">
        <v>109</v>
      </c>
      <c r="L801" s="18">
        <v>2023</v>
      </c>
      <c r="M801" s="2"/>
    </row>
    <row r="802" spans="2:13" x14ac:dyDescent="0.3">
      <c r="B802" s="10">
        <v>45037</v>
      </c>
      <c r="C802" s="11" t="s">
        <v>40</v>
      </c>
      <c r="D802" s="11" t="s">
        <v>41</v>
      </c>
      <c r="E802" s="12">
        <v>2</v>
      </c>
      <c r="F802" s="13">
        <v>43.98</v>
      </c>
      <c r="G802" s="12">
        <v>3</v>
      </c>
      <c r="H802" s="13">
        <v>119.97</v>
      </c>
      <c r="I802" s="11" t="s">
        <v>25</v>
      </c>
      <c r="J802" s="11" t="s">
        <v>36</v>
      </c>
      <c r="K802" s="12" t="s">
        <v>109</v>
      </c>
      <c r="L802" s="14">
        <v>2023</v>
      </c>
      <c r="M802" s="2"/>
    </row>
    <row r="803" spans="2:13" x14ac:dyDescent="0.3">
      <c r="B803" s="15">
        <v>45038</v>
      </c>
      <c r="C803" s="2" t="s">
        <v>64</v>
      </c>
      <c r="D803" s="2" t="s">
        <v>65</v>
      </c>
      <c r="E803" s="16">
        <v>0</v>
      </c>
      <c r="F803" s="17">
        <v>0</v>
      </c>
      <c r="G803" s="16">
        <v>5</v>
      </c>
      <c r="H803" s="17">
        <v>3249.95</v>
      </c>
      <c r="I803" s="2" t="s">
        <v>35</v>
      </c>
      <c r="J803" s="2" t="s">
        <v>55</v>
      </c>
      <c r="K803" s="16" t="s">
        <v>109</v>
      </c>
      <c r="L803" s="18">
        <v>2023</v>
      </c>
      <c r="M803" s="2"/>
    </row>
    <row r="804" spans="2:13" x14ac:dyDescent="0.3">
      <c r="B804" s="10">
        <v>45039</v>
      </c>
      <c r="C804" s="11" t="s">
        <v>37</v>
      </c>
      <c r="D804" s="11" t="s">
        <v>38</v>
      </c>
      <c r="E804" s="12">
        <v>2</v>
      </c>
      <c r="F804" s="13">
        <v>77.98</v>
      </c>
      <c r="G804" s="12">
        <v>1</v>
      </c>
      <c r="H804" s="13">
        <v>59.99</v>
      </c>
      <c r="I804" s="11" t="s">
        <v>39</v>
      </c>
      <c r="J804" s="11" t="s">
        <v>36</v>
      </c>
      <c r="K804" s="12" t="s">
        <v>109</v>
      </c>
      <c r="L804" s="14">
        <v>2023</v>
      </c>
      <c r="M804" s="2"/>
    </row>
    <row r="805" spans="2:13" x14ac:dyDescent="0.3">
      <c r="B805" s="15">
        <v>45040</v>
      </c>
      <c r="C805" s="2" t="s">
        <v>44</v>
      </c>
      <c r="D805" s="2" t="s">
        <v>45</v>
      </c>
      <c r="E805" s="16">
        <v>3</v>
      </c>
      <c r="F805" s="17">
        <v>98.13</v>
      </c>
      <c r="G805" s="16">
        <v>3</v>
      </c>
      <c r="H805" s="17">
        <v>150.96</v>
      </c>
      <c r="I805" s="2" t="s">
        <v>46</v>
      </c>
      <c r="J805" s="2" t="s">
        <v>36</v>
      </c>
      <c r="K805" s="16" t="s">
        <v>109</v>
      </c>
      <c r="L805" s="18">
        <v>2023</v>
      </c>
      <c r="M805" s="2"/>
    </row>
    <row r="806" spans="2:13" x14ac:dyDescent="0.3">
      <c r="B806" s="10">
        <v>45041</v>
      </c>
      <c r="C806" s="11" t="s">
        <v>92</v>
      </c>
      <c r="D806" s="11" t="s">
        <v>93</v>
      </c>
      <c r="E806" s="12">
        <v>3</v>
      </c>
      <c r="F806" s="13">
        <v>116.97</v>
      </c>
      <c r="G806" s="12">
        <v>2</v>
      </c>
      <c r="H806" s="13">
        <v>119.98</v>
      </c>
      <c r="I806" s="11" t="s">
        <v>94</v>
      </c>
      <c r="J806" s="11" t="s">
        <v>95</v>
      </c>
      <c r="K806" s="12" t="s">
        <v>109</v>
      </c>
      <c r="L806" s="14">
        <v>2023</v>
      </c>
      <c r="M806" s="2"/>
    </row>
    <row r="807" spans="2:13" x14ac:dyDescent="0.3">
      <c r="B807" s="15">
        <v>45042</v>
      </c>
      <c r="C807" s="2" t="s">
        <v>11</v>
      </c>
      <c r="D807" s="2" t="s">
        <v>12</v>
      </c>
      <c r="E807" s="16">
        <v>2</v>
      </c>
      <c r="F807" s="17">
        <v>691.18</v>
      </c>
      <c r="G807" s="16">
        <v>1</v>
      </c>
      <c r="H807" s="17">
        <v>431.99</v>
      </c>
      <c r="I807" s="2" t="s">
        <v>13</v>
      </c>
      <c r="J807" s="2" t="s">
        <v>14</v>
      </c>
      <c r="K807" s="16" t="s">
        <v>109</v>
      </c>
      <c r="L807" s="18">
        <v>2023</v>
      </c>
      <c r="M807" s="2"/>
    </row>
    <row r="808" spans="2:13" x14ac:dyDescent="0.3">
      <c r="B808" s="10">
        <v>45043</v>
      </c>
      <c r="C808" s="11" t="s">
        <v>56</v>
      </c>
      <c r="D808" s="11" t="s">
        <v>57</v>
      </c>
      <c r="E808" s="12">
        <v>3</v>
      </c>
      <c r="F808" s="13">
        <v>549.75</v>
      </c>
      <c r="G808" s="12">
        <v>5</v>
      </c>
      <c r="H808" s="13">
        <v>1077.95</v>
      </c>
      <c r="I808" s="11" t="s">
        <v>58</v>
      </c>
      <c r="J808" s="11" t="s">
        <v>55</v>
      </c>
      <c r="K808" s="12" t="s">
        <v>109</v>
      </c>
      <c r="L808" s="14">
        <v>2023</v>
      </c>
      <c r="M808" s="2"/>
    </row>
    <row r="809" spans="2:13" x14ac:dyDescent="0.3">
      <c r="B809" s="15">
        <v>45044</v>
      </c>
      <c r="C809" s="2" t="s">
        <v>63</v>
      </c>
      <c r="D809" s="2" t="s">
        <v>41</v>
      </c>
      <c r="E809" s="16">
        <v>1</v>
      </c>
      <c r="F809" s="17">
        <v>20</v>
      </c>
      <c r="G809" s="16">
        <v>1</v>
      </c>
      <c r="H809" s="17">
        <v>39.99</v>
      </c>
      <c r="I809" s="2" t="s">
        <v>25</v>
      </c>
      <c r="J809" s="2" t="s">
        <v>55</v>
      </c>
      <c r="K809" s="16" t="s">
        <v>109</v>
      </c>
      <c r="L809" s="18">
        <v>2023</v>
      </c>
      <c r="M809" s="2"/>
    </row>
    <row r="810" spans="2:13" x14ac:dyDescent="0.3">
      <c r="B810" s="10">
        <v>45045</v>
      </c>
      <c r="C810" s="11" t="s">
        <v>19</v>
      </c>
      <c r="D810" s="11" t="s">
        <v>20</v>
      </c>
      <c r="E810" s="12">
        <v>0</v>
      </c>
      <c r="F810" s="13">
        <v>0</v>
      </c>
      <c r="G810" s="12">
        <v>4</v>
      </c>
      <c r="H810" s="13">
        <v>399.96</v>
      </c>
      <c r="I810" s="11" t="s">
        <v>18</v>
      </c>
      <c r="J810" s="11" t="s">
        <v>14</v>
      </c>
      <c r="K810" s="12" t="s">
        <v>109</v>
      </c>
      <c r="L810" s="14">
        <v>2023</v>
      </c>
      <c r="M810" s="2"/>
    </row>
    <row r="811" spans="2:13" x14ac:dyDescent="0.3">
      <c r="B811" s="15">
        <v>45046</v>
      </c>
      <c r="C811" s="2" t="s">
        <v>47</v>
      </c>
      <c r="D811" s="2" t="s">
        <v>48</v>
      </c>
      <c r="E811" s="16">
        <v>1</v>
      </c>
      <c r="F811" s="17">
        <v>89.91</v>
      </c>
      <c r="G811" s="16">
        <v>5</v>
      </c>
      <c r="H811" s="17">
        <v>599.4</v>
      </c>
      <c r="I811" s="2" t="s">
        <v>46</v>
      </c>
      <c r="J811" s="2" t="s">
        <v>36</v>
      </c>
      <c r="K811" s="16" t="s">
        <v>109</v>
      </c>
      <c r="L811" s="18">
        <v>2023</v>
      </c>
      <c r="M811" s="2"/>
    </row>
    <row r="812" spans="2:13" x14ac:dyDescent="0.3">
      <c r="B812" s="10">
        <v>45047</v>
      </c>
      <c r="C812" s="11" t="s">
        <v>104</v>
      </c>
      <c r="D812" s="11" t="s">
        <v>105</v>
      </c>
      <c r="E812" s="12">
        <v>1</v>
      </c>
      <c r="F812" s="13">
        <v>34.549999999999997</v>
      </c>
      <c r="G812" s="12">
        <v>3</v>
      </c>
      <c r="H812" s="13">
        <v>159.44999999999999</v>
      </c>
      <c r="I812" s="11" t="s">
        <v>106</v>
      </c>
      <c r="J812" s="11" t="s">
        <v>100</v>
      </c>
      <c r="K812" s="12" t="s">
        <v>110</v>
      </c>
      <c r="L812" s="14">
        <v>2023</v>
      </c>
      <c r="M812" s="2"/>
    </row>
    <row r="813" spans="2:13" x14ac:dyDescent="0.3">
      <c r="B813" s="15">
        <v>45048</v>
      </c>
      <c r="C813" s="2" t="s">
        <v>72</v>
      </c>
      <c r="D813" s="2" t="s">
        <v>73</v>
      </c>
      <c r="E813" s="16">
        <v>1</v>
      </c>
      <c r="F813" s="17">
        <v>12600</v>
      </c>
      <c r="G813" s="16">
        <v>1</v>
      </c>
      <c r="H813" s="17">
        <v>14000</v>
      </c>
      <c r="I813" s="2" t="s">
        <v>74</v>
      </c>
      <c r="J813" s="2" t="s">
        <v>68</v>
      </c>
      <c r="K813" s="16" t="s">
        <v>110</v>
      </c>
      <c r="L813" s="18">
        <v>2023</v>
      </c>
      <c r="M813" s="2"/>
    </row>
    <row r="814" spans="2:13" x14ac:dyDescent="0.3">
      <c r="B814" s="10">
        <v>45049</v>
      </c>
      <c r="C814" s="11" t="s">
        <v>44</v>
      </c>
      <c r="D814" s="11" t="s">
        <v>45</v>
      </c>
      <c r="E814" s="12">
        <v>1</v>
      </c>
      <c r="F814" s="13">
        <v>32.71</v>
      </c>
      <c r="G814" s="12">
        <v>2</v>
      </c>
      <c r="H814" s="13">
        <v>100.64</v>
      </c>
      <c r="I814" s="11" t="s">
        <v>46</v>
      </c>
      <c r="J814" s="11" t="s">
        <v>36</v>
      </c>
      <c r="K814" s="12" t="s">
        <v>110</v>
      </c>
      <c r="L814" s="14">
        <v>2023</v>
      </c>
      <c r="M814" s="2"/>
    </row>
    <row r="815" spans="2:13" x14ac:dyDescent="0.3">
      <c r="B815" s="15">
        <v>45050</v>
      </c>
      <c r="C815" s="2" t="s">
        <v>19</v>
      </c>
      <c r="D815" s="2" t="s">
        <v>20</v>
      </c>
      <c r="E815" s="16">
        <v>2</v>
      </c>
      <c r="F815" s="17">
        <v>129.97999999999999</v>
      </c>
      <c r="G815" s="16">
        <v>4</v>
      </c>
      <c r="H815" s="17">
        <v>399.96</v>
      </c>
      <c r="I815" s="2" t="s">
        <v>18</v>
      </c>
      <c r="J815" s="2" t="s">
        <v>14</v>
      </c>
      <c r="K815" s="16" t="s">
        <v>110</v>
      </c>
      <c r="L815" s="18">
        <v>2023</v>
      </c>
      <c r="M815" s="2"/>
    </row>
    <row r="816" spans="2:13" x14ac:dyDescent="0.3">
      <c r="B816" s="10">
        <v>45051</v>
      </c>
      <c r="C816" s="11" t="s">
        <v>69</v>
      </c>
      <c r="D816" s="11" t="s">
        <v>70</v>
      </c>
      <c r="E816" s="12">
        <v>0</v>
      </c>
      <c r="F816" s="13">
        <v>0</v>
      </c>
      <c r="G816" s="12">
        <v>4</v>
      </c>
      <c r="H816" s="13">
        <v>280</v>
      </c>
      <c r="I816" s="11" t="s">
        <v>71</v>
      </c>
      <c r="J816" s="11" t="s">
        <v>68</v>
      </c>
      <c r="K816" s="12" t="s">
        <v>110</v>
      </c>
      <c r="L816" s="14">
        <v>2023</v>
      </c>
      <c r="M816" s="2"/>
    </row>
    <row r="817" spans="2:13" x14ac:dyDescent="0.3">
      <c r="B817" s="15">
        <v>45052</v>
      </c>
      <c r="C817" s="2" t="s">
        <v>66</v>
      </c>
      <c r="D817" s="2" t="s">
        <v>67</v>
      </c>
      <c r="E817" s="16">
        <v>2</v>
      </c>
      <c r="F817" s="17">
        <v>8991</v>
      </c>
      <c r="G817" s="16">
        <v>4</v>
      </c>
      <c r="H817" s="17">
        <v>19980</v>
      </c>
      <c r="I817" s="2" t="s">
        <v>13</v>
      </c>
      <c r="J817" s="2" t="s">
        <v>68</v>
      </c>
      <c r="K817" s="16" t="s">
        <v>110</v>
      </c>
      <c r="L817" s="18">
        <v>2023</v>
      </c>
      <c r="M817" s="2"/>
    </row>
    <row r="818" spans="2:13" x14ac:dyDescent="0.3">
      <c r="B818" s="10">
        <v>45053</v>
      </c>
      <c r="C818" s="11" t="s">
        <v>96</v>
      </c>
      <c r="D818" s="11" t="s">
        <v>97</v>
      </c>
      <c r="E818" s="12">
        <v>36</v>
      </c>
      <c r="F818" s="13">
        <v>2699.64</v>
      </c>
      <c r="G818" s="12">
        <v>1</v>
      </c>
      <c r="H818" s="13">
        <v>99.99</v>
      </c>
      <c r="I818" s="11" t="s">
        <v>25</v>
      </c>
      <c r="J818" s="11" t="s">
        <v>95</v>
      </c>
      <c r="K818" s="12" t="s">
        <v>110</v>
      </c>
      <c r="L818" s="14">
        <v>2023</v>
      </c>
      <c r="M818" s="2"/>
    </row>
    <row r="819" spans="2:13" x14ac:dyDescent="0.3">
      <c r="B819" s="15">
        <v>45054</v>
      </c>
      <c r="C819" s="2" t="s">
        <v>104</v>
      </c>
      <c r="D819" s="2" t="s">
        <v>105</v>
      </c>
      <c r="E819" s="16">
        <v>1</v>
      </c>
      <c r="F819" s="17">
        <v>34.549999999999997</v>
      </c>
      <c r="G819" s="16">
        <v>1</v>
      </c>
      <c r="H819" s="17">
        <v>53.15</v>
      </c>
      <c r="I819" s="2" t="s">
        <v>106</v>
      </c>
      <c r="J819" s="2" t="s">
        <v>100</v>
      </c>
      <c r="K819" s="16" t="s">
        <v>110</v>
      </c>
      <c r="L819" s="18">
        <v>2023</v>
      </c>
      <c r="M819" s="2"/>
    </row>
    <row r="820" spans="2:13" x14ac:dyDescent="0.3">
      <c r="B820" s="10">
        <v>45055</v>
      </c>
      <c r="C820" s="11" t="s">
        <v>75</v>
      </c>
      <c r="D820" s="11" t="s">
        <v>76</v>
      </c>
      <c r="E820" s="12">
        <v>2</v>
      </c>
      <c r="F820" s="13">
        <v>24</v>
      </c>
      <c r="G820" s="12">
        <v>4</v>
      </c>
      <c r="H820" s="13">
        <v>80</v>
      </c>
      <c r="I820" s="11" t="s">
        <v>77</v>
      </c>
      <c r="J820" s="11" t="s">
        <v>78</v>
      </c>
      <c r="K820" s="12" t="s">
        <v>110</v>
      </c>
      <c r="L820" s="14">
        <v>2023</v>
      </c>
      <c r="M820" s="2"/>
    </row>
    <row r="821" spans="2:13" x14ac:dyDescent="0.3">
      <c r="B821" s="15">
        <v>45056</v>
      </c>
      <c r="C821" s="2" t="s">
        <v>23</v>
      </c>
      <c r="D821" s="2" t="s">
        <v>24</v>
      </c>
      <c r="E821" s="16">
        <v>0</v>
      </c>
      <c r="F821" s="17">
        <v>0</v>
      </c>
      <c r="G821" s="16">
        <v>5</v>
      </c>
      <c r="H821" s="17">
        <v>99.95</v>
      </c>
      <c r="I821" s="2" t="s">
        <v>25</v>
      </c>
      <c r="J821" s="2" t="s">
        <v>14</v>
      </c>
      <c r="K821" s="16" t="s">
        <v>110</v>
      </c>
      <c r="L821" s="18">
        <v>2023</v>
      </c>
      <c r="M821" s="2"/>
    </row>
    <row r="822" spans="2:13" x14ac:dyDescent="0.3">
      <c r="B822" s="10">
        <v>45057</v>
      </c>
      <c r="C822" s="11" t="s">
        <v>42</v>
      </c>
      <c r="D822" s="11" t="s">
        <v>43</v>
      </c>
      <c r="E822" s="12">
        <v>1</v>
      </c>
      <c r="F822" s="13">
        <v>21.99</v>
      </c>
      <c r="G822" s="12">
        <v>3</v>
      </c>
      <c r="H822" s="13">
        <v>119.97</v>
      </c>
      <c r="I822" s="11" t="s">
        <v>25</v>
      </c>
      <c r="J822" s="11" t="s">
        <v>36</v>
      </c>
      <c r="K822" s="12" t="s">
        <v>110</v>
      </c>
      <c r="L822" s="14">
        <v>2023</v>
      </c>
      <c r="M822" s="2"/>
    </row>
    <row r="823" spans="2:13" x14ac:dyDescent="0.3">
      <c r="B823" s="15">
        <v>45058</v>
      </c>
      <c r="C823" s="2" t="s">
        <v>79</v>
      </c>
      <c r="D823" s="2" t="s">
        <v>80</v>
      </c>
      <c r="E823" s="16">
        <v>0</v>
      </c>
      <c r="F823" s="17">
        <v>0</v>
      </c>
      <c r="G823" s="16">
        <v>5</v>
      </c>
      <c r="H823" s="17">
        <v>1245</v>
      </c>
      <c r="I823" s="2" t="s">
        <v>81</v>
      </c>
      <c r="J823" s="2" t="s">
        <v>78</v>
      </c>
      <c r="K823" s="16" t="s">
        <v>110</v>
      </c>
      <c r="L823" s="18">
        <v>2023</v>
      </c>
      <c r="M823" s="2"/>
    </row>
    <row r="824" spans="2:13" x14ac:dyDescent="0.3">
      <c r="B824" s="10">
        <v>45059</v>
      </c>
      <c r="C824" s="11" t="s">
        <v>72</v>
      </c>
      <c r="D824" s="11" t="s">
        <v>73</v>
      </c>
      <c r="E824" s="12">
        <v>1</v>
      </c>
      <c r="F824" s="13">
        <v>12600</v>
      </c>
      <c r="G824" s="12">
        <v>1</v>
      </c>
      <c r="H824" s="13">
        <v>14000</v>
      </c>
      <c r="I824" s="11" t="s">
        <v>74</v>
      </c>
      <c r="J824" s="11" t="s">
        <v>68</v>
      </c>
      <c r="K824" s="12" t="s">
        <v>110</v>
      </c>
      <c r="L824" s="14">
        <v>2023</v>
      </c>
      <c r="M824" s="2"/>
    </row>
    <row r="825" spans="2:13" x14ac:dyDescent="0.3">
      <c r="B825" s="15">
        <v>45060</v>
      </c>
      <c r="C825" s="2" t="s">
        <v>16</v>
      </c>
      <c r="D825" s="2" t="s">
        <v>17</v>
      </c>
      <c r="E825" s="16">
        <v>2</v>
      </c>
      <c r="F825" s="17">
        <v>349.98</v>
      </c>
      <c r="G825" s="16">
        <v>1</v>
      </c>
      <c r="H825" s="17">
        <v>249.99</v>
      </c>
      <c r="I825" s="2" t="s">
        <v>18</v>
      </c>
      <c r="J825" s="2" t="s">
        <v>14</v>
      </c>
      <c r="K825" s="16" t="s">
        <v>110</v>
      </c>
      <c r="L825" s="18">
        <v>2023</v>
      </c>
      <c r="M825" s="2"/>
    </row>
    <row r="826" spans="2:13" x14ac:dyDescent="0.3">
      <c r="B826" s="10">
        <v>45061</v>
      </c>
      <c r="C826" s="11" t="s">
        <v>61</v>
      </c>
      <c r="D826" s="11" t="s">
        <v>62</v>
      </c>
      <c r="E826" s="12">
        <v>1</v>
      </c>
      <c r="F826" s="13">
        <v>294.02</v>
      </c>
      <c r="G826" s="12">
        <v>3</v>
      </c>
      <c r="H826" s="13">
        <v>980.07</v>
      </c>
      <c r="I826" s="11" t="s">
        <v>58</v>
      </c>
      <c r="J826" s="11" t="s">
        <v>55</v>
      </c>
      <c r="K826" s="12" t="s">
        <v>110</v>
      </c>
      <c r="L826" s="14">
        <v>2023</v>
      </c>
      <c r="M826" s="2"/>
    </row>
    <row r="827" spans="2:13" x14ac:dyDescent="0.3">
      <c r="B827" s="15">
        <v>45062</v>
      </c>
      <c r="C827" s="2" t="s">
        <v>40</v>
      </c>
      <c r="D827" s="2" t="s">
        <v>41</v>
      </c>
      <c r="E827" s="16">
        <v>3</v>
      </c>
      <c r="F827" s="17">
        <v>65.97</v>
      </c>
      <c r="G827" s="16">
        <v>4</v>
      </c>
      <c r="H827" s="17">
        <v>159.96</v>
      </c>
      <c r="I827" s="2" t="s">
        <v>25</v>
      </c>
      <c r="J827" s="2" t="s">
        <v>36</v>
      </c>
      <c r="K827" s="16" t="s">
        <v>110</v>
      </c>
      <c r="L827" s="18">
        <v>2023</v>
      </c>
      <c r="M827" s="2"/>
    </row>
    <row r="828" spans="2:13" x14ac:dyDescent="0.3">
      <c r="B828" s="10">
        <v>45063</v>
      </c>
      <c r="C828" s="11" t="s">
        <v>16</v>
      </c>
      <c r="D828" s="11" t="s">
        <v>17</v>
      </c>
      <c r="E828" s="12">
        <v>3</v>
      </c>
      <c r="F828" s="13">
        <v>524.97</v>
      </c>
      <c r="G828" s="12">
        <v>2</v>
      </c>
      <c r="H828" s="13">
        <v>499.98</v>
      </c>
      <c r="I828" s="11" t="s">
        <v>18</v>
      </c>
      <c r="J828" s="11" t="s">
        <v>14</v>
      </c>
      <c r="K828" s="12" t="s">
        <v>110</v>
      </c>
      <c r="L828" s="14">
        <v>2023</v>
      </c>
      <c r="M828" s="2"/>
    </row>
    <row r="829" spans="2:13" x14ac:dyDescent="0.3">
      <c r="B829" s="15">
        <v>45064</v>
      </c>
      <c r="C829" s="2" t="s">
        <v>47</v>
      </c>
      <c r="D829" s="2" t="s">
        <v>48</v>
      </c>
      <c r="E829" s="16">
        <v>0</v>
      </c>
      <c r="F829" s="17">
        <v>0</v>
      </c>
      <c r="G829" s="16">
        <v>4</v>
      </c>
      <c r="H829" s="17">
        <v>479.52</v>
      </c>
      <c r="I829" s="2" t="s">
        <v>46</v>
      </c>
      <c r="J829" s="2" t="s">
        <v>36</v>
      </c>
      <c r="K829" s="16" t="s">
        <v>110</v>
      </c>
      <c r="L829" s="18">
        <v>2023</v>
      </c>
      <c r="M829" s="2"/>
    </row>
    <row r="830" spans="2:13" x14ac:dyDescent="0.3">
      <c r="B830" s="10">
        <v>45065</v>
      </c>
      <c r="C830" s="11" t="s">
        <v>104</v>
      </c>
      <c r="D830" s="11" t="s">
        <v>105</v>
      </c>
      <c r="E830" s="12">
        <v>2</v>
      </c>
      <c r="F830" s="13">
        <v>69.099999999999994</v>
      </c>
      <c r="G830" s="12">
        <v>3</v>
      </c>
      <c r="H830" s="13">
        <v>159.44999999999999</v>
      </c>
      <c r="I830" s="11" t="s">
        <v>106</v>
      </c>
      <c r="J830" s="11" t="s">
        <v>100</v>
      </c>
      <c r="K830" s="12" t="s">
        <v>110</v>
      </c>
      <c r="L830" s="14">
        <v>2023</v>
      </c>
      <c r="M830" s="2"/>
    </row>
    <row r="831" spans="2:13" x14ac:dyDescent="0.3">
      <c r="B831" s="15">
        <v>45066</v>
      </c>
      <c r="C831" s="2" t="s">
        <v>47</v>
      </c>
      <c r="D831" s="2" t="s">
        <v>48</v>
      </c>
      <c r="E831" s="16">
        <v>3</v>
      </c>
      <c r="F831" s="17">
        <v>269.73</v>
      </c>
      <c r="G831" s="16">
        <v>1</v>
      </c>
      <c r="H831" s="17">
        <v>119.88</v>
      </c>
      <c r="I831" s="2" t="s">
        <v>46</v>
      </c>
      <c r="J831" s="2" t="s">
        <v>36</v>
      </c>
      <c r="K831" s="16" t="s">
        <v>110</v>
      </c>
      <c r="L831" s="18">
        <v>2023</v>
      </c>
      <c r="M831" s="2"/>
    </row>
    <row r="832" spans="2:13" x14ac:dyDescent="0.3">
      <c r="B832" s="10">
        <v>45067</v>
      </c>
      <c r="C832" s="11" t="s">
        <v>96</v>
      </c>
      <c r="D832" s="11" t="s">
        <v>97</v>
      </c>
      <c r="E832" s="12">
        <v>1</v>
      </c>
      <c r="F832" s="13">
        <v>74.989999999999995</v>
      </c>
      <c r="G832" s="12">
        <v>2</v>
      </c>
      <c r="H832" s="13">
        <v>199.98</v>
      </c>
      <c r="I832" s="11" t="s">
        <v>25</v>
      </c>
      <c r="J832" s="11" t="s">
        <v>95</v>
      </c>
      <c r="K832" s="12" t="s">
        <v>110</v>
      </c>
      <c r="L832" s="14">
        <v>2023</v>
      </c>
      <c r="M832" s="2"/>
    </row>
    <row r="833" spans="2:13" x14ac:dyDescent="0.3">
      <c r="B833" s="15">
        <v>45068</v>
      </c>
      <c r="C833" s="2" t="s">
        <v>21</v>
      </c>
      <c r="D833" s="2" t="s">
        <v>22</v>
      </c>
      <c r="E833" s="16">
        <v>0</v>
      </c>
      <c r="F833" s="17">
        <v>0</v>
      </c>
      <c r="G833" s="16">
        <v>2</v>
      </c>
      <c r="H833" s="17">
        <v>139.97999999999999</v>
      </c>
      <c r="I833" s="2" t="s">
        <v>18</v>
      </c>
      <c r="J833" s="2" t="s">
        <v>14</v>
      </c>
      <c r="K833" s="16" t="s">
        <v>110</v>
      </c>
      <c r="L833" s="18">
        <v>2023</v>
      </c>
      <c r="M833" s="2"/>
    </row>
    <row r="834" spans="2:13" x14ac:dyDescent="0.3">
      <c r="B834" s="10">
        <v>45069</v>
      </c>
      <c r="C834" s="11" t="s">
        <v>66</v>
      </c>
      <c r="D834" s="11" t="s">
        <v>67</v>
      </c>
      <c r="E834" s="12">
        <v>2</v>
      </c>
      <c r="F834" s="13">
        <v>8991</v>
      </c>
      <c r="G834" s="12">
        <v>3</v>
      </c>
      <c r="H834" s="13">
        <v>14985</v>
      </c>
      <c r="I834" s="11" t="s">
        <v>13</v>
      </c>
      <c r="J834" s="11" t="s">
        <v>68</v>
      </c>
      <c r="K834" s="12" t="s">
        <v>110</v>
      </c>
      <c r="L834" s="14">
        <v>2023</v>
      </c>
      <c r="M834" s="2"/>
    </row>
    <row r="835" spans="2:13" x14ac:dyDescent="0.3">
      <c r="B835" s="15">
        <v>45070</v>
      </c>
      <c r="C835" s="2" t="s">
        <v>72</v>
      </c>
      <c r="D835" s="2" t="s">
        <v>73</v>
      </c>
      <c r="E835" s="16">
        <v>0</v>
      </c>
      <c r="F835" s="17">
        <v>0</v>
      </c>
      <c r="G835" s="16">
        <v>1</v>
      </c>
      <c r="H835" s="17">
        <v>14000</v>
      </c>
      <c r="I835" s="2" t="s">
        <v>74</v>
      </c>
      <c r="J835" s="2" t="s">
        <v>68</v>
      </c>
      <c r="K835" s="16" t="s">
        <v>110</v>
      </c>
      <c r="L835" s="18">
        <v>2023</v>
      </c>
      <c r="M835" s="2"/>
    </row>
    <row r="836" spans="2:13" x14ac:dyDescent="0.3">
      <c r="B836" s="10">
        <v>45071</v>
      </c>
      <c r="C836" s="11" t="s">
        <v>19</v>
      </c>
      <c r="D836" s="11" t="s">
        <v>20</v>
      </c>
      <c r="E836" s="12">
        <v>2</v>
      </c>
      <c r="F836" s="13">
        <v>129.97999999999999</v>
      </c>
      <c r="G836" s="12">
        <v>2</v>
      </c>
      <c r="H836" s="13">
        <v>199.98</v>
      </c>
      <c r="I836" s="11" t="s">
        <v>18</v>
      </c>
      <c r="J836" s="11" t="s">
        <v>14</v>
      </c>
      <c r="K836" s="12" t="s">
        <v>110</v>
      </c>
      <c r="L836" s="14">
        <v>2023</v>
      </c>
      <c r="M836" s="2"/>
    </row>
    <row r="837" spans="2:13" x14ac:dyDescent="0.3">
      <c r="B837" s="15">
        <v>45072</v>
      </c>
      <c r="C837" s="2" t="s">
        <v>44</v>
      </c>
      <c r="D837" s="2" t="s">
        <v>45</v>
      </c>
      <c r="E837" s="16">
        <v>0</v>
      </c>
      <c r="F837" s="17">
        <v>0</v>
      </c>
      <c r="G837" s="16">
        <v>5</v>
      </c>
      <c r="H837" s="17">
        <v>251.6</v>
      </c>
      <c r="I837" s="2" t="s">
        <v>46</v>
      </c>
      <c r="J837" s="2" t="s">
        <v>36</v>
      </c>
      <c r="K837" s="16" t="s">
        <v>110</v>
      </c>
      <c r="L837" s="18">
        <v>2023</v>
      </c>
      <c r="M837" s="2"/>
    </row>
    <row r="838" spans="2:13" x14ac:dyDescent="0.3">
      <c r="B838" s="10">
        <v>45073</v>
      </c>
      <c r="C838" s="11" t="s">
        <v>19</v>
      </c>
      <c r="D838" s="11" t="s">
        <v>20</v>
      </c>
      <c r="E838" s="12">
        <v>0</v>
      </c>
      <c r="F838" s="13">
        <v>0</v>
      </c>
      <c r="G838" s="12">
        <v>3</v>
      </c>
      <c r="H838" s="13">
        <v>299.97000000000003</v>
      </c>
      <c r="I838" s="11" t="s">
        <v>18</v>
      </c>
      <c r="J838" s="11" t="s">
        <v>14</v>
      </c>
      <c r="K838" s="12" t="s">
        <v>110</v>
      </c>
      <c r="L838" s="14">
        <v>2023</v>
      </c>
      <c r="M838" s="2"/>
    </row>
    <row r="839" spans="2:13" x14ac:dyDescent="0.3">
      <c r="B839" s="15">
        <v>45074</v>
      </c>
      <c r="C839" s="2" t="s">
        <v>59</v>
      </c>
      <c r="D839" s="2" t="s">
        <v>60</v>
      </c>
      <c r="E839" s="16">
        <v>2</v>
      </c>
      <c r="F839" s="17">
        <v>40</v>
      </c>
      <c r="G839" s="16">
        <v>2</v>
      </c>
      <c r="H839" s="17">
        <v>79.98</v>
      </c>
      <c r="I839" s="2" t="s">
        <v>30</v>
      </c>
      <c r="J839" s="2" t="s">
        <v>55</v>
      </c>
      <c r="K839" s="16" t="s">
        <v>110</v>
      </c>
      <c r="L839" s="18">
        <v>2023</v>
      </c>
      <c r="M839" s="2"/>
    </row>
    <row r="840" spans="2:13" x14ac:dyDescent="0.3">
      <c r="B840" s="10">
        <v>45075</v>
      </c>
      <c r="C840" s="11" t="s">
        <v>16</v>
      </c>
      <c r="D840" s="11" t="s">
        <v>17</v>
      </c>
      <c r="E840" s="12">
        <v>0</v>
      </c>
      <c r="F840" s="13">
        <v>0</v>
      </c>
      <c r="G840" s="12">
        <v>5</v>
      </c>
      <c r="H840" s="13">
        <v>1249.95</v>
      </c>
      <c r="I840" s="11" t="s">
        <v>18</v>
      </c>
      <c r="J840" s="11" t="s">
        <v>14</v>
      </c>
      <c r="K840" s="12" t="s">
        <v>110</v>
      </c>
      <c r="L840" s="14">
        <v>2023</v>
      </c>
      <c r="M840" s="2"/>
    </row>
    <row r="841" spans="2:13" x14ac:dyDescent="0.3">
      <c r="B841" s="15">
        <v>45076</v>
      </c>
      <c r="C841" s="2" t="s">
        <v>98</v>
      </c>
      <c r="D841" s="2" t="s">
        <v>99</v>
      </c>
      <c r="E841" s="16">
        <v>1</v>
      </c>
      <c r="F841" s="17">
        <v>359.96</v>
      </c>
      <c r="G841" s="16">
        <v>3</v>
      </c>
      <c r="H841" s="17">
        <v>1199.8499999999999</v>
      </c>
      <c r="I841" s="2" t="s">
        <v>13</v>
      </c>
      <c r="J841" s="2" t="s">
        <v>100</v>
      </c>
      <c r="K841" s="16" t="s">
        <v>110</v>
      </c>
      <c r="L841" s="18">
        <v>2023</v>
      </c>
      <c r="M841" s="2"/>
    </row>
    <row r="842" spans="2:13" x14ac:dyDescent="0.3">
      <c r="B842" s="10">
        <v>45077</v>
      </c>
      <c r="C842" s="11" t="s">
        <v>98</v>
      </c>
      <c r="D842" s="11" t="s">
        <v>99</v>
      </c>
      <c r="E842" s="12">
        <v>3</v>
      </c>
      <c r="F842" s="13">
        <v>1079.8799999999999</v>
      </c>
      <c r="G842" s="12">
        <v>2</v>
      </c>
      <c r="H842" s="13">
        <v>799.9</v>
      </c>
      <c r="I842" s="11" t="s">
        <v>13</v>
      </c>
      <c r="J842" s="11" t="s">
        <v>100</v>
      </c>
      <c r="K842" s="12" t="s">
        <v>110</v>
      </c>
      <c r="L842" s="14">
        <v>2023</v>
      </c>
      <c r="M842" s="2"/>
    </row>
    <row r="843" spans="2:13" x14ac:dyDescent="0.3">
      <c r="B843" s="15">
        <v>45078</v>
      </c>
      <c r="C843" s="2" t="s">
        <v>31</v>
      </c>
      <c r="D843" s="2" t="s">
        <v>32</v>
      </c>
      <c r="E843" s="16">
        <v>1</v>
      </c>
      <c r="F843" s="17">
        <v>234.5</v>
      </c>
      <c r="G843" s="16">
        <v>5</v>
      </c>
      <c r="H843" s="17">
        <v>1379.4</v>
      </c>
      <c r="I843" s="2" t="s">
        <v>18</v>
      </c>
      <c r="J843" s="2" t="s">
        <v>14</v>
      </c>
      <c r="K843" s="16" t="s">
        <v>111</v>
      </c>
      <c r="L843" s="18">
        <v>2023</v>
      </c>
      <c r="M843" s="2"/>
    </row>
    <row r="844" spans="2:13" x14ac:dyDescent="0.3">
      <c r="B844" s="10">
        <v>45079</v>
      </c>
      <c r="C844" s="11" t="s">
        <v>56</v>
      </c>
      <c r="D844" s="11" t="s">
        <v>57</v>
      </c>
      <c r="E844" s="12">
        <v>3</v>
      </c>
      <c r="F844" s="13">
        <v>549.75</v>
      </c>
      <c r="G844" s="12">
        <v>4</v>
      </c>
      <c r="H844" s="13">
        <v>862.36</v>
      </c>
      <c r="I844" s="11" t="s">
        <v>58</v>
      </c>
      <c r="J844" s="11" t="s">
        <v>55</v>
      </c>
      <c r="K844" s="12" t="s">
        <v>111</v>
      </c>
      <c r="L844" s="14">
        <v>2023</v>
      </c>
      <c r="M844" s="2"/>
    </row>
    <row r="845" spans="2:13" x14ac:dyDescent="0.3">
      <c r="B845" s="15">
        <v>45080</v>
      </c>
      <c r="C845" s="2" t="s">
        <v>56</v>
      </c>
      <c r="D845" s="2" t="s">
        <v>57</v>
      </c>
      <c r="E845" s="16">
        <v>2</v>
      </c>
      <c r="F845" s="17">
        <v>366.5</v>
      </c>
      <c r="G845" s="16">
        <v>4</v>
      </c>
      <c r="H845" s="17">
        <v>862.36</v>
      </c>
      <c r="I845" s="2" t="s">
        <v>58</v>
      </c>
      <c r="J845" s="2" t="s">
        <v>55</v>
      </c>
      <c r="K845" s="16" t="s">
        <v>111</v>
      </c>
      <c r="L845" s="18">
        <v>2023</v>
      </c>
      <c r="M845" s="2"/>
    </row>
    <row r="846" spans="2:13" x14ac:dyDescent="0.3">
      <c r="B846" s="10">
        <v>45081</v>
      </c>
      <c r="C846" s="11" t="s">
        <v>23</v>
      </c>
      <c r="D846" s="11" t="s">
        <v>24</v>
      </c>
      <c r="E846" s="12">
        <v>1</v>
      </c>
      <c r="F846" s="13">
        <v>10</v>
      </c>
      <c r="G846" s="12">
        <v>3</v>
      </c>
      <c r="H846" s="13">
        <v>59.97</v>
      </c>
      <c r="I846" s="11" t="s">
        <v>25</v>
      </c>
      <c r="J846" s="11" t="s">
        <v>14</v>
      </c>
      <c r="K846" s="12" t="s">
        <v>111</v>
      </c>
      <c r="L846" s="14">
        <v>2023</v>
      </c>
      <c r="M846" s="2"/>
    </row>
    <row r="847" spans="2:13" x14ac:dyDescent="0.3">
      <c r="B847" s="15">
        <v>45082</v>
      </c>
      <c r="C847" s="2" t="s">
        <v>44</v>
      </c>
      <c r="D847" s="2" t="s">
        <v>45</v>
      </c>
      <c r="E847" s="16">
        <v>0</v>
      </c>
      <c r="F847" s="17">
        <v>0</v>
      </c>
      <c r="G847" s="16">
        <v>4</v>
      </c>
      <c r="H847" s="17">
        <v>201.28</v>
      </c>
      <c r="I847" s="2" t="s">
        <v>46</v>
      </c>
      <c r="J847" s="2" t="s">
        <v>36</v>
      </c>
      <c r="K847" s="16" t="s">
        <v>111</v>
      </c>
      <c r="L847" s="18">
        <v>2023</v>
      </c>
      <c r="M847" s="2"/>
    </row>
    <row r="848" spans="2:13" x14ac:dyDescent="0.3">
      <c r="B848" s="10">
        <v>45083</v>
      </c>
      <c r="C848" s="11" t="s">
        <v>11</v>
      </c>
      <c r="D848" s="11" t="s">
        <v>12</v>
      </c>
      <c r="E848" s="12">
        <v>1</v>
      </c>
      <c r="F848" s="13">
        <v>345.59</v>
      </c>
      <c r="G848" s="12">
        <v>1</v>
      </c>
      <c r="H848" s="13">
        <v>431.99</v>
      </c>
      <c r="I848" s="11" t="s">
        <v>13</v>
      </c>
      <c r="J848" s="11" t="s">
        <v>14</v>
      </c>
      <c r="K848" s="12" t="s">
        <v>111</v>
      </c>
      <c r="L848" s="14">
        <v>2023</v>
      </c>
      <c r="M848" s="2"/>
    </row>
    <row r="849" spans="2:13" x14ac:dyDescent="0.3">
      <c r="B849" s="15">
        <v>45084</v>
      </c>
      <c r="C849" s="2" t="s">
        <v>26</v>
      </c>
      <c r="D849" s="2" t="s">
        <v>27</v>
      </c>
      <c r="E849" s="16">
        <v>1</v>
      </c>
      <c r="F849" s="17">
        <v>14</v>
      </c>
      <c r="G849" s="16">
        <v>4</v>
      </c>
      <c r="H849" s="17">
        <v>111.96</v>
      </c>
      <c r="I849" s="2" t="s">
        <v>25</v>
      </c>
      <c r="J849" s="2" t="s">
        <v>14</v>
      </c>
      <c r="K849" s="16" t="s">
        <v>111</v>
      </c>
      <c r="L849" s="18">
        <v>2023</v>
      </c>
      <c r="M849" s="2"/>
    </row>
    <row r="850" spans="2:13" x14ac:dyDescent="0.3">
      <c r="B850" s="10">
        <v>45085</v>
      </c>
      <c r="C850" s="11" t="s">
        <v>49</v>
      </c>
      <c r="D850" s="11" t="s">
        <v>50</v>
      </c>
      <c r="E850" s="12">
        <v>1</v>
      </c>
      <c r="F850" s="13">
        <v>23.03</v>
      </c>
      <c r="G850" s="12">
        <v>4</v>
      </c>
      <c r="H850" s="13">
        <v>167.52</v>
      </c>
      <c r="I850" s="11" t="s">
        <v>46</v>
      </c>
      <c r="J850" s="11" t="s">
        <v>36</v>
      </c>
      <c r="K850" s="12" t="s">
        <v>111</v>
      </c>
      <c r="L850" s="14">
        <v>2023</v>
      </c>
      <c r="M850" s="2"/>
    </row>
    <row r="851" spans="2:13" x14ac:dyDescent="0.3">
      <c r="B851" s="15">
        <v>45086</v>
      </c>
      <c r="C851" s="2" t="s">
        <v>101</v>
      </c>
      <c r="D851" s="2" t="s">
        <v>102</v>
      </c>
      <c r="E851" s="16">
        <v>1</v>
      </c>
      <c r="F851" s="17">
        <v>244.3</v>
      </c>
      <c r="G851" s="16">
        <v>1</v>
      </c>
      <c r="H851" s="17">
        <v>349</v>
      </c>
      <c r="I851" s="2" t="s">
        <v>103</v>
      </c>
      <c r="J851" s="2" t="s">
        <v>100</v>
      </c>
      <c r="K851" s="16" t="s">
        <v>111</v>
      </c>
      <c r="L851" s="18">
        <v>2023</v>
      </c>
      <c r="M851" s="2"/>
    </row>
    <row r="852" spans="2:13" x14ac:dyDescent="0.3">
      <c r="B852" s="10">
        <v>45087</v>
      </c>
      <c r="C852" s="11" t="s">
        <v>59</v>
      </c>
      <c r="D852" s="11" t="s">
        <v>60</v>
      </c>
      <c r="E852" s="12">
        <v>2</v>
      </c>
      <c r="F852" s="13">
        <v>40</v>
      </c>
      <c r="G852" s="12">
        <v>5</v>
      </c>
      <c r="H852" s="13">
        <v>199.95</v>
      </c>
      <c r="I852" s="11" t="s">
        <v>30</v>
      </c>
      <c r="J852" s="11" t="s">
        <v>55</v>
      </c>
      <c r="K852" s="12" t="s">
        <v>111</v>
      </c>
      <c r="L852" s="14">
        <v>2023</v>
      </c>
      <c r="M852" s="2"/>
    </row>
    <row r="853" spans="2:13" x14ac:dyDescent="0.3">
      <c r="B853" s="15">
        <v>45088</v>
      </c>
      <c r="C853" s="2" t="s">
        <v>40</v>
      </c>
      <c r="D853" s="2" t="s">
        <v>41</v>
      </c>
      <c r="E853" s="16">
        <v>0</v>
      </c>
      <c r="F853" s="17">
        <v>0</v>
      </c>
      <c r="G853" s="16">
        <v>5</v>
      </c>
      <c r="H853" s="17">
        <v>199.95</v>
      </c>
      <c r="I853" s="2" t="s">
        <v>25</v>
      </c>
      <c r="J853" s="2" t="s">
        <v>36</v>
      </c>
      <c r="K853" s="16" t="s">
        <v>111</v>
      </c>
      <c r="L853" s="18">
        <v>2023</v>
      </c>
      <c r="M853" s="2"/>
    </row>
    <row r="854" spans="2:13" x14ac:dyDescent="0.3">
      <c r="B854" s="10">
        <v>45089</v>
      </c>
      <c r="C854" s="11" t="s">
        <v>26</v>
      </c>
      <c r="D854" s="11" t="s">
        <v>27</v>
      </c>
      <c r="E854" s="12">
        <v>1</v>
      </c>
      <c r="F854" s="13">
        <v>14</v>
      </c>
      <c r="G854" s="12">
        <v>2</v>
      </c>
      <c r="H854" s="13">
        <v>55.98</v>
      </c>
      <c r="I854" s="11" t="s">
        <v>25</v>
      </c>
      <c r="J854" s="11" t="s">
        <v>14</v>
      </c>
      <c r="K854" s="12" t="s">
        <v>111</v>
      </c>
      <c r="L854" s="14">
        <v>2023</v>
      </c>
      <c r="M854" s="2"/>
    </row>
    <row r="855" spans="2:13" x14ac:dyDescent="0.3">
      <c r="B855" s="15">
        <v>45090</v>
      </c>
      <c r="C855" s="2" t="s">
        <v>87</v>
      </c>
      <c r="D855" s="2" t="s">
        <v>88</v>
      </c>
      <c r="E855" s="16">
        <v>3</v>
      </c>
      <c r="F855" s="17">
        <v>188.97</v>
      </c>
      <c r="G855" s="16">
        <v>3</v>
      </c>
      <c r="H855" s="17">
        <v>269.97000000000003</v>
      </c>
      <c r="I855" s="2" t="s">
        <v>25</v>
      </c>
      <c r="J855" s="2" t="s">
        <v>78</v>
      </c>
      <c r="K855" s="16" t="s">
        <v>111</v>
      </c>
      <c r="L855" s="18">
        <v>2023</v>
      </c>
      <c r="M855" s="2"/>
    </row>
    <row r="856" spans="2:13" x14ac:dyDescent="0.3">
      <c r="B856" s="10">
        <v>45091</v>
      </c>
      <c r="C856" s="11" t="s">
        <v>42</v>
      </c>
      <c r="D856" s="11" t="s">
        <v>43</v>
      </c>
      <c r="E856" s="12">
        <v>1</v>
      </c>
      <c r="F856" s="13">
        <v>21.99</v>
      </c>
      <c r="G856" s="12">
        <v>2</v>
      </c>
      <c r="H856" s="13">
        <v>79.98</v>
      </c>
      <c r="I856" s="11" t="s">
        <v>25</v>
      </c>
      <c r="J856" s="11" t="s">
        <v>36</v>
      </c>
      <c r="K856" s="12" t="s">
        <v>111</v>
      </c>
      <c r="L856" s="14">
        <v>2023</v>
      </c>
      <c r="M856" s="2"/>
    </row>
    <row r="857" spans="2:13" x14ac:dyDescent="0.3">
      <c r="B857" s="15">
        <v>45092</v>
      </c>
      <c r="C857" s="2" t="s">
        <v>72</v>
      </c>
      <c r="D857" s="2" t="s">
        <v>73</v>
      </c>
      <c r="E857" s="16">
        <v>1</v>
      </c>
      <c r="F857" s="17">
        <v>12600</v>
      </c>
      <c r="G857" s="16">
        <v>1</v>
      </c>
      <c r="H857" s="17">
        <v>14000</v>
      </c>
      <c r="I857" s="2" t="s">
        <v>74</v>
      </c>
      <c r="J857" s="2" t="s">
        <v>68</v>
      </c>
      <c r="K857" s="16" t="s">
        <v>111</v>
      </c>
      <c r="L857" s="18">
        <v>2023</v>
      </c>
      <c r="M857" s="2"/>
    </row>
    <row r="858" spans="2:13" x14ac:dyDescent="0.3">
      <c r="B858" s="10">
        <v>45093</v>
      </c>
      <c r="C858" s="11" t="s">
        <v>31</v>
      </c>
      <c r="D858" s="11" t="s">
        <v>32</v>
      </c>
      <c r="E858" s="12">
        <v>2</v>
      </c>
      <c r="F858" s="13">
        <v>469</v>
      </c>
      <c r="G858" s="12">
        <v>3</v>
      </c>
      <c r="H858" s="13">
        <v>827.64</v>
      </c>
      <c r="I858" s="11" t="s">
        <v>18</v>
      </c>
      <c r="J858" s="11" t="s">
        <v>14</v>
      </c>
      <c r="K858" s="12" t="s">
        <v>111</v>
      </c>
      <c r="L858" s="14">
        <v>2023</v>
      </c>
      <c r="M858" s="2"/>
    </row>
    <row r="859" spans="2:13" x14ac:dyDescent="0.3">
      <c r="B859" s="15">
        <v>45094</v>
      </c>
      <c r="C859" s="2" t="s">
        <v>66</v>
      </c>
      <c r="D859" s="2" t="s">
        <v>67</v>
      </c>
      <c r="E859" s="16">
        <v>2</v>
      </c>
      <c r="F859" s="17">
        <v>8991</v>
      </c>
      <c r="G859" s="16">
        <v>3</v>
      </c>
      <c r="H859" s="17">
        <v>14985</v>
      </c>
      <c r="I859" s="2" t="s">
        <v>13</v>
      </c>
      <c r="J859" s="2" t="s">
        <v>68</v>
      </c>
      <c r="K859" s="16" t="s">
        <v>111</v>
      </c>
      <c r="L859" s="18">
        <v>2023</v>
      </c>
      <c r="M859" s="2"/>
    </row>
    <row r="860" spans="2:13" x14ac:dyDescent="0.3">
      <c r="B860" s="10">
        <v>45095</v>
      </c>
      <c r="C860" s="11" t="s">
        <v>51</v>
      </c>
      <c r="D860" s="11" t="s">
        <v>52</v>
      </c>
      <c r="E860" s="12">
        <v>1</v>
      </c>
      <c r="F860" s="13">
        <v>89.99</v>
      </c>
      <c r="G860" s="12">
        <v>1</v>
      </c>
      <c r="H860" s="13">
        <v>119.99</v>
      </c>
      <c r="I860" s="11" t="s">
        <v>39</v>
      </c>
      <c r="J860" s="11" t="s">
        <v>36</v>
      </c>
      <c r="K860" s="12" t="s">
        <v>111</v>
      </c>
      <c r="L860" s="14">
        <v>2023</v>
      </c>
      <c r="M860" s="2"/>
    </row>
    <row r="861" spans="2:13" x14ac:dyDescent="0.3">
      <c r="B861" s="15">
        <v>45096</v>
      </c>
      <c r="C861" s="2" t="s">
        <v>16</v>
      </c>
      <c r="D861" s="2" t="s">
        <v>17</v>
      </c>
      <c r="E861" s="16">
        <v>1</v>
      </c>
      <c r="F861" s="17">
        <v>174.99</v>
      </c>
      <c r="G861" s="16">
        <v>4</v>
      </c>
      <c r="H861" s="17">
        <v>999.96</v>
      </c>
      <c r="I861" s="2" t="s">
        <v>18</v>
      </c>
      <c r="J861" s="2" t="s">
        <v>14</v>
      </c>
      <c r="K861" s="16" t="s">
        <v>111</v>
      </c>
      <c r="L861" s="18">
        <v>2023</v>
      </c>
      <c r="M861" s="2"/>
    </row>
    <row r="862" spans="2:13" x14ac:dyDescent="0.3">
      <c r="B862" s="10">
        <v>45097</v>
      </c>
      <c r="C862" s="11" t="s">
        <v>87</v>
      </c>
      <c r="D862" s="11" t="s">
        <v>88</v>
      </c>
      <c r="E862" s="12">
        <v>1</v>
      </c>
      <c r="F862" s="13">
        <v>62.99</v>
      </c>
      <c r="G862" s="12">
        <v>3</v>
      </c>
      <c r="H862" s="13">
        <v>269.97000000000003</v>
      </c>
      <c r="I862" s="11" t="s">
        <v>25</v>
      </c>
      <c r="J862" s="11" t="s">
        <v>78</v>
      </c>
      <c r="K862" s="12" t="s">
        <v>111</v>
      </c>
      <c r="L862" s="14">
        <v>2023</v>
      </c>
      <c r="M862" s="2"/>
    </row>
    <row r="863" spans="2:13" x14ac:dyDescent="0.3">
      <c r="B863" s="15">
        <v>45098</v>
      </c>
      <c r="C863" s="2" t="s">
        <v>11</v>
      </c>
      <c r="D863" s="2" t="s">
        <v>12</v>
      </c>
      <c r="E863" s="16">
        <v>2</v>
      </c>
      <c r="F863" s="17">
        <v>691.18</v>
      </c>
      <c r="G863" s="16">
        <v>1</v>
      </c>
      <c r="H863" s="17">
        <v>431.99</v>
      </c>
      <c r="I863" s="2" t="s">
        <v>13</v>
      </c>
      <c r="J863" s="2" t="s">
        <v>14</v>
      </c>
      <c r="K863" s="16" t="s">
        <v>111</v>
      </c>
      <c r="L863" s="18">
        <v>2023</v>
      </c>
      <c r="M863" s="2"/>
    </row>
    <row r="864" spans="2:13" x14ac:dyDescent="0.3">
      <c r="B864" s="10">
        <v>45099</v>
      </c>
      <c r="C864" s="11" t="s">
        <v>31</v>
      </c>
      <c r="D864" s="11" t="s">
        <v>32</v>
      </c>
      <c r="E864" s="12">
        <v>0</v>
      </c>
      <c r="F864" s="13">
        <v>0</v>
      </c>
      <c r="G864" s="12">
        <v>2</v>
      </c>
      <c r="H864" s="13">
        <v>551.76</v>
      </c>
      <c r="I864" s="11" t="s">
        <v>18</v>
      </c>
      <c r="J864" s="11" t="s">
        <v>14</v>
      </c>
      <c r="K864" s="12" t="s">
        <v>111</v>
      </c>
      <c r="L864" s="14">
        <v>2023</v>
      </c>
      <c r="M864" s="2"/>
    </row>
    <row r="865" spans="2:13" x14ac:dyDescent="0.3">
      <c r="B865" s="15">
        <v>45100</v>
      </c>
      <c r="C865" s="2" t="s">
        <v>23</v>
      </c>
      <c r="D865" s="2" t="s">
        <v>24</v>
      </c>
      <c r="E865" s="16">
        <v>3</v>
      </c>
      <c r="F865" s="17">
        <v>30</v>
      </c>
      <c r="G865" s="16">
        <v>3</v>
      </c>
      <c r="H865" s="17">
        <v>59.97</v>
      </c>
      <c r="I865" s="2" t="s">
        <v>25</v>
      </c>
      <c r="J865" s="2" t="s">
        <v>14</v>
      </c>
      <c r="K865" s="16" t="s">
        <v>111</v>
      </c>
      <c r="L865" s="18">
        <v>2023</v>
      </c>
      <c r="M865" s="2"/>
    </row>
    <row r="866" spans="2:13" x14ac:dyDescent="0.3">
      <c r="B866" s="10">
        <v>45101</v>
      </c>
      <c r="C866" s="11" t="s">
        <v>21</v>
      </c>
      <c r="D866" s="11" t="s">
        <v>22</v>
      </c>
      <c r="E866" s="12">
        <v>1</v>
      </c>
      <c r="F866" s="13">
        <v>41.99</v>
      </c>
      <c r="G866" s="12">
        <v>4</v>
      </c>
      <c r="H866" s="13">
        <v>279.95999999999998</v>
      </c>
      <c r="I866" s="11" t="s">
        <v>18</v>
      </c>
      <c r="J866" s="11" t="s">
        <v>14</v>
      </c>
      <c r="K866" s="12" t="s">
        <v>111</v>
      </c>
      <c r="L866" s="14">
        <v>2023</v>
      </c>
      <c r="M866" s="2"/>
    </row>
    <row r="867" spans="2:13" x14ac:dyDescent="0.3">
      <c r="B867" s="15">
        <v>45102</v>
      </c>
      <c r="C867" s="2" t="s">
        <v>87</v>
      </c>
      <c r="D867" s="2" t="s">
        <v>88</v>
      </c>
      <c r="E867" s="16">
        <v>1</v>
      </c>
      <c r="F867" s="17">
        <v>62.99</v>
      </c>
      <c r="G867" s="16">
        <v>3</v>
      </c>
      <c r="H867" s="17">
        <v>269.97000000000003</v>
      </c>
      <c r="I867" s="2" t="s">
        <v>25</v>
      </c>
      <c r="J867" s="2" t="s">
        <v>78</v>
      </c>
      <c r="K867" s="16" t="s">
        <v>111</v>
      </c>
      <c r="L867" s="18">
        <v>2023</v>
      </c>
      <c r="M867" s="2"/>
    </row>
    <row r="868" spans="2:13" x14ac:dyDescent="0.3">
      <c r="B868" s="10">
        <v>45103</v>
      </c>
      <c r="C868" s="11" t="s">
        <v>19</v>
      </c>
      <c r="D868" s="11" t="s">
        <v>20</v>
      </c>
      <c r="E868" s="12">
        <v>2</v>
      </c>
      <c r="F868" s="13">
        <v>129.97999999999999</v>
      </c>
      <c r="G868" s="12">
        <v>3</v>
      </c>
      <c r="H868" s="13">
        <v>299.97000000000003</v>
      </c>
      <c r="I868" s="11" t="s">
        <v>18</v>
      </c>
      <c r="J868" s="11" t="s">
        <v>14</v>
      </c>
      <c r="K868" s="12" t="s">
        <v>111</v>
      </c>
      <c r="L868" s="14">
        <v>2023</v>
      </c>
      <c r="M868" s="2"/>
    </row>
    <row r="869" spans="2:13" x14ac:dyDescent="0.3">
      <c r="B869" s="15">
        <v>45104</v>
      </c>
      <c r="C869" s="2" t="s">
        <v>61</v>
      </c>
      <c r="D869" s="2" t="s">
        <v>62</v>
      </c>
      <c r="E869" s="16">
        <v>1</v>
      </c>
      <c r="F869" s="17">
        <v>294.02</v>
      </c>
      <c r="G869" s="16">
        <v>3</v>
      </c>
      <c r="H869" s="17">
        <v>980.07</v>
      </c>
      <c r="I869" s="2" t="s">
        <v>58</v>
      </c>
      <c r="J869" s="2" t="s">
        <v>55</v>
      </c>
      <c r="K869" s="16" t="s">
        <v>111</v>
      </c>
      <c r="L869" s="18">
        <v>2023</v>
      </c>
      <c r="M869" s="2"/>
    </row>
    <row r="870" spans="2:13" x14ac:dyDescent="0.3">
      <c r="B870" s="10">
        <v>45105</v>
      </c>
      <c r="C870" s="11" t="s">
        <v>28</v>
      </c>
      <c r="D870" s="11" t="s">
        <v>29</v>
      </c>
      <c r="E870" s="12">
        <v>0</v>
      </c>
      <c r="F870" s="13">
        <v>0</v>
      </c>
      <c r="G870" s="12">
        <v>1</v>
      </c>
      <c r="H870" s="13">
        <v>29.99</v>
      </c>
      <c r="I870" s="11" t="s">
        <v>30</v>
      </c>
      <c r="J870" s="11" t="s">
        <v>14</v>
      </c>
      <c r="K870" s="12" t="s">
        <v>111</v>
      </c>
      <c r="L870" s="14">
        <v>2023</v>
      </c>
      <c r="M870" s="2"/>
    </row>
    <row r="871" spans="2:13" x14ac:dyDescent="0.3">
      <c r="B871" s="15">
        <v>45106</v>
      </c>
      <c r="C871" s="2" t="s">
        <v>31</v>
      </c>
      <c r="D871" s="2" t="s">
        <v>32</v>
      </c>
      <c r="E871" s="16">
        <v>3</v>
      </c>
      <c r="F871" s="17">
        <v>703.5</v>
      </c>
      <c r="G871" s="16">
        <v>2</v>
      </c>
      <c r="H871" s="17">
        <v>551.76</v>
      </c>
      <c r="I871" s="2" t="s">
        <v>18</v>
      </c>
      <c r="J871" s="2" t="s">
        <v>14</v>
      </c>
      <c r="K871" s="16" t="s">
        <v>111</v>
      </c>
      <c r="L871" s="18">
        <v>2023</v>
      </c>
      <c r="M871" s="2"/>
    </row>
    <row r="872" spans="2:13" x14ac:dyDescent="0.3">
      <c r="B872" s="10">
        <v>45107</v>
      </c>
      <c r="C872" s="11" t="s">
        <v>51</v>
      </c>
      <c r="D872" s="11" t="s">
        <v>52</v>
      </c>
      <c r="E872" s="12">
        <v>0</v>
      </c>
      <c r="F872" s="13">
        <v>0</v>
      </c>
      <c r="G872" s="12">
        <v>1</v>
      </c>
      <c r="H872" s="13">
        <v>119.99</v>
      </c>
      <c r="I872" s="11" t="s">
        <v>39</v>
      </c>
      <c r="J872" s="11" t="s">
        <v>36</v>
      </c>
      <c r="K872" s="12" t="s">
        <v>111</v>
      </c>
      <c r="L872" s="14">
        <v>2023</v>
      </c>
      <c r="M872" s="2"/>
    </row>
    <row r="873" spans="2:13" x14ac:dyDescent="0.3">
      <c r="B873" s="15">
        <v>45108</v>
      </c>
      <c r="C873" s="2" t="s">
        <v>59</v>
      </c>
      <c r="D873" s="2" t="s">
        <v>60</v>
      </c>
      <c r="E873" s="16">
        <v>3</v>
      </c>
      <c r="F873" s="17">
        <v>60</v>
      </c>
      <c r="G873" s="16">
        <v>4</v>
      </c>
      <c r="H873" s="17">
        <v>159.96</v>
      </c>
      <c r="I873" s="2" t="s">
        <v>30</v>
      </c>
      <c r="J873" s="2" t="s">
        <v>55</v>
      </c>
      <c r="K873" s="16" t="s">
        <v>112</v>
      </c>
      <c r="L873" s="18">
        <v>2023</v>
      </c>
      <c r="M873" s="2"/>
    </row>
    <row r="874" spans="2:13" x14ac:dyDescent="0.3">
      <c r="B874" s="10">
        <v>45109</v>
      </c>
      <c r="C874" s="11" t="s">
        <v>37</v>
      </c>
      <c r="D874" s="11" t="s">
        <v>38</v>
      </c>
      <c r="E874" s="12">
        <v>0</v>
      </c>
      <c r="F874" s="13">
        <v>0</v>
      </c>
      <c r="G874" s="12">
        <v>4</v>
      </c>
      <c r="H874" s="13">
        <v>239.96</v>
      </c>
      <c r="I874" s="11" t="s">
        <v>39</v>
      </c>
      <c r="J874" s="11" t="s">
        <v>36</v>
      </c>
      <c r="K874" s="12" t="s">
        <v>112</v>
      </c>
      <c r="L874" s="14">
        <v>2023</v>
      </c>
      <c r="M874" s="2"/>
    </row>
    <row r="875" spans="2:13" x14ac:dyDescent="0.3">
      <c r="B875" s="15">
        <v>45110</v>
      </c>
      <c r="C875" s="2" t="s">
        <v>72</v>
      </c>
      <c r="D875" s="2" t="s">
        <v>73</v>
      </c>
      <c r="E875" s="16">
        <v>2</v>
      </c>
      <c r="F875" s="17">
        <v>25200</v>
      </c>
      <c r="G875" s="16">
        <v>1</v>
      </c>
      <c r="H875" s="17">
        <v>14000</v>
      </c>
      <c r="I875" s="2" t="s">
        <v>74</v>
      </c>
      <c r="J875" s="2" t="s">
        <v>68</v>
      </c>
      <c r="K875" s="16" t="s">
        <v>112</v>
      </c>
      <c r="L875" s="18">
        <v>2023</v>
      </c>
      <c r="M875" s="2"/>
    </row>
    <row r="876" spans="2:13" x14ac:dyDescent="0.3">
      <c r="B876" s="10">
        <v>45111</v>
      </c>
      <c r="C876" s="11" t="s">
        <v>69</v>
      </c>
      <c r="D876" s="11" t="s">
        <v>70</v>
      </c>
      <c r="E876" s="12">
        <v>1</v>
      </c>
      <c r="F876" s="13">
        <v>35</v>
      </c>
      <c r="G876" s="12">
        <v>1</v>
      </c>
      <c r="H876" s="13">
        <v>70</v>
      </c>
      <c r="I876" s="11" t="s">
        <v>71</v>
      </c>
      <c r="J876" s="11" t="s">
        <v>68</v>
      </c>
      <c r="K876" s="12" t="s">
        <v>112</v>
      </c>
      <c r="L876" s="14">
        <v>2023</v>
      </c>
      <c r="M876" s="2"/>
    </row>
    <row r="877" spans="2:13" x14ac:dyDescent="0.3">
      <c r="B877" s="15">
        <v>45112</v>
      </c>
      <c r="C877" s="2" t="s">
        <v>28</v>
      </c>
      <c r="D877" s="2" t="s">
        <v>29</v>
      </c>
      <c r="E877" s="16">
        <v>2</v>
      </c>
      <c r="F877" s="17">
        <v>30</v>
      </c>
      <c r="G877" s="16">
        <v>1</v>
      </c>
      <c r="H877" s="17">
        <v>29.99</v>
      </c>
      <c r="I877" s="2" t="s">
        <v>30</v>
      </c>
      <c r="J877" s="2" t="s">
        <v>14</v>
      </c>
      <c r="K877" s="16" t="s">
        <v>112</v>
      </c>
      <c r="L877" s="18">
        <v>2023</v>
      </c>
      <c r="M877" s="2"/>
    </row>
    <row r="878" spans="2:13" x14ac:dyDescent="0.3">
      <c r="B878" s="10">
        <v>45113</v>
      </c>
      <c r="C878" s="11" t="s">
        <v>72</v>
      </c>
      <c r="D878" s="11" t="s">
        <v>73</v>
      </c>
      <c r="E878" s="12">
        <v>1</v>
      </c>
      <c r="F878" s="13">
        <v>12600</v>
      </c>
      <c r="G878" s="12">
        <v>1</v>
      </c>
      <c r="H878" s="13">
        <v>14000</v>
      </c>
      <c r="I878" s="11" t="s">
        <v>74</v>
      </c>
      <c r="J878" s="11" t="s">
        <v>68</v>
      </c>
      <c r="K878" s="12" t="s">
        <v>112</v>
      </c>
      <c r="L878" s="14">
        <v>2023</v>
      </c>
      <c r="M878" s="2"/>
    </row>
    <row r="879" spans="2:13" x14ac:dyDescent="0.3">
      <c r="B879" s="15">
        <v>45114</v>
      </c>
      <c r="C879" s="2" t="s">
        <v>37</v>
      </c>
      <c r="D879" s="2" t="s">
        <v>38</v>
      </c>
      <c r="E879" s="16">
        <v>1</v>
      </c>
      <c r="F879" s="17">
        <v>38.99</v>
      </c>
      <c r="G879" s="16">
        <v>5</v>
      </c>
      <c r="H879" s="17">
        <v>299.95</v>
      </c>
      <c r="I879" s="2" t="s">
        <v>39</v>
      </c>
      <c r="J879" s="2" t="s">
        <v>36</v>
      </c>
      <c r="K879" s="16" t="s">
        <v>112</v>
      </c>
      <c r="L879" s="18">
        <v>2023</v>
      </c>
      <c r="M879" s="2"/>
    </row>
    <row r="880" spans="2:13" x14ac:dyDescent="0.3">
      <c r="B880" s="10">
        <v>45115</v>
      </c>
      <c r="C880" s="11" t="s">
        <v>53</v>
      </c>
      <c r="D880" s="11" t="s">
        <v>54</v>
      </c>
      <c r="E880" s="12">
        <v>2</v>
      </c>
      <c r="F880" s="13">
        <v>415.98</v>
      </c>
      <c r="G880" s="12">
        <v>2</v>
      </c>
      <c r="H880" s="13">
        <v>519.98</v>
      </c>
      <c r="I880" s="11" t="s">
        <v>35</v>
      </c>
      <c r="J880" s="11" t="s">
        <v>55</v>
      </c>
      <c r="K880" s="12" t="s">
        <v>112</v>
      </c>
      <c r="L880" s="14">
        <v>2023</v>
      </c>
      <c r="M880" s="2"/>
    </row>
    <row r="881" spans="2:13" x14ac:dyDescent="0.3">
      <c r="B881" s="15">
        <v>45116</v>
      </c>
      <c r="C881" s="2" t="s">
        <v>104</v>
      </c>
      <c r="D881" s="2" t="s">
        <v>105</v>
      </c>
      <c r="E881" s="16">
        <v>0</v>
      </c>
      <c r="F881" s="17">
        <v>0</v>
      </c>
      <c r="G881" s="16">
        <v>4</v>
      </c>
      <c r="H881" s="17">
        <v>212.6</v>
      </c>
      <c r="I881" s="2" t="s">
        <v>106</v>
      </c>
      <c r="J881" s="2" t="s">
        <v>100</v>
      </c>
      <c r="K881" s="16" t="s">
        <v>112</v>
      </c>
      <c r="L881" s="18">
        <v>2023</v>
      </c>
      <c r="M881" s="2"/>
    </row>
    <row r="882" spans="2:13" x14ac:dyDescent="0.3">
      <c r="B882" s="10">
        <v>45117</v>
      </c>
      <c r="C882" s="11" t="s">
        <v>21</v>
      </c>
      <c r="D882" s="11" t="s">
        <v>22</v>
      </c>
      <c r="E882" s="12">
        <v>1</v>
      </c>
      <c r="F882" s="13">
        <v>41.99</v>
      </c>
      <c r="G882" s="12">
        <v>1</v>
      </c>
      <c r="H882" s="13">
        <v>69.989999999999995</v>
      </c>
      <c r="I882" s="11" t="s">
        <v>18</v>
      </c>
      <c r="J882" s="11" t="s">
        <v>14</v>
      </c>
      <c r="K882" s="12" t="s">
        <v>112</v>
      </c>
      <c r="L882" s="14">
        <v>2023</v>
      </c>
      <c r="M882" s="2"/>
    </row>
    <row r="883" spans="2:13" x14ac:dyDescent="0.3">
      <c r="B883" s="15">
        <v>45118</v>
      </c>
      <c r="C883" s="2" t="s">
        <v>66</v>
      </c>
      <c r="D883" s="2" t="s">
        <v>67</v>
      </c>
      <c r="E883" s="16">
        <v>2</v>
      </c>
      <c r="F883" s="17">
        <v>8991</v>
      </c>
      <c r="G883" s="16">
        <v>1</v>
      </c>
      <c r="H883" s="17">
        <v>4995</v>
      </c>
      <c r="I883" s="2" t="s">
        <v>13</v>
      </c>
      <c r="J883" s="2" t="s">
        <v>68</v>
      </c>
      <c r="K883" s="16" t="s">
        <v>112</v>
      </c>
      <c r="L883" s="18">
        <v>2023</v>
      </c>
      <c r="M883" s="2"/>
    </row>
    <row r="884" spans="2:13" x14ac:dyDescent="0.3">
      <c r="B884" s="10">
        <v>45119</v>
      </c>
      <c r="C884" s="11" t="s">
        <v>64</v>
      </c>
      <c r="D884" s="11" t="s">
        <v>65</v>
      </c>
      <c r="E884" s="12">
        <v>3</v>
      </c>
      <c r="F884" s="13">
        <v>1754.97</v>
      </c>
      <c r="G884" s="12">
        <v>2</v>
      </c>
      <c r="H884" s="13">
        <v>1299.98</v>
      </c>
      <c r="I884" s="11" t="s">
        <v>35</v>
      </c>
      <c r="J884" s="11" t="s">
        <v>55</v>
      </c>
      <c r="K884" s="12" t="s">
        <v>112</v>
      </c>
      <c r="L884" s="14">
        <v>2023</v>
      </c>
      <c r="M884" s="2"/>
    </row>
    <row r="885" spans="2:13" x14ac:dyDescent="0.3">
      <c r="B885" s="15">
        <v>45120</v>
      </c>
      <c r="C885" s="2" t="s">
        <v>21</v>
      </c>
      <c r="D885" s="2" t="s">
        <v>22</v>
      </c>
      <c r="E885" s="16">
        <v>0</v>
      </c>
      <c r="F885" s="17">
        <v>0</v>
      </c>
      <c r="G885" s="16">
        <v>1</v>
      </c>
      <c r="H885" s="17">
        <v>69.989999999999995</v>
      </c>
      <c r="I885" s="2" t="s">
        <v>18</v>
      </c>
      <c r="J885" s="2" t="s">
        <v>14</v>
      </c>
      <c r="K885" s="16" t="s">
        <v>112</v>
      </c>
      <c r="L885" s="18">
        <v>2023</v>
      </c>
      <c r="M885" s="2"/>
    </row>
    <row r="886" spans="2:13" x14ac:dyDescent="0.3">
      <c r="B886" s="10">
        <v>45121</v>
      </c>
      <c r="C886" s="11" t="s">
        <v>92</v>
      </c>
      <c r="D886" s="11" t="s">
        <v>93</v>
      </c>
      <c r="E886" s="12">
        <v>3</v>
      </c>
      <c r="F886" s="13">
        <v>116.97</v>
      </c>
      <c r="G886" s="12">
        <v>5</v>
      </c>
      <c r="H886" s="13">
        <v>299.95</v>
      </c>
      <c r="I886" s="11" t="s">
        <v>94</v>
      </c>
      <c r="J886" s="11" t="s">
        <v>95</v>
      </c>
      <c r="K886" s="12" t="s">
        <v>112</v>
      </c>
      <c r="L886" s="14">
        <v>2023</v>
      </c>
      <c r="M886" s="2"/>
    </row>
    <row r="887" spans="2:13" x14ac:dyDescent="0.3">
      <c r="B887" s="15">
        <v>45122</v>
      </c>
      <c r="C887" s="2" t="s">
        <v>44</v>
      </c>
      <c r="D887" s="2" t="s">
        <v>45</v>
      </c>
      <c r="E887" s="16">
        <v>0</v>
      </c>
      <c r="F887" s="17">
        <v>0</v>
      </c>
      <c r="G887" s="16">
        <v>4</v>
      </c>
      <c r="H887" s="17">
        <v>201.28</v>
      </c>
      <c r="I887" s="2" t="s">
        <v>46</v>
      </c>
      <c r="J887" s="2" t="s">
        <v>36</v>
      </c>
      <c r="K887" s="16" t="s">
        <v>112</v>
      </c>
      <c r="L887" s="18">
        <v>2023</v>
      </c>
      <c r="M887" s="2"/>
    </row>
    <row r="888" spans="2:13" x14ac:dyDescent="0.3">
      <c r="B888" s="10">
        <v>45123</v>
      </c>
      <c r="C888" s="11" t="s">
        <v>89</v>
      </c>
      <c r="D888" s="11" t="s">
        <v>90</v>
      </c>
      <c r="E888" s="12">
        <v>0</v>
      </c>
      <c r="F888" s="13">
        <v>0</v>
      </c>
      <c r="G888" s="12">
        <v>1</v>
      </c>
      <c r="H888" s="13">
        <v>89.99</v>
      </c>
      <c r="I888" s="11" t="s">
        <v>91</v>
      </c>
      <c r="J888" s="11" t="s">
        <v>78</v>
      </c>
      <c r="K888" s="12" t="s">
        <v>112</v>
      </c>
      <c r="L888" s="14">
        <v>2023</v>
      </c>
      <c r="M888" s="2"/>
    </row>
    <row r="889" spans="2:13" x14ac:dyDescent="0.3">
      <c r="B889" s="15">
        <v>45124</v>
      </c>
      <c r="C889" s="2" t="s">
        <v>87</v>
      </c>
      <c r="D889" s="2" t="s">
        <v>88</v>
      </c>
      <c r="E889" s="16">
        <v>2</v>
      </c>
      <c r="F889" s="17">
        <v>125.98</v>
      </c>
      <c r="G889" s="16">
        <v>3</v>
      </c>
      <c r="H889" s="17">
        <v>269.97000000000003</v>
      </c>
      <c r="I889" s="2" t="s">
        <v>25</v>
      </c>
      <c r="J889" s="2" t="s">
        <v>78</v>
      </c>
      <c r="K889" s="16" t="s">
        <v>112</v>
      </c>
      <c r="L889" s="18">
        <v>2023</v>
      </c>
      <c r="M889" s="2"/>
    </row>
    <row r="890" spans="2:13" x14ac:dyDescent="0.3">
      <c r="B890" s="10">
        <v>45125</v>
      </c>
      <c r="C890" s="11" t="s">
        <v>31</v>
      </c>
      <c r="D890" s="11" t="s">
        <v>32</v>
      </c>
      <c r="E890" s="12">
        <v>1</v>
      </c>
      <c r="F890" s="13">
        <v>234.5</v>
      </c>
      <c r="G890" s="12">
        <v>3</v>
      </c>
      <c r="H890" s="13">
        <v>827.64</v>
      </c>
      <c r="I890" s="11" t="s">
        <v>18</v>
      </c>
      <c r="J890" s="11" t="s">
        <v>14</v>
      </c>
      <c r="K890" s="12" t="s">
        <v>112</v>
      </c>
      <c r="L890" s="14">
        <v>2023</v>
      </c>
      <c r="M890" s="2"/>
    </row>
    <row r="891" spans="2:13" x14ac:dyDescent="0.3">
      <c r="B891" s="15">
        <v>45126</v>
      </c>
      <c r="C891" s="2" t="s">
        <v>16</v>
      </c>
      <c r="D891" s="2" t="s">
        <v>17</v>
      </c>
      <c r="E891" s="16">
        <v>30</v>
      </c>
      <c r="F891" s="17">
        <v>5249.7000000000007</v>
      </c>
      <c r="G891" s="16">
        <v>4</v>
      </c>
      <c r="H891" s="17">
        <v>999.96</v>
      </c>
      <c r="I891" s="2" t="s">
        <v>18</v>
      </c>
      <c r="J891" s="2" t="s">
        <v>14</v>
      </c>
      <c r="K891" s="16" t="s">
        <v>112</v>
      </c>
      <c r="L891" s="18">
        <v>2023</v>
      </c>
      <c r="M891" s="2"/>
    </row>
    <row r="892" spans="2:13" x14ac:dyDescent="0.3">
      <c r="B892" s="10">
        <v>45127</v>
      </c>
      <c r="C892" s="11" t="s">
        <v>64</v>
      </c>
      <c r="D892" s="11" t="s">
        <v>65</v>
      </c>
      <c r="E892" s="12">
        <v>1</v>
      </c>
      <c r="F892" s="13">
        <v>584.99</v>
      </c>
      <c r="G892" s="12">
        <v>2</v>
      </c>
      <c r="H892" s="13">
        <v>1299.98</v>
      </c>
      <c r="I892" s="11" t="s">
        <v>35</v>
      </c>
      <c r="J892" s="11" t="s">
        <v>55</v>
      </c>
      <c r="K892" s="12" t="s">
        <v>112</v>
      </c>
      <c r="L892" s="14">
        <v>2023</v>
      </c>
      <c r="M892" s="2"/>
    </row>
    <row r="893" spans="2:13" x14ac:dyDescent="0.3">
      <c r="B893" s="15">
        <v>45128</v>
      </c>
      <c r="C893" s="2" t="s">
        <v>49</v>
      </c>
      <c r="D893" s="2" t="s">
        <v>50</v>
      </c>
      <c r="E893" s="16">
        <v>0</v>
      </c>
      <c r="F893" s="17">
        <v>0</v>
      </c>
      <c r="G893" s="16">
        <v>2</v>
      </c>
      <c r="H893" s="17">
        <v>83.76</v>
      </c>
      <c r="I893" s="2" t="s">
        <v>46</v>
      </c>
      <c r="J893" s="2" t="s">
        <v>36</v>
      </c>
      <c r="K893" s="16" t="s">
        <v>112</v>
      </c>
      <c r="L893" s="18">
        <v>2023</v>
      </c>
      <c r="M893" s="2"/>
    </row>
    <row r="894" spans="2:13" x14ac:dyDescent="0.3">
      <c r="B894" s="10">
        <v>45129</v>
      </c>
      <c r="C894" s="11" t="s">
        <v>98</v>
      </c>
      <c r="D894" s="11" t="s">
        <v>99</v>
      </c>
      <c r="E894" s="12">
        <v>1</v>
      </c>
      <c r="F894" s="13">
        <v>359.96</v>
      </c>
      <c r="G894" s="12">
        <v>2</v>
      </c>
      <c r="H894" s="13">
        <v>799.9</v>
      </c>
      <c r="I894" s="11" t="s">
        <v>13</v>
      </c>
      <c r="J894" s="11" t="s">
        <v>100</v>
      </c>
      <c r="K894" s="12" t="s">
        <v>112</v>
      </c>
      <c r="L894" s="14">
        <v>2023</v>
      </c>
      <c r="M894" s="2"/>
    </row>
    <row r="895" spans="2:13" x14ac:dyDescent="0.3">
      <c r="B895" s="15">
        <v>45130</v>
      </c>
      <c r="C895" s="2" t="s">
        <v>40</v>
      </c>
      <c r="D895" s="2" t="s">
        <v>41</v>
      </c>
      <c r="E895" s="16">
        <v>2</v>
      </c>
      <c r="F895" s="17">
        <v>43.98</v>
      </c>
      <c r="G895" s="16">
        <v>2</v>
      </c>
      <c r="H895" s="17">
        <v>79.98</v>
      </c>
      <c r="I895" s="2" t="s">
        <v>25</v>
      </c>
      <c r="J895" s="2" t="s">
        <v>36</v>
      </c>
      <c r="K895" s="16" t="s">
        <v>112</v>
      </c>
      <c r="L895" s="18">
        <v>2023</v>
      </c>
      <c r="M895" s="2"/>
    </row>
    <row r="896" spans="2:13" x14ac:dyDescent="0.3">
      <c r="B896" s="10">
        <v>45131</v>
      </c>
      <c r="C896" s="11" t="s">
        <v>84</v>
      </c>
      <c r="D896" s="11" t="s">
        <v>85</v>
      </c>
      <c r="E896" s="12">
        <v>0</v>
      </c>
      <c r="F896" s="13">
        <v>0</v>
      </c>
      <c r="G896" s="12">
        <v>4</v>
      </c>
      <c r="H896" s="13">
        <v>516</v>
      </c>
      <c r="I896" s="11" t="s">
        <v>86</v>
      </c>
      <c r="J896" s="11" t="s">
        <v>78</v>
      </c>
      <c r="K896" s="12" t="s">
        <v>112</v>
      </c>
      <c r="L896" s="14">
        <v>2023</v>
      </c>
      <c r="M896" s="2"/>
    </row>
    <row r="897" spans="2:13" x14ac:dyDescent="0.3">
      <c r="B897" s="15">
        <v>45132</v>
      </c>
      <c r="C897" s="2" t="s">
        <v>11</v>
      </c>
      <c r="D897" s="2" t="s">
        <v>12</v>
      </c>
      <c r="E897" s="16">
        <v>2</v>
      </c>
      <c r="F897" s="17">
        <v>691.18</v>
      </c>
      <c r="G897" s="16">
        <v>2</v>
      </c>
      <c r="H897" s="17">
        <v>863.98</v>
      </c>
      <c r="I897" s="2" t="s">
        <v>13</v>
      </c>
      <c r="J897" s="2" t="s">
        <v>14</v>
      </c>
      <c r="K897" s="16" t="s">
        <v>112</v>
      </c>
      <c r="L897" s="18">
        <v>2023</v>
      </c>
      <c r="M897" s="2"/>
    </row>
    <row r="898" spans="2:13" x14ac:dyDescent="0.3">
      <c r="B898" s="10">
        <v>45133</v>
      </c>
      <c r="C898" s="11" t="s">
        <v>33</v>
      </c>
      <c r="D898" s="11" t="s">
        <v>34</v>
      </c>
      <c r="E898" s="12">
        <v>2</v>
      </c>
      <c r="F898" s="13">
        <v>399.98</v>
      </c>
      <c r="G898" s="12">
        <v>4</v>
      </c>
      <c r="H898" s="13">
        <v>999.96</v>
      </c>
      <c r="I898" s="11" t="s">
        <v>35</v>
      </c>
      <c r="J898" s="11" t="s">
        <v>36</v>
      </c>
      <c r="K898" s="12" t="s">
        <v>112</v>
      </c>
      <c r="L898" s="14">
        <v>2023</v>
      </c>
      <c r="M898" s="2"/>
    </row>
    <row r="899" spans="2:13" x14ac:dyDescent="0.3">
      <c r="B899" s="15">
        <v>45134</v>
      </c>
      <c r="C899" s="2" t="s">
        <v>98</v>
      </c>
      <c r="D899" s="2" t="s">
        <v>99</v>
      </c>
      <c r="E899" s="16">
        <v>3</v>
      </c>
      <c r="F899" s="17">
        <v>1079.8799999999999</v>
      </c>
      <c r="G899" s="16">
        <v>1</v>
      </c>
      <c r="H899" s="17">
        <v>399.95</v>
      </c>
      <c r="I899" s="2" t="s">
        <v>13</v>
      </c>
      <c r="J899" s="2" t="s">
        <v>100</v>
      </c>
      <c r="K899" s="16" t="s">
        <v>112</v>
      </c>
      <c r="L899" s="18">
        <v>2023</v>
      </c>
      <c r="M899" s="2"/>
    </row>
    <row r="900" spans="2:13" x14ac:dyDescent="0.3">
      <c r="B900" s="10">
        <v>45135</v>
      </c>
      <c r="C900" s="11" t="s">
        <v>56</v>
      </c>
      <c r="D900" s="11" t="s">
        <v>57</v>
      </c>
      <c r="E900" s="12">
        <v>0</v>
      </c>
      <c r="F900" s="13">
        <v>0</v>
      </c>
      <c r="G900" s="12">
        <v>1</v>
      </c>
      <c r="H900" s="13">
        <v>215.59</v>
      </c>
      <c r="I900" s="11" t="s">
        <v>58</v>
      </c>
      <c r="J900" s="11" t="s">
        <v>55</v>
      </c>
      <c r="K900" s="12" t="s">
        <v>112</v>
      </c>
      <c r="L900" s="14">
        <v>2023</v>
      </c>
      <c r="M900" s="2"/>
    </row>
    <row r="901" spans="2:13" x14ac:dyDescent="0.3">
      <c r="B901" s="15">
        <v>45136</v>
      </c>
      <c r="C901" s="2" t="s">
        <v>98</v>
      </c>
      <c r="D901" s="2" t="s">
        <v>99</v>
      </c>
      <c r="E901" s="16">
        <v>1</v>
      </c>
      <c r="F901" s="17">
        <v>359.96</v>
      </c>
      <c r="G901" s="16">
        <v>2</v>
      </c>
      <c r="H901" s="17">
        <v>799.9</v>
      </c>
      <c r="I901" s="2" t="s">
        <v>13</v>
      </c>
      <c r="J901" s="2" t="s">
        <v>100</v>
      </c>
      <c r="K901" s="16" t="s">
        <v>112</v>
      </c>
      <c r="L901" s="18">
        <v>2023</v>
      </c>
      <c r="M901" s="2"/>
    </row>
    <row r="902" spans="2:13" x14ac:dyDescent="0.3">
      <c r="B902" s="10">
        <v>45137</v>
      </c>
      <c r="C902" s="11" t="s">
        <v>82</v>
      </c>
      <c r="D902" s="11" t="s">
        <v>83</v>
      </c>
      <c r="E902" s="12">
        <v>2</v>
      </c>
      <c r="F902" s="13">
        <v>193.5</v>
      </c>
      <c r="G902" s="12">
        <v>5</v>
      </c>
      <c r="H902" s="13">
        <v>645</v>
      </c>
      <c r="I902" s="11" t="s">
        <v>77</v>
      </c>
      <c r="J902" s="11" t="s">
        <v>78</v>
      </c>
      <c r="K902" s="12" t="s">
        <v>112</v>
      </c>
      <c r="L902" s="14">
        <v>2023</v>
      </c>
      <c r="M902" s="2"/>
    </row>
    <row r="903" spans="2:13" x14ac:dyDescent="0.3">
      <c r="B903" s="15">
        <v>45138</v>
      </c>
      <c r="C903" s="2" t="s">
        <v>66</v>
      </c>
      <c r="D903" s="2" t="s">
        <v>67</v>
      </c>
      <c r="E903" s="16">
        <v>0</v>
      </c>
      <c r="F903" s="17">
        <v>0</v>
      </c>
      <c r="G903" s="16">
        <v>5</v>
      </c>
      <c r="H903" s="17">
        <v>24975</v>
      </c>
      <c r="I903" s="2" t="s">
        <v>13</v>
      </c>
      <c r="J903" s="2" t="s">
        <v>68</v>
      </c>
      <c r="K903" s="16" t="s">
        <v>112</v>
      </c>
      <c r="L903" s="18">
        <v>2023</v>
      </c>
      <c r="M903" s="2"/>
    </row>
    <row r="904" spans="2:13" x14ac:dyDescent="0.3">
      <c r="B904" s="10">
        <v>45139</v>
      </c>
      <c r="C904" s="11" t="s">
        <v>87</v>
      </c>
      <c r="D904" s="11" t="s">
        <v>88</v>
      </c>
      <c r="E904" s="12">
        <v>26</v>
      </c>
      <c r="F904" s="13">
        <v>1637.74</v>
      </c>
      <c r="G904" s="12">
        <v>3</v>
      </c>
      <c r="H904" s="13">
        <v>269.97000000000003</v>
      </c>
      <c r="I904" s="11" t="s">
        <v>25</v>
      </c>
      <c r="J904" s="11" t="s">
        <v>78</v>
      </c>
      <c r="K904" s="12" t="s">
        <v>113</v>
      </c>
      <c r="L904" s="14">
        <v>2023</v>
      </c>
      <c r="M904" s="2"/>
    </row>
    <row r="905" spans="2:13" x14ac:dyDescent="0.3">
      <c r="B905" s="15">
        <v>45140</v>
      </c>
      <c r="C905" s="2" t="s">
        <v>79</v>
      </c>
      <c r="D905" s="2" t="s">
        <v>80</v>
      </c>
      <c r="E905" s="16">
        <v>2</v>
      </c>
      <c r="F905" s="17">
        <v>423.3</v>
      </c>
      <c r="G905" s="16">
        <v>5</v>
      </c>
      <c r="H905" s="17">
        <v>1245</v>
      </c>
      <c r="I905" s="2" t="s">
        <v>81</v>
      </c>
      <c r="J905" s="2" t="s">
        <v>78</v>
      </c>
      <c r="K905" s="16" t="s">
        <v>113</v>
      </c>
      <c r="L905" s="18">
        <v>2023</v>
      </c>
      <c r="M905" s="2"/>
    </row>
    <row r="906" spans="2:13" x14ac:dyDescent="0.3">
      <c r="B906" s="10">
        <v>45141</v>
      </c>
      <c r="C906" s="11" t="s">
        <v>19</v>
      </c>
      <c r="D906" s="11" t="s">
        <v>20</v>
      </c>
      <c r="E906" s="12">
        <v>2</v>
      </c>
      <c r="F906" s="13">
        <v>129.97999999999999</v>
      </c>
      <c r="G906" s="12">
        <v>3</v>
      </c>
      <c r="H906" s="13">
        <v>299.97000000000003</v>
      </c>
      <c r="I906" s="11" t="s">
        <v>18</v>
      </c>
      <c r="J906" s="11" t="s">
        <v>14</v>
      </c>
      <c r="K906" s="12" t="s">
        <v>113</v>
      </c>
      <c r="L906" s="14">
        <v>2023</v>
      </c>
      <c r="M906" s="2"/>
    </row>
    <row r="907" spans="2:13" x14ac:dyDescent="0.3">
      <c r="B907" s="15">
        <v>45142</v>
      </c>
      <c r="C907" s="2" t="s">
        <v>28</v>
      </c>
      <c r="D907" s="2" t="s">
        <v>29</v>
      </c>
      <c r="E907" s="16">
        <v>1</v>
      </c>
      <c r="F907" s="17">
        <v>15</v>
      </c>
      <c r="G907" s="16">
        <v>3</v>
      </c>
      <c r="H907" s="17">
        <v>89.97</v>
      </c>
      <c r="I907" s="2" t="s">
        <v>30</v>
      </c>
      <c r="J907" s="2" t="s">
        <v>14</v>
      </c>
      <c r="K907" s="16" t="s">
        <v>113</v>
      </c>
      <c r="L907" s="18">
        <v>2023</v>
      </c>
      <c r="M907" s="2"/>
    </row>
    <row r="908" spans="2:13" x14ac:dyDescent="0.3">
      <c r="B908" s="10">
        <v>45143</v>
      </c>
      <c r="C908" s="11" t="s">
        <v>59</v>
      </c>
      <c r="D908" s="11" t="s">
        <v>60</v>
      </c>
      <c r="E908" s="12">
        <v>3</v>
      </c>
      <c r="F908" s="13">
        <v>60</v>
      </c>
      <c r="G908" s="12">
        <v>3</v>
      </c>
      <c r="H908" s="13">
        <v>119.97</v>
      </c>
      <c r="I908" s="11" t="s">
        <v>30</v>
      </c>
      <c r="J908" s="11" t="s">
        <v>55</v>
      </c>
      <c r="K908" s="12" t="s">
        <v>113</v>
      </c>
      <c r="L908" s="14">
        <v>2023</v>
      </c>
      <c r="M908" s="2"/>
    </row>
    <row r="909" spans="2:13" x14ac:dyDescent="0.3">
      <c r="B909" s="15">
        <v>45144</v>
      </c>
      <c r="C909" s="2" t="s">
        <v>82</v>
      </c>
      <c r="D909" s="2" t="s">
        <v>83</v>
      </c>
      <c r="E909" s="16">
        <v>3</v>
      </c>
      <c r="F909" s="17">
        <v>290.25</v>
      </c>
      <c r="G909" s="16">
        <v>1</v>
      </c>
      <c r="H909" s="17">
        <v>129</v>
      </c>
      <c r="I909" s="2" t="s">
        <v>77</v>
      </c>
      <c r="J909" s="2" t="s">
        <v>78</v>
      </c>
      <c r="K909" s="16" t="s">
        <v>113</v>
      </c>
      <c r="L909" s="18">
        <v>2023</v>
      </c>
      <c r="M909" s="2"/>
    </row>
    <row r="910" spans="2:13" x14ac:dyDescent="0.3">
      <c r="B910" s="10">
        <v>45145</v>
      </c>
      <c r="C910" s="11" t="s">
        <v>98</v>
      </c>
      <c r="D910" s="11" t="s">
        <v>99</v>
      </c>
      <c r="E910" s="12">
        <v>0</v>
      </c>
      <c r="F910" s="13">
        <v>0</v>
      </c>
      <c r="G910" s="12">
        <v>4</v>
      </c>
      <c r="H910" s="13">
        <v>1599.8</v>
      </c>
      <c r="I910" s="11" t="s">
        <v>13</v>
      </c>
      <c r="J910" s="11" t="s">
        <v>100</v>
      </c>
      <c r="K910" s="12" t="s">
        <v>113</v>
      </c>
      <c r="L910" s="14">
        <v>2023</v>
      </c>
      <c r="M910" s="2"/>
    </row>
    <row r="911" spans="2:13" x14ac:dyDescent="0.3">
      <c r="B911" s="15">
        <v>45146</v>
      </c>
      <c r="C911" s="2" t="s">
        <v>19</v>
      </c>
      <c r="D911" s="2" t="s">
        <v>20</v>
      </c>
      <c r="E911" s="16">
        <v>1</v>
      </c>
      <c r="F911" s="17">
        <v>64.989999999999995</v>
      </c>
      <c r="G911" s="16">
        <v>5</v>
      </c>
      <c r="H911" s="17">
        <v>499.95</v>
      </c>
      <c r="I911" s="2" t="s">
        <v>18</v>
      </c>
      <c r="J911" s="2" t="s">
        <v>14</v>
      </c>
      <c r="K911" s="16" t="s">
        <v>113</v>
      </c>
      <c r="L911" s="18">
        <v>2023</v>
      </c>
      <c r="M911" s="2"/>
    </row>
    <row r="912" spans="2:13" x14ac:dyDescent="0.3">
      <c r="B912" s="10">
        <v>45147</v>
      </c>
      <c r="C912" s="11" t="s">
        <v>37</v>
      </c>
      <c r="D912" s="11" t="s">
        <v>38</v>
      </c>
      <c r="E912" s="12">
        <v>3</v>
      </c>
      <c r="F912" s="13">
        <v>116.97</v>
      </c>
      <c r="G912" s="12">
        <v>2</v>
      </c>
      <c r="H912" s="13">
        <v>119.98</v>
      </c>
      <c r="I912" s="11" t="s">
        <v>39</v>
      </c>
      <c r="J912" s="11" t="s">
        <v>36</v>
      </c>
      <c r="K912" s="12" t="s">
        <v>113</v>
      </c>
      <c r="L912" s="14">
        <v>2023</v>
      </c>
      <c r="M912" s="2"/>
    </row>
    <row r="913" spans="2:13" x14ac:dyDescent="0.3">
      <c r="B913" s="15">
        <v>45148</v>
      </c>
      <c r="C913" s="2" t="s">
        <v>72</v>
      </c>
      <c r="D913" s="2" t="s">
        <v>73</v>
      </c>
      <c r="E913" s="16">
        <v>5</v>
      </c>
      <c r="F913" s="17">
        <v>63000</v>
      </c>
      <c r="G913" s="16">
        <v>1</v>
      </c>
      <c r="H913" s="17">
        <v>14000</v>
      </c>
      <c r="I913" s="2" t="s">
        <v>74</v>
      </c>
      <c r="J913" s="2" t="s">
        <v>68</v>
      </c>
      <c r="K913" s="16" t="s">
        <v>113</v>
      </c>
      <c r="L913" s="18">
        <v>2023</v>
      </c>
      <c r="M913" s="2"/>
    </row>
    <row r="914" spans="2:13" x14ac:dyDescent="0.3">
      <c r="B914" s="10">
        <v>45149</v>
      </c>
      <c r="C914" s="11" t="s">
        <v>104</v>
      </c>
      <c r="D914" s="11" t="s">
        <v>105</v>
      </c>
      <c r="E914" s="12">
        <v>3</v>
      </c>
      <c r="F914" s="13">
        <v>103.64999999999999</v>
      </c>
      <c r="G914" s="12">
        <v>2</v>
      </c>
      <c r="H914" s="13">
        <v>106.3</v>
      </c>
      <c r="I914" s="11" t="s">
        <v>106</v>
      </c>
      <c r="J914" s="11" t="s">
        <v>100</v>
      </c>
      <c r="K914" s="12" t="s">
        <v>113</v>
      </c>
      <c r="L914" s="14">
        <v>2023</v>
      </c>
      <c r="M914" s="2"/>
    </row>
    <row r="915" spans="2:13" x14ac:dyDescent="0.3">
      <c r="B915" s="15">
        <v>45150</v>
      </c>
      <c r="C915" s="2" t="s">
        <v>42</v>
      </c>
      <c r="D915" s="2" t="s">
        <v>43</v>
      </c>
      <c r="E915" s="16">
        <v>0</v>
      </c>
      <c r="F915" s="17">
        <v>0</v>
      </c>
      <c r="G915" s="16">
        <v>1</v>
      </c>
      <c r="H915" s="17">
        <v>39.99</v>
      </c>
      <c r="I915" s="2" t="s">
        <v>25</v>
      </c>
      <c r="J915" s="2" t="s">
        <v>36</v>
      </c>
      <c r="K915" s="16" t="s">
        <v>113</v>
      </c>
      <c r="L915" s="18">
        <v>2023</v>
      </c>
      <c r="M915" s="2"/>
    </row>
    <row r="916" spans="2:13" x14ac:dyDescent="0.3">
      <c r="B916" s="10">
        <v>45151</v>
      </c>
      <c r="C916" s="11" t="s">
        <v>44</v>
      </c>
      <c r="D916" s="11" t="s">
        <v>45</v>
      </c>
      <c r="E916" s="12">
        <v>0</v>
      </c>
      <c r="F916" s="13">
        <v>0</v>
      </c>
      <c r="G916" s="12">
        <v>3</v>
      </c>
      <c r="H916" s="13">
        <v>150.96</v>
      </c>
      <c r="I916" s="11" t="s">
        <v>46</v>
      </c>
      <c r="J916" s="11" t="s">
        <v>36</v>
      </c>
      <c r="K916" s="12" t="s">
        <v>113</v>
      </c>
      <c r="L916" s="14">
        <v>2023</v>
      </c>
      <c r="M916" s="2"/>
    </row>
    <row r="917" spans="2:13" x14ac:dyDescent="0.3">
      <c r="B917" s="15">
        <v>45152</v>
      </c>
      <c r="C917" s="2" t="s">
        <v>89</v>
      </c>
      <c r="D917" s="2" t="s">
        <v>90</v>
      </c>
      <c r="E917" s="16">
        <v>31</v>
      </c>
      <c r="F917" s="17">
        <v>1952.69</v>
      </c>
      <c r="G917" s="16">
        <v>4</v>
      </c>
      <c r="H917" s="17">
        <v>359.96</v>
      </c>
      <c r="I917" s="2" t="s">
        <v>91</v>
      </c>
      <c r="J917" s="2" t="s">
        <v>78</v>
      </c>
      <c r="K917" s="16" t="s">
        <v>113</v>
      </c>
      <c r="L917" s="18">
        <v>2023</v>
      </c>
      <c r="M917" s="2"/>
    </row>
    <row r="918" spans="2:13" x14ac:dyDescent="0.3">
      <c r="B918" s="10">
        <v>45153</v>
      </c>
      <c r="C918" s="11" t="s">
        <v>37</v>
      </c>
      <c r="D918" s="11" t="s">
        <v>38</v>
      </c>
      <c r="E918" s="12">
        <v>0</v>
      </c>
      <c r="F918" s="13">
        <v>0</v>
      </c>
      <c r="G918" s="12">
        <v>3</v>
      </c>
      <c r="H918" s="13">
        <v>179.97</v>
      </c>
      <c r="I918" s="11" t="s">
        <v>39</v>
      </c>
      <c r="J918" s="11" t="s">
        <v>36</v>
      </c>
      <c r="K918" s="12" t="s">
        <v>113</v>
      </c>
      <c r="L918" s="14">
        <v>2023</v>
      </c>
      <c r="M918" s="2"/>
    </row>
    <row r="919" spans="2:13" x14ac:dyDescent="0.3">
      <c r="B919" s="15">
        <v>45154</v>
      </c>
      <c r="C919" s="2" t="s">
        <v>28</v>
      </c>
      <c r="D919" s="2" t="s">
        <v>29</v>
      </c>
      <c r="E919" s="16">
        <v>3</v>
      </c>
      <c r="F919" s="17">
        <v>45</v>
      </c>
      <c r="G919" s="16">
        <v>1</v>
      </c>
      <c r="H919" s="17">
        <v>29.99</v>
      </c>
      <c r="I919" s="2" t="s">
        <v>30</v>
      </c>
      <c r="J919" s="2" t="s">
        <v>14</v>
      </c>
      <c r="K919" s="16" t="s">
        <v>113</v>
      </c>
      <c r="L919" s="18">
        <v>2023</v>
      </c>
      <c r="M919" s="2"/>
    </row>
    <row r="920" spans="2:13" x14ac:dyDescent="0.3">
      <c r="B920" s="10">
        <v>45155</v>
      </c>
      <c r="C920" s="11" t="s">
        <v>101</v>
      </c>
      <c r="D920" s="11" t="s">
        <v>102</v>
      </c>
      <c r="E920" s="12">
        <v>0</v>
      </c>
      <c r="F920" s="13">
        <v>0</v>
      </c>
      <c r="G920" s="12">
        <v>5</v>
      </c>
      <c r="H920" s="13">
        <v>1745</v>
      </c>
      <c r="I920" s="11" t="s">
        <v>103</v>
      </c>
      <c r="J920" s="11" t="s">
        <v>100</v>
      </c>
      <c r="K920" s="12" t="s">
        <v>113</v>
      </c>
      <c r="L920" s="14">
        <v>2023</v>
      </c>
      <c r="M920" s="2"/>
    </row>
    <row r="921" spans="2:13" x14ac:dyDescent="0.3">
      <c r="B921" s="15">
        <v>45156</v>
      </c>
      <c r="C921" s="2" t="s">
        <v>49</v>
      </c>
      <c r="D921" s="2" t="s">
        <v>50</v>
      </c>
      <c r="E921" s="16">
        <v>3</v>
      </c>
      <c r="F921" s="17">
        <v>69.09</v>
      </c>
      <c r="G921" s="16">
        <v>5</v>
      </c>
      <c r="H921" s="17">
        <v>209.4</v>
      </c>
      <c r="I921" s="2" t="s">
        <v>46</v>
      </c>
      <c r="J921" s="2" t="s">
        <v>36</v>
      </c>
      <c r="K921" s="16" t="s">
        <v>113</v>
      </c>
      <c r="L921" s="18">
        <v>2023</v>
      </c>
      <c r="M921" s="2"/>
    </row>
    <row r="922" spans="2:13" x14ac:dyDescent="0.3">
      <c r="B922" s="10">
        <v>45157</v>
      </c>
      <c r="C922" s="11" t="s">
        <v>49</v>
      </c>
      <c r="D922" s="11" t="s">
        <v>50</v>
      </c>
      <c r="E922" s="12">
        <v>3</v>
      </c>
      <c r="F922" s="13">
        <v>69.09</v>
      </c>
      <c r="G922" s="12">
        <v>1</v>
      </c>
      <c r="H922" s="13">
        <v>41.88</v>
      </c>
      <c r="I922" s="11" t="s">
        <v>46</v>
      </c>
      <c r="J922" s="11" t="s">
        <v>36</v>
      </c>
      <c r="K922" s="12" t="s">
        <v>113</v>
      </c>
      <c r="L922" s="14">
        <v>2023</v>
      </c>
      <c r="M922" s="2"/>
    </row>
    <row r="923" spans="2:13" x14ac:dyDescent="0.3">
      <c r="B923" s="15">
        <v>45158</v>
      </c>
      <c r="C923" s="2" t="s">
        <v>98</v>
      </c>
      <c r="D923" s="2" t="s">
        <v>99</v>
      </c>
      <c r="E923" s="16">
        <v>2</v>
      </c>
      <c r="F923" s="17">
        <v>719.92</v>
      </c>
      <c r="G923" s="16">
        <v>1</v>
      </c>
      <c r="H923" s="17">
        <v>399.95</v>
      </c>
      <c r="I923" s="2" t="s">
        <v>13</v>
      </c>
      <c r="J923" s="2" t="s">
        <v>100</v>
      </c>
      <c r="K923" s="16" t="s">
        <v>113</v>
      </c>
      <c r="L923" s="18">
        <v>2023</v>
      </c>
      <c r="M923" s="2"/>
    </row>
    <row r="924" spans="2:13" x14ac:dyDescent="0.3">
      <c r="B924" s="10">
        <v>45159</v>
      </c>
      <c r="C924" s="11" t="s">
        <v>26</v>
      </c>
      <c r="D924" s="11" t="s">
        <v>27</v>
      </c>
      <c r="E924" s="12">
        <v>1</v>
      </c>
      <c r="F924" s="13">
        <v>14</v>
      </c>
      <c r="G924" s="12">
        <v>5</v>
      </c>
      <c r="H924" s="13">
        <v>139.94999999999999</v>
      </c>
      <c r="I924" s="11" t="s">
        <v>25</v>
      </c>
      <c r="J924" s="11" t="s">
        <v>14</v>
      </c>
      <c r="K924" s="12" t="s">
        <v>113</v>
      </c>
      <c r="L924" s="14">
        <v>2023</v>
      </c>
      <c r="M924" s="2"/>
    </row>
    <row r="925" spans="2:13" x14ac:dyDescent="0.3">
      <c r="B925" s="15">
        <v>45160</v>
      </c>
      <c r="C925" s="2" t="s">
        <v>42</v>
      </c>
      <c r="D925" s="2" t="s">
        <v>43</v>
      </c>
      <c r="E925" s="16">
        <v>1</v>
      </c>
      <c r="F925" s="17">
        <v>21.99</v>
      </c>
      <c r="G925" s="16">
        <v>3</v>
      </c>
      <c r="H925" s="17">
        <v>119.97</v>
      </c>
      <c r="I925" s="2" t="s">
        <v>25</v>
      </c>
      <c r="J925" s="2" t="s">
        <v>36</v>
      </c>
      <c r="K925" s="16" t="s">
        <v>113</v>
      </c>
      <c r="L925" s="18">
        <v>2023</v>
      </c>
      <c r="M925" s="2"/>
    </row>
    <row r="926" spans="2:13" x14ac:dyDescent="0.3">
      <c r="B926" s="10">
        <v>45161</v>
      </c>
      <c r="C926" s="11" t="s">
        <v>16</v>
      </c>
      <c r="D926" s="11" t="s">
        <v>17</v>
      </c>
      <c r="E926" s="12">
        <v>1</v>
      </c>
      <c r="F926" s="13">
        <v>174.99</v>
      </c>
      <c r="G926" s="12">
        <v>2</v>
      </c>
      <c r="H926" s="13">
        <v>499.98</v>
      </c>
      <c r="I926" s="11" t="s">
        <v>18</v>
      </c>
      <c r="J926" s="11" t="s">
        <v>14</v>
      </c>
      <c r="K926" s="12" t="s">
        <v>113</v>
      </c>
      <c r="L926" s="14">
        <v>2023</v>
      </c>
      <c r="M926" s="2"/>
    </row>
    <row r="927" spans="2:13" x14ac:dyDescent="0.3">
      <c r="B927" s="15">
        <v>45162</v>
      </c>
      <c r="C927" s="2" t="s">
        <v>42</v>
      </c>
      <c r="D927" s="2" t="s">
        <v>43</v>
      </c>
      <c r="E927" s="16">
        <v>3</v>
      </c>
      <c r="F927" s="17">
        <v>65.97</v>
      </c>
      <c r="G927" s="16">
        <v>3</v>
      </c>
      <c r="H927" s="17">
        <v>119.97</v>
      </c>
      <c r="I927" s="2" t="s">
        <v>25</v>
      </c>
      <c r="J927" s="2" t="s">
        <v>36</v>
      </c>
      <c r="K927" s="16" t="s">
        <v>113</v>
      </c>
      <c r="L927" s="18">
        <v>2023</v>
      </c>
      <c r="M927" s="2"/>
    </row>
    <row r="928" spans="2:13" x14ac:dyDescent="0.3">
      <c r="B928" s="10">
        <v>45163</v>
      </c>
      <c r="C928" s="11" t="s">
        <v>89</v>
      </c>
      <c r="D928" s="11" t="s">
        <v>90</v>
      </c>
      <c r="E928" s="12">
        <v>2</v>
      </c>
      <c r="F928" s="13">
        <v>125.98</v>
      </c>
      <c r="G928" s="12">
        <v>1</v>
      </c>
      <c r="H928" s="13">
        <v>89.99</v>
      </c>
      <c r="I928" s="11" t="s">
        <v>91</v>
      </c>
      <c r="J928" s="11" t="s">
        <v>78</v>
      </c>
      <c r="K928" s="12" t="s">
        <v>113</v>
      </c>
      <c r="L928" s="14">
        <v>2023</v>
      </c>
      <c r="M928" s="2"/>
    </row>
    <row r="929" spans="2:13" x14ac:dyDescent="0.3">
      <c r="B929" s="15">
        <v>45164</v>
      </c>
      <c r="C929" s="2" t="s">
        <v>40</v>
      </c>
      <c r="D929" s="2" t="s">
        <v>41</v>
      </c>
      <c r="E929" s="16">
        <v>0</v>
      </c>
      <c r="F929" s="17">
        <v>0</v>
      </c>
      <c r="G929" s="16">
        <v>1</v>
      </c>
      <c r="H929" s="17">
        <v>39.99</v>
      </c>
      <c r="I929" s="2" t="s">
        <v>25</v>
      </c>
      <c r="J929" s="2" t="s">
        <v>36</v>
      </c>
      <c r="K929" s="16" t="s">
        <v>113</v>
      </c>
      <c r="L929" s="18">
        <v>2023</v>
      </c>
      <c r="M929" s="2"/>
    </row>
    <row r="930" spans="2:13" x14ac:dyDescent="0.3">
      <c r="B930" s="10">
        <v>45165</v>
      </c>
      <c r="C930" s="11" t="s">
        <v>19</v>
      </c>
      <c r="D930" s="11" t="s">
        <v>20</v>
      </c>
      <c r="E930" s="12">
        <v>1</v>
      </c>
      <c r="F930" s="13">
        <v>64.989999999999995</v>
      </c>
      <c r="G930" s="12">
        <v>3</v>
      </c>
      <c r="H930" s="13">
        <v>299.97000000000003</v>
      </c>
      <c r="I930" s="11" t="s">
        <v>18</v>
      </c>
      <c r="J930" s="11" t="s">
        <v>14</v>
      </c>
      <c r="K930" s="12" t="s">
        <v>113</v>
      </c>
      <c r="L930" s="14">
        <v>2023</v>
      </c>
      <c r="M930" s="2"/>
    </row>
    <row r="931" spans="2:13" x14ac:dyDescent="0.3">
      <c r="B931" s="15">
        <v>45166</v>
      </c>
      <c r="C931" s="2" t="s">
        <v>33</v>
      </c>
      <c r="D931" s="2" t="s">
        <v>34</v>
      </c>
      <c r="E931" s="16">
        <v>2</v>
      </c>
      <c r="F931" s="17">
        <v>399.98</v>
      </c>
      <c r="G931" s="16">
        <v>4</v>
      </c>
      <c r="H931" s="17">
        <v>999.96</v>
      </c>
      <c r="I931" s="2" t="s">
        <v>35</v>
      </c>
      <c r="J931" s="2" t="s">
        <v>36</v>
      </c>
      <c r="K931" s="16" t="s">
        <v>113</v>
      </c>
      <c r="L931" s="18">
        <v>2023</v>
      </c>
      <c r="M931" s="2"/>
    </row>
    <row r="932" spans="2:13" x14ac:dyDescent="0.3">
      <c r="B932" s="10">
        <v>45167</v>
      </c>
      <c r="C932" s="11" t="s">
        <v>19</v>
      </c>
      <c r="D932" s="11" t="s">
        <v>20</v>
      </c>
      <c r="E932" s="12">
        <v>2</v>
      </c>
      <c r="F932" s="13">
        <v>129.97999999999999</v>
      </c>
      <c r="G932" s="12">
        <v>5</v>
      </c>
      <c r="H932" s="13">
        <v>499.95</v>
      </c>
      <c r="I932" s="11" t="s">
        <v>18</v>
      </c>
      <c r="J932" s="11" t="s">
        <v>14</v>
      </c>
      <c r="K932" s="12" t="s">
        <v>113</v>
      </c>
      <c r="L932" s="14">
        <v>2023</v>
      </c>
      <c r="M932" s="2"/>
    </row>
    <row r="933" spans="2:13" x14ac:dyDescent="0.3">
      <c r="B933" s="15">
        <v>45168</v>
      </c>
      <c r="C933" s="2" t="s">
        <v>51</v>
      </c>
      <c r="D933" s="2" t="s">
        <v>52</v>
      </c>
      <c r="E933" s="16">
        <v>0</v>
      </c>
      <c r="F933" s="17">
        <v>0</v>
      </c>
      <c r="G933" s="16">
        <v>4</v>
      </c>
      <c r="H933" s="17">
        <v>479.96</v>
      </c>
      <c r="I933" s="2" t="s">
        <v>39</v>
      </c>
      <c r="J933" s="2" t="s">
        <v>36</v>
      </c>
      <c r="K933" s="16" t="s">
        <v>113</v>
      </c>
      <c r="L933" s="18">
        <v>2023</v>
      </c>
      <c r="M933" s="2"/>
    </row>
    <row r="934" spans="2:13" x14ac:dyDescent="0.3">
      <c r="B934" s="10">
        <v>45169</v>
      </c>
      <c r="C934" s="11" t="s">
        <v>75</v>
      </c>
      <c r="D934" s="11" t="s">
        <v>76</v>
      </c>
      <c r="E934" s="12">
        <v>2</v>
      </c>
      <c r="F934" s="13">
        <v>24</v>
      </c>
      <c r="G934" s="12">
        <v>2</v>
      </c>
      <c r="H934" s="13">
        <v>40</v>
      </c>
      <c r="I934" s="11" t="s">
        <v>77</v>
      </c>
      <c r="J934" s="11" t="s">
        <v>78</v>
      </c>
      <c r="K934" s="12" t="s">
        <v>113</v>
      </c>
      <c r="L934" s="14">
        <v>2023</v>
      </c>
      <c r="M934" s="2"/>
    </row>
    <row r="935" spans="2:13" x14ac:dyDescent="0.3">
      <c r="B935" s="15">
        <v>45170</v>
      </c>
      <c r="C935" s="2" t="s">
        <v>51</v>
      </c>
      <c r="D935" s="2" t="s">
        <v>52</v>
      </c>
      <c r="E935" s="16">
        <v>3</v>
      </c>
      <c r="F935" s="17">
        <v>269.96999999999997</v>
      </c>
      <c r="G935" s="16">
        <v>3</v>
      </c>
      <c r="H935" s="17">
        <v>359.97</v>
      </c>
      <c r="I935" s="2" t="s">
        <v>39</v>
      </c>
      <c r="J935" s="2" t="s">
        <v>36</v>
      </c>
      <c r="K935" s="16" t="s">
        <v>114</v>
      </c>
      <c r="L935" s="18">
        <v>2023</v>
      </c>
      <c r="M935" s="2"/>
    </row>
    <row r="936" spans="2:13" x14ac:dyDescent="0.3">
      <c r="B936" s="10">
        <v>45171</v>
      </c>
      <c r="C936" s="11" t="s">
        <v>31</v>
      </c>
      <c r="D936" s="11" t="s">
        <v>32</v>
      </c>
      <c r="E936" s="12">
        <v>1</v>
      </c>
      <c r="F936" s="13">
        <v>234.5</v>
      </c>
      <c r="G936" s="12">
        <v>5</v>
      </c>
      <c r="H936" s="13">
        <v>1379.4</v>
      </c>
      <c r="I936" s="11" t="s">
        <v>18</v>
      </c>
      <c r="J936" s="11" t="s">
        <v>14</v>
      </c>
      <c r="K936" s="12" t="s">
        <v>114</v>
      </c>
      <c r="L936" s="14">
        <v>2023</v>
      </c>
      <c r="M936" s="2"/>
    </row>
    <row r="937" spans="2:13" x14ac:dyDescent="0.3">
      <c r="B937" s="15">
        <v>45172</v>
      </c>
      <c r="C937" s="2" t="s">
        <v>96</v>
      </c>
      <c r="D937" s="2" t="s">
        <v>97</v>
      </c>
      <c r="E937" s="16">
        <v>0</v>
      </c>
      <c r="F937" s="17">
        <v>0</v>
      </c>
      <c r="G937" s="16">
        <v>4</v>
      </c>
      <c r="H937" s="17">
        <v>399.96</v>
      </c>
      <c r="I937" s="2" t="s">
        <v>25</v>
      </c>
      <c r="J937" s="2" t="s">
        <v>95</v>
      </c>
      <c r="K937" s="16" t="s">
        <v>114</v>
      </c>
      <c r="L937" s="18">
        <v>2023</v>
      </c>
      <c r="M937" s="2"/>
    </row>
    <row r="938" spans="2:13" x14ac:dyDescent="0.3">
      <c r="B938" s="10">
        <v>45173</v>
      </c>
      <c r="C938" s="11" t="s">
        <v>47</v>
      </c>
      <c r="D938" s="11" t="s">
        <v>48</v>
      </c>
      <c r="E938" s="12">
        <v>2</v>
      </c>
      <c r="F938" s="13">
        <v>179.82</v>
      </c>
      <c r="G938" s="12">
        <v>4</v>
      </c>
      <c r="H938" s="13">
        <v>479.52</v>
      </c>
      <c r="I938" s="11" t="s">
        <v>46</v>
      </c>
      <c r="J938" s="11" t="s">
        <v>36</v>
      </c>
      <c r="K938" s="12" t="s">
        <v>114</v>
      </c>
      <c r="L938" s="14">
        <v>2023</v>
      </c>
      <c r="M938" s="2"/>
    </row>
    <row r="939" spans="2:13" x14ac:dyDescent="0.3">
      <c r="B939" s="15">
        <v>45174</v>
      </c>
      <c r="C939" s="2" t="s">
        <v>44</v>
      </c>
      <c r="D939" s="2" t="s">
        <v>45</v>
      </c>
      <c r="E939" s="16">
        <v>2</v>
      </c>
      <c r="F939" s="17">
        <v>65.42</v>
      </c>
      <c r="G939" s="16">
        <v>3</v>
      </c>
      <c r="H939" s="17">
        <v>150.96</v>
      </c>
      <c r="I939" s="2" t="s">
        <v>46</v>
      </c>
      <c r="J939" s="2" t="s">
        <v>36</v>
      </c>
      <c r="K939" s="16" t="s">
        <v>114</v>
      </c>
      <c r="L939" s="18">
        <v>2023</v>
      </c>
      <c r="M939" s="2"/>
    </row>
    <row r="940" spans="2:13" x14ac:dyDescent="0.3">
      <c r="B940" s="10">
        <v>45175</v>
      </c>
      <c r="C940" s="11" t="s">
        <v>64</v>
      </c>
      <c r="D940" s="11" t="s">
        <v>65</v>
      </c>
      <c r="E940" s="12">
        <v>0</v>
      </c>
      <c r="F940" s="13">
        <v>0</v>
      </c>
      <c r="G940" s="12">
        <v>4</v>
      </c>
      <c r="H940" s="13">
        <v>2599.96</v>
      </c>
      <c r="I940" s="11" t="s">
        <v>35</v>
      </c>
      <c r="J940" s="11" t="s">
        <v>55</v>
      </c>
      <c r="K940" s="12" t="s">
        <v>114</v>
      </c>
      <c r="L940" s="14">
        <v>2023</v>
      </c>
      <c r="M940" s="2"/>
    </row>
    <row r="941" spans="2:13" x14ac:dyDescent="0.3">
      <c r="B941" s="15">
        <v>45176</v>
      </c>
      <c r="C941" s="2" t="s">
        <v>89</v>
      </c>
      <c r="D941" s="2" t="s">
        <v>90</v>
      </c>
      <c r="E941" s="16">
        <v>2</v>
      </c>
      <c r="F941" s="17">
        <v>125.98</v>
      </c>
      <c r="G941" s="16">
        <v>5</v>
      </c>
      <c r="H941" s="17">
        <v>449.95</v>
      </c>
      <c r="I941" s="2" t="s">
        <v>91</v>
      </c>
      <c r="J941" s="2" t="s">
        <v>78</v>
      </c>
      <c r="K941" s="16" t="s">
        <v>114</v>
      </c>
      <c r="L941" s="18">
        <v>2023</v>
      </c>
      <c r="M941" s="2"/>
    </row>
    <row r="942" spans="2:13" x14ac:dyDescent="0.3">
      <c r="B942" s="10">
        <v>45177</v>
      </c>
      <c r="C942" s="11" t="s">
        <v>84</v>
      </c>
      <c r="D942" s="11" t="s">
        <v>85</v>
      </c>
      <c r="E942" s="12">
        <v>2</v>
      </c>
      <c r="F942" s="13">
        <v>193.5</v>
      </c>
      <c r="G942" s="12">
        <v>2</v>
      </c>
      <c r="H942" s="13">
        <v>258</v>
      </c>
      <c r="I942" s="11" t="s">
        <v>86</v>
      </c>
      <c r="J942" s="11" t="s">
        <v>78</v>
      </c>
      <c r="K942" s="12" t="s">
        <v>114</v>
      </c>
      <c r="L942" s="14">
        <v>2023</v>
      </c>
      <c r="M942" s="2"/>
    </row>
    <row r="943" spans="2:13" x14ac:dyDescent="0.3">
      <c r="B943" s="15">
        <v>45178</v>
      </c>
      <c r="C943" s="2" t="s">
        <v>11</v>
      </c>
      <c r="D943" s="2" t="s">
        <v>12</v>
      </c>
      <c r="E943" s="16">
        <v>3</v>
      </c>
      <c r="F943" s="17">
        <v>1036.77</v>
      </c>
      <c r="G943" s="16">
        <v>2</v>
      </c>
      <c r="H943" s="17">
        <v>863.98</v>
      </c>
      <c r="I943" s="2" t="s">
        <v>13</v>
      </c>
      <c r="J943" s="2" t="s">
        <v>14</v>
      </c>
      <c r="K943" s="16" t="s">
        <v>114</v>
      </c>
      <c r="L943" s="18">
        <v>2023</v>
      </c>
      <c r="M943" s="2"/>
    </row>
    <row r="944" spans="2:13" x14ac:dyDescent="0.3">
      <c r="B944" s="10">
        <v>45179</v>
      </c>
      <c r="C944" s="11" t="s">
        <v>28</v>
      </c>
      <c r="D944" s="11" t="s">
        <v>29</v>
      </c>
      <c r="E944" s="12">
        <v>0</v>
      </c>
      <c r="F944" s="13">
        <v>0</v>
      </c>
      <c r="G944" s="12">
        <v>2</v>
      </c>
      <c r="H944" s="13">
        <v>59.98</v>
      </c>
      <c r="I944" s="11" t="s">
        <v>30</v>
      </c>
      <c r="J944" s="11" t="s">
        <v>14</v>
      </c>
      <c r="K944" s="12" t="s">
        <v>114</v>
      </c>
      <c r="L944" s="14">
        <v>2023</v>
      </c>
      <c r="M944" s="2"/>
    </row>
    <row r="945" spans="2:13" x14ac:dyDescent="0.3">
      <c r="B945" s="15">
        <v>45180</v>
      </c>
      <c r="C945" s="2" t="s">
        <v>28</v>
      </c>
      <c r="D945" s="2" t="s">
        <v>29</v>
      </c>
      <c r="E945" s="16">
        <v>0</v>
      </c>
      <c r="F945" s="17">
        <v>0</v>
      </c>
      <c r="G945" s="16">
        <v>2</v>
      </c>
      <c r="H945" s="17">
        <v>59.98</v>
      </c>
      <c r="I945" s="2" t="s">
        <v>30</v>
      </c>
      <c r="J945" s="2" t="s">
        <v>14</v>
      </c>
      <c r="K945" s="16" t="s">
        <v>114</v>
      </c>
      <c r="L945" s="18">
        <v>2023</v>
      </c>
      <c r="M945" s="2"/>
    </row>
    <row r="946" spans="2:13" x14ac:dyDescent="0.3">
      <c r="B946" s="10">
        <v>45181</v>
      </c>
      <c r="C946" s="11" t="s">
        <v>84</v>
      </c>
      <c r="D946" s="11" t="s">
        <v>85</v>
      </c>
      <c r="E946" s="12">
        <v>1</v>
      </c>
      <c r="F946" s="13">
        <v>96.75</v>
      </c>
      <c r="G946" s="12">
        <v>5</v>
      </c>
      <c r="H946" s="13">
        <v>645</v>
      </c>
      <c r="I946" s="11" t="s">
        <v>86</v>
      </c>
      <c r="J946" s="11" t="s">
        <v>78</v>
      </c>
      <c r="K946" s="12" t="s">
        <v>114</v>
      </c>
      <c r="L946" s="14">
        <v>2023</v>
      </c>
      <c r="M946" s="2"/>
    </row>
    <row r="947" spans="2:13" x14ac:dyDescent="0.3">
      <c r="B947" s="15">
        <v>45182</v>
      </c>
      <c r="C947" s="2" t="s">
        <v>84</v>
      </c>
      <c r="D947" s="2" t="s">
        <v>85</v>
      </c>
      <c r="E947" s="16">
        <v>1</v>
      </c>
      <c r="F947" s="17">
        <v>96.75</v>
      </c>
      <c r="G947" s="16">
        <v>3</v>
      </c>
      <c r="H947" s="17">
        <v>387</v>
      </c>
      <c r="I947" s="2" t="s">
        <v>86</v>
      </c>
      <c r="J947" s="2" t="s">
        <v>78</v>
      </c>
      <c r="K947" s="16" t="s">
        <v>114</v>
      </c>
      <c r="L947" s="18">
        <v>2023</v>
      </c>
      <c r="M947" s="2"/>
    </row>
    <row r="948" spans="2:13" x14ac:dyDescent="0.3">
      <c r="B948" s="10">
        <v>45183</v>
      </c>
      <c r="C948" s="11" t="s">
        <v>47</v>
      </c>
      <c r="D948" s="11" t="s">
        <v>48</v>
      </c>
      <c r="E948" s="12">
        <v>2</v>
      </c>
      <c r="F948" s="13">
        <v>179.82</v>
      </c>
      <c r="G948" s="12">
        <v>2</v>
      </c>
      <c r="H948" s="13">
        <v>239.76</v>
      </c>
      <c r="I948" s="11" t="s">
        <v>46</v>
      </c>
      <c r="J948" s="11" t="s">
        <v>36</v>
      </c>
      <c r="K948" s="12" t="s">
        <v>114</v>
      </c>
      <c r="L948" s="14">
        <v>2023</v>
      </c>
      <c r="M948" s="2"/>
    </row>
    <row r="949" spans="2:13" x14ac:dyDescent="0.3">
      <c r="B949" s="15">
        <v>45184</v>
      </c>
      <c r="C949" s="2" t="s">
        <v>98</v>
      </c>
      <c r="D949" s="2" t="s">
        <v>99</v>
      </c>
      <c r="E949" s="16">
        <v>3</v>
      </c>
      <c r="F949" s="17">
        <v>1079.8799999999999</v>
      </c>
      <c r="G949" s="16">
        <v>3</v>
      </c>
      <c r="H949" s="17">
        <v>1199.8499999999999</v>
      </c>
      <c r="I949" s="2" t="s">
        <v>13</v>
      </c>
      <c r="J949" s="2" t="s">
        <v>100</v>
      </c>
      <c r="K949" s="16" t="s">
        <v>114</v>
      </c>
      <c r="L949" s="18">
        <v>2023</v>
      </c>
      <c r="M949" s="2"/>
    </row>
    <row r="950" spans="2:13" x14ac:dyDescent="0.3">
      <c r="B950" s="10">
        <v>45185</v>
      </c>
      <c r="C950" s="11" t="s">
        <v>61</v>
      </c>
      <c r="D950" s="11" t="s">
        <v>62</v>
      </c>
      <c r="E950" s="12">
        <v>3</v>
      </c>
      <c r="F950" s="13">
        <v>882.06</v>
      </c>
      <c r="G950" s="12">
        <v>4</v>
      </c>
      <c r="H950" s="13">
        <v>1306.76</v>
      </c>
      <c r="I950" s="11" t="s">
        <v>58</v>
      </c>
      <c r="J950" s="11" t="s">
        <v>55</v>
      </c>
      <c r="K950" s="12" t="s">
        <v>114</v>
      </c>
      <c r="L950" s="14">
        <v>2023</v>
      </c>
      <c r="M950" s="2"/>
    </row>
    <row r="951" spans="2:13" x14ac:dyDescent="0.3">
      <c r="B951" s="15">
        <v>45186</v>
      </c>
      <c r="C951" s="2" t="s">
        <v>11</v>
      </c>
      <c r="D951" s="2" t="s">
        <v>12</v>
      </c>
      <c r="E951" s="16">
        <v>2</v>
      </c>
      <c r="F951" s="17">
        <v>691.18</v>
      </c>
      <c r="G951" s="16">
        <v>4</v>
      </c>
      <c r="H951" s="17">
        <v>1727.96</v>
      </c>
      <c r="I951" s="2" t="s">
        <v>13</v>
      </c>
      <c r="J951" s="2" t="s">
        <v>14</v>
      </c>
      <c r="K951" s="16" t="s">
        <v>114</v>
      </c>
      <c r="L951" s="18">
        <v>2023</v>
      </c>
      <c r="M951" s="2"/>
    </row>
    <row r="952" spans="2:13" x14ac:dyDescent="0.3">
      <c r="B952" s="10">
        <v>45187</v>
      </c>
      <c r="C952" s="11" t="s">
        <v>87</v>
      </c>
      <c r="D952" s="11" t="s">
        <v>88</v>
      </c>
      <c r="E952" s="12">
        <v>3</v>
      </c>
      <c r="F952" s="13">
        <v>188.97</v>
      </c>
      <c r="G952" s="12">
        <v>4</v>
      </c>
      <c r="H952" s="13">
        <v>359.96</v>
      </c>
      <c r="I952" s="11" t="s">
        <v>25</v>
      </c>
      <c r="J952" s="11" t="s">
        <v>78</v>
      </c>
      <c r="K952" s="12" t="s">
        <v>114</v>
      </c>
      <c r="L952" s="14">
        <v>2023</v>
      </c>
      <c r="M952" s="2"/>
    </row>
    <row r="953" spans="2:13" x14ac:dyDescent="0.3">
      <c r="B953" s="15">
        <v>45188</v>
      </c>
      <c r="C953" s="2" t="s">
        <v>28</v>
      </c>
      <c r="D953" s="2" t="s">
        <v>29</v>
      </c>
      <c r="E953" s="16">
        <v>1</v>
      </c>
      <c r="F953" s="17">
        <v>15</v>
      </c>
      <c r="G953" s="16">
        <v>3</v>
      </c>
      <c r="H953" s="17">
        <v>89.97</v>
      </c>
      <c r="I953" s="2" t="s">
        <v>30</v>
      </c>
      <c r="J953" s="2" t="s">
        <v>14</v>
      </c>
      <c r="K953" s="16" t="s">
        <v>114</v>
      </c>
      <c r="L953" s="18">
        <v>2023</v>
      </c>
      <c r="M953" s="2"/>
    </row>
    <row r="954" spans="2:13" x14ac:dyDescent="0.3">
      <c r="B954" s="10">
        <v>45189</v>
      </c>
      <c r="C954" s="11" t="s">
        <v>98</v>
      </c>
      <c r="D954" s="11" t="s">
        <v>99</v>
      </c>
      <c r="E954" s="12">
        <v>3</v>
      </c>
      <c r="F954" s="13">
        <v>1079.8799999999999</v>
      </c>
      <c r="G954" s="12">
        <v>2</v>
      </c>
      <c r="H954" s="13">
        <v>799.9</v>
      </c>
      <c r="I954" s="11" t="s">
        <v>13</v>
      </c>
      <c r="J954" s="11" t="s">
        <v>100</v>
      </c>
      <c r="K954" s="12" t="s">
        <v>114</v>
      </c>
      <c r="L954" s="14">
        <v>2023</v>
      </c>
      <c r="M954" s="2"/>
    </row>
    <row r="955" spans="2:13" x14ac:dyDescent="0.3">
      <c r="B955" s="15">
        <v>45190</v>
      </c>
      <c r="C955" s="2" t="s">
        <v>28</v>
      </c>
      <c r="D955" s="2" t="s">
        <v>29</v>
      </c>
      <c r="E955" s="16">
        <v>0</v>
      </c>
      <c r="F955" s="17">
        <v>0</v>
      </c>
      <c r="G955" s="16">
        <v>2</v>
      </c>
      <c r="H955" s="17">
        <v>59.98</v>
      </c>
      <c r="I955" s="2" t="s">
        <v>30</v>
      </c>
      <c r="J955" s="2" t="s">
        <v>14</v>
      </c>
      <c r="K955" s="16" t="s">
        <v>114</v>
      </c>
      <c r="L955" s="18">
        <v>2023</v>
      </c>
      <c r="M955" s="2"/>
    </row>
    <row r="956" spans="2:13" x14ac:dyDescent="0.3">
      <c r="B956" s="10">
        <v>45191</v>
      </c>
      <c r="C956" s="11" t="s">
        <v>16</v>
      </c>
      <c r="D956" s="11" t="s">
        <v>17</v>
      </c>
      <c r="E956" s="12">
        <v>1</v>
      </c>
      <c r="F956" s="13">
        <v>174.99</v>
      </c>
      <c r="G956" s="12">
        <v>2</v>
      </c>
      <c r="H956" s="13">
        <v>499.98</v>
      </c>
      <c r="I956" s="11" t="s">
        <v>18</v>
      </c>
      <c r="J956" s="11" t="s">
        <v>14</v>
      </c>
      <c r="K956" s="12" t="s">
        <v>114</v>
      </c>
      <c r="L956" s="14">
        <v>2023</v>
      </c>
      <c r="M956" s="2"/>
    </row>
    <row r="957" spans="2:13" x14ac:dyDescent="0.3">
      <c r="B957" s="15">
        <v>45192</v>
      </c>
      <c r="C957" s="2" t="s">
        <v>98</v>
      </c>
      <c r="D957" s="2" t="s">
        <v>99</v>
      </c>
      <c r="E957" s="16">
        <v>1</v>
      </c>
      <c r="F957" s="17">
        <v>359.96</v>
      </c>
      <c r="G957" s="16">
        <v>2</v>
      </c>
      <c r="H957" s="17">
        <v>799.9</v>
      </c>
      <c r="I957" s="2" t="s">
        <v>13</v>
      </c>
      <c r="J957" s="2" t="s">
        <v>100</v>
      </c>
      <c r="K957" s="16" t="s">
        <v>114</v>
      </c>
      <c r="L957" s="18">
        <v>2023</v>
      </c>
      <c r="M957" s="2"/>
    </row>
    <row r="958" spans="2:13" x14ac:dyDescent="0.3">
      <c r="B958" s="10">
        <v>45193</v>
      </c>
      <c r="C958" s="11" t="s">
        <v>37</v>
      </c>
      <c r="D958" s="11" t="s">
        <v>38</v>
      </c>
      <c r="E958" s="12">
        <v>2</v>
      </c>
      <c r="F958" s="13">
        <v>77.98</v>
      </c>
      <c r="G958" s="12">
        <v>3</v>
      </c>
      <c r="H958" s="13">
        <v>179.97</v>
      </c>
      <c r="I958" s="11" t="s">
        <v>39</v>
      </c>
      <c r="J958" s="11" t="s">
        <v>36</v>
      </c>
      <c r="K958" s="12" t="s">
        <v>114</v>
      </c>
      <c r="L958" s="14">
        <v>2023</v>
      </c>
      <c r="M958" s="2"/>
    </row>
    <row r="959" spans="2:13" x14ac:dyDescent="0.3">
      <c r="B959" s="15">
        <v>45194</v>
      </c>
      <c r="C959" s="2" t="s">
        <v>42</v>
      </c>
      <c r="D959" s="2" t="s">
        <v>43</v>
      </c>
      <c r="E959" s="16">
        <v>2</v>
      </c>
      <c r="F959" s="17">
        <v>43.98</v>
      </c>
      <c r="G959" s="16">
        <v>2</v>
      </c>
      <c r="H959" s="17">
        <v>79.98</v>
      </c>
      <c r="I959" s="2" t="s">
        <v>25</v>
      </c>
      <c r="J959" s="2" t="s">
        <v>36</v>
      </c>
      <c r="K959" s="16" t="s">
        <v>114</v>
      </c>
      <c r="L959" s="18">
        <v>2023</v>
      </c>
      <c r="M959" s="2"/>
    </row>
    <row r="960" spans="2:13" x14ac:dyDescent="0.3">
      <c r="B960" s="10">
        <v>45195</v>
      </c>
      <c r="C960" s="11" t="s">
        <v>51</v>
      </c>
      <c r="D960" s="11" t="s">
        <v>52</v>
      </c>
      <c r="E960" s="12">
        <v>0</v>
      </c>
      <c r="F960" s="13">
        <v>0</v>
      </c>
      <c r="G960" s="12">
        <v>3</v>
      </c>
      <c r="H960" s="13">
        <v>359.97</v>
      </c>
      <c r="I960" s="11" t="s">
        <v>39</v>
      </c>
      <c r="J960" s="11" t="s">
        <v>36</v>
      </c>
      <c r="K960" s="12" t="s">
        <v>114</v>
      </c>
      <c r="L960" s="14">
        <v>2023</v>
      </c>
      <c r="M960" s="2"/>
    </row>
    <row r="961" spans="2:13" x14ac:dyDescent="0.3">
      <c r="B961" s="15">
        <v>45196</v>
      </c>
      <c r="C961" s="2" t="s">
        <v>82</v>
      </c>
      <c r="D961" s="2" t="s">
        <v>83</v>
      </c>
      <c r="E961" s="16">
        <v>2</v>
      </c>
      <c r="F961" s="17">
        <v>193.5</v>
      </c>
      <c r="G961" s="16">
        <v>2</v>
      </c>
      <c r="H961" s="17">
        <v>258</v>
      </c>
      <c r="I961" s="2" t="s">
        <v>77</v>
      </c>
      <c r="J961" s="2" t="s">
        <v>78</v>
      </c>
      <c r="K961" s="16" t="s">
        <v>114</v>
      </c>
      <c r="L961" s="18">
        <v>2023</v>
      </c>
      <c r="M961" s="2"/>
    </row>
    <row r="962" spans="2:13" x14ac:dyDescent="0.3">
      <c r="B962" s="10">
        <v>45197</v>
      </c>
      <c r="C962" s="11" t="s">
        <v>104</v>
      </c>
      <c r="D962" s="11" t="s">
        <v>105</v>
      </c>
      <c r="E962" s="12">
        <v>0</v>
      </c>
      <c r="F962" s="13">
        <v>0</v>
      </c>
      <c r="G962" s="12">
        <v>1</v>
      </c>
      <c r="H962" s="13">
        <v>53.15</v>
      </c>
      <c r="I962" s="11" t="s">
        <v>106</v>
      </c>
      <c r="J962" s="11" t="s">
        <v>100</v>
      </c>
      <c r="K962" s="12" t="s">
        <v>114</v>
      </c>
      <c r="L962" s="14">
        <v>2023</v>
      </c>
      <c r="M962" s="2"/>
    </row>
    <row r="963" spans="2:13" x14ac:dyDescent="0.3">
      <c r="B963" s="15">
        <v>45198</v>
      </c>
      <c r="C963" s="2" t="s">
        <v>44</v>
      </c>
      <c r="D963" s="2" t="s">
        <v>45</v>
      </c>
      <c r="E963" s="16">
        <v>2</v>
      </c>
      <c r="F963" s="17">
        <v>65.42</v>
      </c>
      <c r="G963" s="16">
        <v>1</v>
      </c>
      <c r="H963" s="17">
        <v>50.32</v>
      </c>
      <c r="I963" s="2" t="s">
        <v>46</v>
      </c>
      <c r="J963" s="2" t="s">
        <v>36</v>
      </c>
      <c r="K963" s="16" t="s">
        <v>114</v>
      </c>
      <c r="L963" s="18">
        <v>2023</v>
      </c>
      <c r="M963" s="2"/>
    </row>
    <row r="964" spans="2:13" x14ac:dyDescent="0.3">
      <c r="B964" s="10">
        <v>45199</v>
      </c>
      <c r="C964" s="11" t="s">
        <v>16</v>
      </c>
      <c r="D964" s="11" t="s">
        <v>17</v>
      </c>
      <c r="E964" s="12">
        <v>0</v>
      </c>
      <c r="F964" s="13">
        <v>0</v>
      </c>
      <c r="G964" s="12">
        <v>2</v>
      </c>
      <c r="H964" s="13">
        <v>499.98</v>
      </c>
      <c r="I964" s="11" t="s">
        <v>18</v>
      </c>
      <c r="J964" s="11" t="s">
        <v>14</v>
      </c>
      <c r="K964" s="12" t="s">
        <v>114</v>
      </c>
      <c r="L964" s="14">
        <v>2023</v>
      </c>
      <c r="M964" s="2"/>
    </row>
    <row r="965" spans="2:13" x14ac:dyDescent="0.3">
      <c r="B965" s="15">
        <v>45200</v>
      </c>
      <c r="C965" s="2" t="s">
        <v>87</v>
      </c>
      <c r="D965" s="2" t="s">
        <v>88</v>
      </c>
      <c r="E965" s="16">
        <v>3</v>
      </c>
      <c r="F965" s="17">
        <v>188.97</v>
      </c>
      <c r="G965" s="16">
        <v>5</v>
      </c>
      <c r="H965" s="17">
        <v>449.95</v>
      </c>
      <c r="I965" s="2" t="s">
        <v>25</v>
      </c>
      <c r="J965" s="2" t="s">
        <v>78</v>
      </c>
      <c r="K965" s="16" t="s">
        <v>115</v>
      </c>
      <c r="L965" s="18">
        <v>2023</v>
      </c>
      <c r="M965" s="2"/>
    </row>
    <row r="966" spans="2:13" x14ac:dyDescent="0.3">
      <c r="B966" s="10">
        <v>45201</v>
      </c>
      <c r="C966" s="11" t="s">
        <v>69</v>
      </c>
      <c r="D966" s="11" t="s">
        <v>70</v>
      </c>
      <c r="E966" s="12">
        <v>0</v>
      </c>
      <c r="F966" s="13">
        <v>0</v>
      </c>
      <c r="G966" s="12">
        <v>4</v>
      </c>
      <c r="H966" s="13">
        <v>280</v>
      </c>
      <c r="I966" s="11" t="s">
        <v>71</v>
      </c>
      <c r="J966" s="11" t="s">
        <v>68</v>
      </c>
      <c r="K966" s="12" t="s">
        <v>115</v>
      </c>
      <c r="L966" s="14">
        <v>2023</v>
      </c>
      <c r="M966" s="2"/>
    </row>
    <row r="967" spans="2:13" x14ac:dyDescent="0.3">
      <c r="B967" s="15">
        <v>45202</v>
      </c>
      <c r="C967" s="2" t="s">
        <v>11</v>
      </c>
      <c r="D967" s="2" t="s">
        <v>12</v>
      </c>
      <c r="E967" s="16">
        <v>3</v>
      </c>
      <c r="F967" s="17">
        <v>1036.77</v>
      </c>
      <c r="G967" s="16">
        <v>3</v>
      </c>
      <c r="H967" s="17">
        <v>1295.97</v>
      </c>
      <c r="I967" s="2" t="s">
        <v>13</v>
      </c>
      <c r="J967" s="2" t="s">
        <v>14</v>
      </c>
      <c r="K967" s="16" t="s">
        <v>115</v>
      </c>
      <c r="L967" s="18">
        <v>2023</v>
      </c>
      <c r="M967" s="2"/>
    </row>
    <row r="968" spans="2:13" x14ac:dyDescent="0.3">
      <c r="B968" s="10">
        <v>45203</v>
      </c>
      <c r="C968" s="11" t="s">
        <v>104</v>
      </c>
      <c r="D968" s="11" t="s">
        <v>105</v>
      </c>
      <c r="E968" s="12">
        <v>1</v>
      </c>
      <c r="F968" s="13">
        <v>34.549999999999997</v>
      </c>
      <c r="G968" s="12">
        <v>5</v>
      </c>
      <c r="H968" s="13">
        <v>265.75</v>
      </c>
      <c r="I968" s="11" t="s">
        <v>106</v>
      </c>
      <c r="J968" s="11" t="s">
        <v>100</v>
      </c>
      <c r="K968" s="12" t="s">
        <v>115</v>
      </c>
      <c r="L968" s="14">
        <v>2023</v>
      </c>
      <c r="M968" s="2"/>
    </row>
    <row r="969" spans="2:13" x14ac:dyDescent="0.3">
      <c r="B969" s="15">
        <v>45204</v>
      </c>
      <c r="C969" s="2" t="s">
        <v>33</v>
      </c>
      <c r="D969" s="2" t="s">
        <v>34</v>
      </c>
      <c r="E969" s="16">
        <v>0</v>
      </c>
      <c r="F969" s="17">
        <v>0</v>
      </c>
      <c r="G969" s="16">
        <v>4</v>
      </c>
      <c r="H969" s="17">
        <v>999.96</v>
      </c>
      <c r="I969" s="2" t="s">
        <v>35</v>
      </c>
      <c r="J969" s="2" t="s">
        <v>36</v>
      </c>
      <c r="K969" s="16" t="s">
        <v>115</v>
      </c>
      <c r="L969" s="18">
        <v>2023</v>
      </c>
      <c r="M969" s="2"/>
    </row>
    <row r="970" spans="2:13" x14ac:dyDescent="0.3">
      <c r="B970" s="10">
        <v>45205</v>
      </c>
      <c r="C970" s="11" t="s">
        <v>16</v>
      </c>
      <c r="D970" s="11" t="s">
        <v>17</v>
      </c>
      <c r="E970" s="12">
        <v>0</v>
      </c>
      <c r="F970" s="13">
        <v>0</v>
      </c>
      <c r="G970" s="12">
        <v>2</v>
      </c>
      <c r="H970" s="13">
        <v>499.98</v>
      </c>
      <c r="I970" s="11" t="s">
        <v>18</v>
      </c>
      <c r="J970" s="11" t="s">
        <v>14</v>
      </c>
      <c r="K970" s="12" t="s">
        <v>115</v>
      </c>
      <c r="L970" s="14">
        <v>2023</v>
      </c>
      <c r="M970" s="2"/>
    </row>
    <row r="971" spans="2:13" x14ac:dyDescent="0.3">
      <c r="B971" s="15">
        <v>45206</v>
      </c>
      <c r="C971" s="2" t="s">
        <v>66</v>
      </c>
      <c r="D971" s="2" t="s">
        <v>67</v>
      </c>
      <c r="E971" s="16">
        <v>1</v>
      </c>
      <c r="F971" s="17">
        <v>4495.5</v>
      </c>
      <c r="G971" s="16">
        <v>3</v>
      </c>
      <c r="H971" s="17">
        <v>14985</v>
      </c>
      <c r="I971" s="2" t="s">
        <v>13</v>
      </c>
      <c r="J971" s="2" t="s">
        <v>68</v>
      </c>
      <c r="K971" s="16" t="s">
        <v>115</v>
      </c>
      <c r="L971" s="18">
        <v>2023</v>
      </c>
      <c r="M971" s="2"/>
    </row>
    <row r="972" spans="2:13" x14ac:dyDescent="0.3">
      <c r="B972" s="10">
        <v>45207</v>
      </c>
      <c r="C972" s="11" t="s">
        <v>26</v>
      </c>
      <c r="D972" s="11" t="s">
        <v>27</v>
      </c>
      <c r="E972" s="12">
        <v>1</v>
      </c>
      <c r="F972" s="13">
        <v>14</v>
      </c>
      <c r="G972" s="12">
        <v>2</v>
      </c>
      <c r="H972" s="13">
        <v>55.98</v>
      </c>
      <c r="I972" s="11" t="s">
        <v>25</v>
      </c>
      <c r="J972" s="11" t="s">
        <v>14</v>
      </c>
      <c r="K972" s="12" t="s">
        <v>115</v>
      </c>
      <c r="L972" s="14">
        <v>2023</v>
      </c>
      <c r="M972" s="2"/>
    </row>
    <row r="973" spans="2:13" x14ac:dyDescent="0.3">
      <c r="B973" s="15">
        <v>45208</v>
      </c>
      <c r="C973" s="2" t="s">
        <v>23</v>
      </c>
      <c r="D973" s="2" t="s">
        <v>24</v>
      </c>
      <c r="E973" s="16">
        <v>3</v>
      </c>
      <c r="F973" s="17">
        <v>30</v>
      </c>
      <c r="G973" s="16">
        <v>3</v>
      </c>
      <c r="H973" s="17">
        <v>59.97</v>
      </c>
      <c r="I973" s="2" t="s">
        <v>25</v>
      </c>
      <c r="J973" s="2" t="s">
        <v>14</v>
      </c>
      <c r="K973" s="16" t="s">
        <v>115</v>
      </c>
      <c r="L973" s="18">
        <v>2023</v>
      </c>
      <c r="M973" s="2"/>
    </row>
    <row r="974" spans="2:13" x14ac:dyDescent="0.3">
      <c r="B974" s="10">
        <v>45209</v>
      </c>
      <c r="C974" s="11" t="s">
        <v>23</v>
      </c>
      <c r="D974" s="11" t="s">
        <v>24</v>
      </c>
      <c r="E974" s="12">
        <v>2</v>
      </c>
      <c r="F974" s="13">
        <v>20</v>
      </c>
      <c r="G974" s="12">
        <v>5</v>
      </c>
      <c r="H974" s="13">
        <v>99.95</v>
      </c>
      <c r="I974" s="11" t="s">
        <v>25</v>
      </c>
      <c r="J974" s="11" t="s">
        <v>14</v>
      </c>
      <c r="K974" s="12" t="s">
        <v>115</v>
      </c>
      <c r="L974" s="14">
        <v>2023</v>
      </c>
      <c r="M974" s="2"/>
    </row>
    <row r="975" spans="2:13" x14ac:dyDescent="0.3">
      <c r="B975" s="15">
        <v>45210</v>
      </c>
      <c r="C975" s="2" t="s">
        <v>37</v>
      </c>
      <c r="D975" s="2" t="s">
        <v>38</v>
      </c>
      <c r="E975" s="16">
        <v>2</v>
      </c>
      <c r="F975" s="17">
        <v>77.98</v>
      </c>
      <c r="G975" s="16">
        <v>2</v>
      </c>
      <c r="H975" s="17">
        <v>119.98</v>
      </c>
      <c r="I975" s="2" t="s">
        <v>39</v>
      </c>
      <c r="J975" s="2" t="s">
        <v>36</v>
      </c>
      <c r="K975" s="16" t="s">
        <v>115</v>
      </c>
      <c r="L975" s="18">
        <v>2023</v>
      </c>
      <c r="M975" s="2"/>
    </row>
    <row r="976" spans="2:13" x14ac:dyDescent="0.3">
      <c r="B976" s="10">
        <v>45211</v>
      </c>
      <c r="C976" s="11" t="s">
        <v>51</v>
      </c>
      <c r="D976" s="11" t="s">
        <v>52</v>
      </c>
      <c r="E976" s="12">
        <v>1</v>
      </c>
      <c r="F976" s="13">
        <v>89.99</v>
      </c>
      <c r="G976" s="12">
        <v>1</v>
      </c>
      <c r="H976" s="13">
        <v>119.99</v>
      </c>
      <c r="I976" s="11" t="s">
        <v>39</v>
      </c>
      <c r="J976" s="11" t="s">
        <v>36</v>
      </c>
      <c r="K976" s="12" t="s">
        <v>115</v>
      </c>
      <c r="L976" s="14">
        <v>2023</v>
      </c>
      <c r="M976" s="2"/>
    </row>
    <row r="977" spans="2:13" x14ac:dyDescent="0.3">
      <c r="B977" s="15">
        <v>45212</v>
      </c>
      <c r="C977" s="2" t="s">
        <v>104</v>
      </c>
      <c r="D977" s="2" t="s">
        <v>105</v>
      </c>
      <c r="E977" s="16">
        <v>2</v>
      </c>
      <c r="F977" s="17">
        <v>69.099999999999994</v>
      </c>
      <c r="G977" s="16">
        <v>5</v>
      </c>
      <c r="H977" s="17">
        <v>265.75</v>
      </c>
      <c r="I977" s="2" t="s">
        <v>106</v>
      </c>
      <c r="J977" s="2" t="s">
        <v>100</v>
      </c>
      <c r="K977" s="16" t="s">
        <v>115</v>
      </c>
      <c r="L977" s="18">
        <v>2023</v>
      </c>
      <c r="M977" s="2"/>
    </row>
    <row r="978" spans="2:13" x14ac:dyDescent="0.3">
      <c r="B978" s="10">
        <v>45213</v>
      </c>
      <c r="C978" s="11" t="s">
        <v>26</v>
      </c>
      <c r="D978" s="11" t="s">
        <v>27</v>
      </c>
      <c r="E978" s="12">
        <v>1</v>
      </c>
      <c r="F978" s="13">
        <v>14</v>
      </c>
      <c r="G978" s="12">
        <v>3</v>
      </c>
      <c r="H978" s="13">
        <v>83.97</v>
      </c>
      <c r="I978" s="11" t="s">
        <v>25</v>
      </c>
      <c r="J978" s="11" t="s">
        <v>14</v>
      </c>
      <c r="K978" s="12" t="s">
        <v>115</v>
      </c>
      <c r="L978" s="14">
        <v>2023</v>
      </c>
      <c r="M978" s="2"/>
    </row>
    <row r="979" spans="2:13" x14ac:dyDescent="0.3">
      <c r="B979" s="15">
        <v>45214</v>
      </c>
      <c r="C979" s="2" t="s">
        <v>11</v>
      </c>
      <c r="D979" s="2" t="s">
        <v>12</v>
      </c>
      <c r="E979" s="16">
        <v>0</v>
      </c>
      <c r="F979" s="17">
        <v>0</v>
      </c>
      <c r="G979" s="16">
        <v>5</v>
      </c>
      <c r="H979" s="17">
        <v>2159.9499999999998</v>
      </c>
      <c r="I979" s="2" t="s">
        <v>13</v>
      </c>
      <c r="J979" s="2" t="s">
        <v>14</v>
      </c>
      <c r="K979" s="16" t="s">
        <v>115</v>
      </c>
      <c r="L979" s="18">
        <v>2023</v>
      </c>
      <c r="M979" s="2"/>
    </row>
    <row r="980" spans="2:13" x14ac:dyDescent="0.3">
      <c r="B980" s="10">
        <v>45215</v>
      </c>
      <c r="C980" s="11" t="s">
        <v>21</v>
      </c>
      <c r="D980" s="11" t="s">
        <v>22</v>
      </c>
      <c r="E980" s="12">
        <v>2</v>
      </c>
      <c r="F980" s="13">
        <v>83.98</v>
      </c>
      <c r="G980" s="12">
        <v>4</v>
      </c>
      <c r="H980" s="13">
        <v>279.95999999999998</v>
      </c>
      <c r="I980" s="11" t="s">
        <v>18</v>
      </c>
      <c r="J980" s="11" t="s">
        <v>14</v>
      </c>
      <c r="K980" s="12" t="s">
        <v>115</v>
      </c>
      <c r="L980" s="14">
        <v>2023</v>
      </c>
      <c r="M980" s="2"/>
    </row>
    <row r="981" spans="2:13" x14ac:dyDescent="0.3">
      <c r="B981" s="15">
        <v>45216</v>
      </c>
      <c r="C981" s="2" t="s">
        <v>44</v>
      </c>
      <c r="D981" s="2" t="s">
        <v>45</v>
      </c>
      <c r="E981" s="16">
        <v>3</v>
      </c>
      <c r="F981" s="17">
        <v>98.13</v>
      </c>
      <c r="G981" s="16">
        <v>2</v>
      </c>
      <c r="H981" s="17">
        <v>100.64</v>
      </c>
      <c r="I981" s="2" t="s">
        <v>46</v>
      </c>
      <c r="J981" s="2" t="s">
        <v>36</v>
      </c>
      <c r="K981" s="16" t="s">
        <v>115</v>
      </c>
      <c r="L981" s="18">
        <v>2023</v>
      </c>
      <c r="M981" s="2"/>
    </row>
    <row r="982" spans="2:13" x14ac:dyDescent="0.3">
      <c r="B982" s="10">
        <v>45217</v>
      </c>
      <c r="C982" s="11" t="s">
        <v>61</v>
      </c>
      <c r="D982" s="11" t="s">
        <v>62</v>
      </c>
      <c r="E982" s="12">
        <v>2</v>
      </c>
      <c r="F982" s="13">
        <v>588.04</v>
      </c>
      <c r="G982" s="12">
        <v>2</v>
      </c>
      <c r="H982" s="13">
        <v>653.38</v>
      </c>
      <c r="I982" s="11" t="s">
        <v>58</v>
      </c>
      <c r="J982" s="11" t="s">
        <v>55</v>
      </c>
      <c r="K982" s="12" t="s">
        <v>115</v>
      </c>
      <c r="L982" s="14">
        <v>2023</v>
      </c>
      <c r="M982" s="2"/>
    </row>
    <row r="983" spans="2:13" x14ac:dyDescent="0.3">
      <c r="B983" s="15">
        <v>45218</v>
      </c>
      <c r="C983" s="2" t="s">
        <v>21</v>
      </c>
      <c r="D983" s="2" t="s">
        <v>22</v>
      </c>
      <c r="E983" s="16">
        <v>0</v>
      </c>
      <c r="F983" s="17">
        <v>0</v>
      </c>
      <c r="G983" s="16">
        <v>3</v>
      </c>
      <c r="H983" s="17">
        <v>209.97</v>
      </c>
      <c r="I983" s="2" t="s">
        <v>18</v>
      </c>
      <c r="J983" s="2" t="s">
        <v>14</v>
      </c>
      <c r="K983" s="16" t="s">
        <v>115</v>
      </c>
      <c r="L983" s="18">
        <v>2023</v>
      </c>
      <c r="M983" s="2"/>
    </row>
    <row r="984" spans="2:13" x14ac:dyDescent="0.3">
      <c r="B984" s="10">
        <v>45219</v>
      </c>
      <c r="C984" s="11" t="s">
        <v>89</v>
      </c>
      <c r="D984" s="11" t="s">
        <v>90</v>
      </c>
      <c r="E984" s="12">
        <v>0</v>
      </c>
      <c r="F984" s="13">
        <v>0</v>
      </c>
      <c r="G984" s="12">
        <v>1</v>
      </c>
      <c r="H984" s="13">
        <v>89.99</v>
      </c>
      <c r="I984" s="11" t="s">
        <v>91</v>
      </c>
      <c r="J984" s="11" t="s">
        <v>78</v>
      </c>
      <c r="K984" s="12" t="s">
        <v>115</v>
      </c>
      <c r="L984" s="14">
        <v>2023</v>
      </c>
      <c r="M984" s="2"/>
    </row>
    <row r="985" spans="2:13" x14ac:dyDescent="0.3">
      <c r="B985" s="15">
        <v>45220</v>
      </c>
      <c r="C985" s="2" t="s">
        <v>51</v>
      </c>
      <c r="D985" s="2" t="s">
        <v>52</v>
      </c>
      <c r="E985" s="16">
        <v>3</v>
      </c>
      <c r="F985" s="17">
        <v>269.96999999999997</v>
      </c>
      <c r="G985" s="16">
        <v>3</v>
      </c>
      <c r="H985" s="17">
        <v>359.97</v>
      </c>
      <c r="I985" s="2" t="s">
        <v>39</v>
      </c>
      <c r="J985" s="2" t="s">
        <v>36</v>
      </c>
      <c r="K985" s="16" t="s">
        <v>115</v>
      </c>
      <c r="L985" s="18">
        <v>2023</v>
      </c>
      <c r="M985" s="2"/>
    </row>
    <row r="986" spans="2:13" x14ac:dyDescent="0.3">
      <c r="B986" s="10">
        <v>45221</v>
      </c>
      <c r="C986" s="11" t="s">
        <v>96</v>
      </c>
      <c r="D986" s="11" t="s">
        <v>97</v>
      </c>
      <c r="E986" s="12">
        <v>0</v>
      </c>
      <c r="F986" s="13">
        <v>0</v>
      </c>
      <c r="G986" s="12">
        <v>2</v>
      </c>
      <c r="H986" s="13">
        <v>199.98</v>
      </c>
      <c r="I986" s="11" t="s">
        <v>25</v>
      </c>
      <c r="J986" s="11" t="s">
        <v>95</v>
      </c>
      <c r="K986" s="12" t="s">
        <v>115</v>
      </c>
      <c r="L986" s="14">
        <v>2023</v>
      </c>
      <c r="M986" s="2"/>
    </row>
    <row r="987" spans="2:13" x14ac:dyDescent="0.3">
      <c r="B987" s="15">
        <v>45222</v>
      </c>
      <c r="C987" s="2" t="s">
        <v>61</v>
      </c>
      <c r="D987" s="2" t="s">
        <v>62</v>
      </c>
      <c r="E987" s="16">
        <v>0</v>
      </c>
      <c r="F987" s="17">
        <v>0</v>
      </c>
      <c r="G987" s="16">
        <v>5</v>
      </c>
      <c r="H987" s="17">
        <v>1633.45</v>
      </c>
      <c r="I987" s="2" t="s">
        <v>58</v>
      </c>
      <c r="J987" s="2" t="s">
        <v>55</v>
      </c>
      <c r="K987" s="16" t="s">
        <v>115</v>
      </c>
      <c r="L987" s="18">
        <v>2023</v>
      </c>
      <c r="M987" s="2"/>
    </row>
    <row r="988" spans="2:13" x14ac:dyDescent="0.3">
      <c r="B988" s="10">
        <v>45223</v>
      </c>
      <c r="C988" s="11" t="s">
        <v>96</v>
      </c>
      <c r="D988" s="11" t="s">
        <v>97</v>
      </c>
      <c r="E988" s="12">
        <v>1</v>
      </c>
      <c r="F988" s="13">
        <v>74.989999999999995</v>
      </c>
      <c r="G988" s="12">
        <v>1</v>
      </c>
      <c r="H988" s="13">
        <v>99.99</v>
      </c>
      <c r="I988" s="11" t="s">
        <v>25</v>
      </c>
      <c r="J988" s="11" t="s">
        <v>95</v>
      </c>
      <c r="K988" s="12" t="s">
        <v>115</v>
      </c>
      <c r="L988" s="14">
        <v>2023</v>
      </c>
      <c r="M988" s="2"/>
    </row>
    <row r="989" spans="2:13" x14ac:dyDescent="0.3">
      <c r="B989" s="15">
        <v>45224</v>
      </c>
      <c r="C989" s="2" t="s">
        <v>33</v>
      </c>
      <c r="D989" s="2" t="s">
        <v>34</v>
      </c>
      <c r="E989" s="16">
        <v>3</v>
      </c>
      <c r="F989" s="17">
        <v>599.97</v>
      </c>
      <c r="G989" s="16">
        <v>3</v>
      </c>
      <c r="H989" s="17">
        <v>749.97</v>
      </c>
      <c r="I989" s="2" t="s">
        <v>35</v>
      </c>
      <c r="J989" s="2" t="s">
        <v>36</v>
      </c>
      <c r="K989" s="16" t="s">
        <v>115</v>
      </c>
      <c r="L989" s="18">
        <v>2023</v>
      </c>
      <c r="M989" s="2"/>
    </row>
    <row r="990" spans="2:13" x14ac:dyDescent="0.3">
      <c r="B990" s="10">
        <v>45225</v>
      </c>
      <c r="C990" s="11" t="s">
        <v>96</v>
      </c>
      <c r="D990" s="11" t="s">
        <v>97</v>
      </c>
      <c r="E990" s="12">
        <v>2</v>
      </c>
      <c r="F990" s="13">
        <v>149.97999999999999</v>
      </c>
      <c r="G990" s="12">
        <v>2</v>
      </c>
      <c r="H990" s="13">
        <v>199.98</v>
      </c>
      <c r="I990" s="11" t="s">
        <v>25</v>
      </c>
      <c r="J990" s="11" t="s">
        <v>95</v>
      </c>
      <c r="K990" s="12" t="s">
        <v>115</v>
      </c>
      <c r="L990" s="14">
        <v>2023</v>
      </c>
      <c r="M990" s="2"/>
    </row>
    <row r="991" spans="2:13" x14ac:dyDescent="0.3">
      <c r="B991" s="15">
        <v>45226</v>
      </c>
      <c r="C991" s="2" t="s">
        <v>19</v>
      </c>
      <c r="D991" s="2" t="s">
        <v>20</v>
      </c>
      <c r="E991" s="16">
        <v>3</v>
      </c>
      <c r="F991" s="17">
        <v>194.96999999999997</v>
      </c>
      <c r="G991" s="16">
        <v>4</v>
      </c>
      <c r="H991" s="17">
        <v>399.96</v>
      </c>
      <c r="I991" s="2" t="s">
        <v>18</v>
      </c>
      <c r="J991" s="2" t="s">
        <v>14</v>
      </c>
      <c r="K991" s="16" t="s">
        <v>115</v>
      </c>
      <c r="L991" s="18">
        <v>2023</v>
      </c>
      <c r="M991" s="2"/>
    </row>
    <row r="992" spans="2:13" x14ac:dyDescent="0.3">
      <c r="B992" s="10">
        <v>45227</v>
      </c>
      <c r="C992" s="11" t="s">
        <v>101</v>
      </c>
      <c r="D992" s="11" t="s">
        <v>102</v>
      </c>
      <c r="E992" s="12">
        <v>3</v>
      </c>
      <c r="F992" s="13">
        <v>732.90000000000009</v>
      </c>
      <c r="G992" s="12">
        <v>4</v>
      </c>
      <c r="H992" s="13">
        <v>1396</v>
      </c>
      <c r="I992" s="11" t="s">
        <v>103</v>
      </c>
      <c r="J992" s="11" t="s">
        <v>100</v>
      </c>
      <c r="K992" s="12" t="s">
        <v>115</v>
      </c>
      <c r="L992" s="14">
        <v>2023</v>
      </c>
      <c r="M992" s="2"/>
    </row>
    <row r="993" spans="2:13" x14ac:dyDescent="0.3">
      <c r="B993" s="15">
        <v>45228</v>
      </c>
      <c r="C993" s="2" t="s">
        <v>84</v>
      </c>
      <c r="D993" s="2" t="s">
        <v>85</v>
      </c>
      <c r="E993" s="16">
        <v>0</v>
      </c>
      <c r="F993" s="17">
        <v>0</v>
      </c>
      <c r="G993" s="16">
        <v>3</v>
      </c>
      <c r="H993" s="17">
        <v>387</v>
      </c>
      <c r="I993" s="2" t="s">
        <v>86</v>
      </c>
      <c r="J993" s="2" t="s">
        <v>78</v>
      </c>
      <c r="K993" s="16" t="s">
        <v>115</v>
      </c>
      <c r="L993" s="18">
        <v>2023</v>
      </c>
      <c r="M993" s="2"/>
    </row>
    <row r="994" spans="2:13" x14ac:dyDescent="0.3">
      <c r="B994" s="10">
        <v>45229</v>
      </c>
      <c r="C994" s="11" t="s">
        <v>40</v>
      </c>
      <c r="D994" s="11" t="s">
        <v>41</v>
      </c>
      <c r="E994" s="12">
        <v>3</v>
      </c>
      <c r="F994" s="13">
        <v>65.97</v>
      </c>
      <c r="G994" s="12">
        <v>1</v>
      </c>
      <c r="H994" s="13">
        <v>39.99</v>
      </c>
      <c r="I994" s="11" t="s">
        <v>25</v>
      </c>
      <c r="J994" s="11" t="s">
        <v>36</v>
      </c>
      <c r="K994" s="12" t="s">
        <v>115</v>
      </c>
      <c r="L994" s="14">
        <v>2023</v>
      </c>
      <c r="M994" s="2"/>
    </row>
    <row r="995" spans="2:13" x14ac:dyDescent="0.3">
      <c r="B995" s="15">
        <v>45230</v>
      </c>
      <c r="C995" s="2" t="s">
        <v>63</v>
      </c>
      <c r="D995" s="2" t="s">
        <v>41</v>
      </c>
      <c r="E995" s="16">
        <v>0</v>
      </c>
      <c r="F995" s="17">
        <v>0</v>
      </c>
      <c r="G995" s="16">
        <v>5</v>
      </c>
      <c r="H995" s="17">
        <v>199.95</v>
      </c>
      <c r="I995" s="2" t="s">
        <v>25</v>
      </c>
      <c r="J995" s="2" t="s">
        <v>55</v>
      </c>
      <c r="K995" s="16" t="s">
        <v>115</v>
      </c>
      <c r="L995" s="18">
        <v>2023</v>
      </c>
      <c r="M995" s="2"/>
    </row>
    <row r="996" spans="2:13" x14ac:dyDescent="0.3">
      <c r="B996" s="10">
        <v>45231</v>
      </c>
      <c r="C996" s="11" t="s">
        <v>40</v>
      </c>
      <c r="D996" s="11" t="s">
        <v>41</v>
      </c>
      <c r="E996" s="12">
        <v>2</v>
      </c>
      <c r="F996" s="13">
        <v>43.98</v>
      </c>
      <c r="G996" s="12">
        <v>2</v>
      </c>
      <c r="H996" s="13">
        <v>79.98</v>
      </c>
      <c r="I996" s="11" t="s">
        <v>25</v>
      </c>
      <c r="J996" s="11" t="s">
        <v>36</v>
      </c>
      <c r="K996" s="12" t="s">
        <v>116</v>
      </c>
      <c r="L996" s="14">
        <v>2023</v>
      </c>
      <c r="M996" s="2"/>
    </row>
    <row r="997" spans="2:13" x14ac:dyDescent="0.3">
      <c r="B997" s="15">
        <v>45232</v>
      </c>
      <c r="C997" s="2" t="s">
        <v>23</v>
      </c>
      <c r="D997" s="2" t="s">
        <v>24</v>
      </c>
      <c r="E997" s="16">
        <v>0</v>
      </c>
      <c r="F997" s="17">
        <v>0</v>
      </c>
      <c r="G997" s="16">
        <v>3</v>
      </c>
      <c r="H997" s="17">
        <v>59.97</v>
      </c>
      <c r="I997" s="2" t="s">
        <v>25</v>
      </c>
      <c r="J997" s="2" t="s">
        <v>14</v>
      </c>
      <c r="K997" s="16" t="s">
        <v>116</v>
      </c>
      <c r="L997" s="18">
        <v>2023</v>
      </c>
      <c r="M997" s="2"/>
    </row>
    <row r="998" spans="2:13" x14ac:dyDescent="0.3">
      <c r="B998" s="10">
        <v>45233</v>
      </c>
      <c r="C998" s="11" t="s">
        <v>104</v>
      </c>
      <c r="D998" s="11" t="s">
        <v>105</v>
      </c>
      <c r="E998" s="12">
        <v>2</v>
      </c>
      <c r="F998" s="13">
        <v>69.099999999999994</v>
      </c>
      <c r="G998" s="12">
        <v>1</v>
      </c>
      <c r="H998" s="13">
        <v>53.15</v>
      </c>
      <c r="I998" s="11" t="s">
        <v>106</v>
      </c>
      <c r="J998" s="11" t="s">
        <v>100</v>
      </c>
      <c r="K998" s="12" t="s">
        <v>116</v>
      </c>
      <c r="L998" s="14">
        <v>2023</v>
      </c>
      <c r="M998" s="2"/>
    </row>
    <row r="999" spans="2:13" x14ac:dyDescent="0.3">
      <c r="B999" s="15">
        <v>45234</v>
      </c>
      <c r="C999" s="2" t="s">
        <v>82</v>
      </c>
      <c r="D999" s="2" t="s">
        <v>83</v>
      </c>
      <c r="E999" s="16">
        <v>1</v>
      </c>
      <c r="F999" s="17">
        <v>96.75</v>
      </c>
      <c r="G999" s="16">
        <v>2</v>
      </c>
      <c r="H999" s="17">
        <v>258</v>
      </c>
      <c r="I999" s="2" t="s">
        <v>77</v>
      </c>
      <c r="J999" s="2" t="s">
        <v>78</v>
      </c>
      <c r="K999" s="16" t="s">
        <v>116</v>
      </c>
      <c r="L999" s="18">
        <v>2023</v>
      </c>
      <c r="M999" s="2"/>
    </row>
    <row r="1000" spans="2:13" x14ac:dyDescent="0.3">
      <c r="B1000" s="10">
        <v>45235</v>
      </c>
      <c r="C1000" s="11" t="s">
        <v>96</v>
      </c>
      <c r="D1000" s="11" t="s">
        <v>97</v>
      </c>
      <c r="E1000" s="12">
        <v>2</v>
      </c>
      <c r="F1000" s="13">
        <v>149.97999999999999</v>
      </c>
      <c r="G1000" s="12">
        <v>1</v>
      </c>
      <c r="H1000" s="13">
        <v>99.99</v>
      </c>
      <c r="I1000" s="11" t="s">
        <v>25</v>
      </c>
      <c r="J1000" s="11" t="s">
        <v>95</v>
      </c>
      <c r="K1000" s="12" t="s">
        <v>116</v>
      </c>
      <c r="L1000" s="14">
        <v>2023</v>
      </c>
      <c r="M1000" s="2"/>
    </row>
    <row r="1001" spans="2:13" x14ac:dyDescent="0.3">
      <c r="B1001" s="15">
        <v>45236</v>
      </c>
      <c r="C1001" s="2" t="s">
        <v>84</v>
      </c>
      <c r="D1001" s="2" t="s">
        <v>85</v>
      </c>
      <c r="E1001" s="16">
        <v>0</v>
      </c>
      <c r="F1001" s="17">
        <v>0</v>
      </c>
      <c r="G1001" s="16">
        <v>2</v>
      </c>
      <c r="H1001" s="17">
        <v>258</v>
      </c>
      <c r="I1001" s="2" t="s">
        <v>86</v>
      </c>
      <c r="J1001" s="2" t="s">
        <v>78</v>
      </c>
      <c r="K1001" s="16" t="s">
        <v>116</v>
      </c>
      <c r="L1001" s="18">
        <v>2023</v>
      </c>
      <c r="M1001" s="2"/>
    </row>
    <row r="1002" spans="2:13" x14ac:dyDescent="0.3">
      <c r="B1002" s="10">
        <v>45237</v>
      </c>
      <c r="C1002" s="11" t="s">
        <v>56</v>
      </c>
      <c r="D1002" s="11" t="s">
        <v>57</v>
      </c>
      <c r="E1002" s="12">
        <v>3</v>
      </c>
      <c r="F1002" s="13">
        <v>549.75</v>
      </c>
      <c r="G1002" s="12">
        <v>2</v>
      </c>
      <c r="H1002" s="13">
        <v>431.18</v>
      </c>
      <c r="I1002" s="11" t="s">
        <v>58</v>
      </c>
      <c r="J1002" s="11" t="s">
        <v>55</v>
      </c>
      <c r="K1002" s="12" t="s">
        <v>116</v>
      </c>
      <c r="L1002" s="14">
        <v>2023</v>
      </c>
      <c r="M1002" s="2"/>
    </row>
    <row r="1003" spans="2:13" x14ac:dyDescent="0.3">
      <c r="B1003" s="15">
        <v>45238</v>
      </c>
      <c r="C1003" s="2" t="s">
        <v>92</v>
      </c>
      <c r="D1003" s="2" t="s">
        <v>93</v>
      </c>
      <c r="E1003" s="16">
        <v>0</v>
      </c>
      <c r="F1003" s="17">
        <v>0</v>
      </c>
      <c r="G1003" s="16">
        <v>4</v>
      </c>
      <c r="H1003" s="17">
        <v>239.96</v>
      </c>
      <c r="I1003" s="2" t="s">
        <v>94</v>
      </c>
      <c r="J1003" s="2" t="s">
        <v>95</v>
      </c>
      <c r="K1003" s="16" t="s">
        <v>116</v>
      </c>
      <c r="L1003" s="18">
        <v>2023</v>
      </c>
      <c r="M1003" s="2"/>
    </row>
    <row r="1004" spans="2:13" x14ac:dyDescent="0.3">
      <c r="B1004" s="10">
        <v>45239</v>
      </c>
      <c r="C1004" s="11" t="s">
        <v>66</v>
      </c>
      <c r="D1004" s="11" t="s">
        <v>67</v>
      </c>
      <c r="E1004" s="12">
        <v>1</v>
      </c>
      <c r="F1004" s="13">
        <v>4495.5</v>
      </c>
      <c r="G1004" s="12">
        <v>1</v>
      </c>
      <c r="H1004" s="13">
        <v>4995</v>
      </c>
      <c r="I1004" s="11" t="s">
        <v>13</v>
      </c>
      <c r="J1004" s="11" t="s">
        <v>68</v>
      </c>
      <c r="K1004" s="12" t="s">
        <v>116</v>
      </c>
      <c r="L1004" s="14">
        <v>2023</v>
      </c>
      <c r="M1004" s="2"/>
    </row>
    <row r="1005" spans="2:13" x14ac:dyDescent="0.3">
      <c r="B1005" s="15">
        <v>45240</v>
      </c>
      <c r="C1005" s="2" t="s">
        <v>66</v>
      </c>
      <c r="D1005" s="2" t="s">
        <v>67</v>
      </c>
      <c r="E1005" s="16">
        <v>0</v>
      </c>
      <c r="F1005" s="17">
        <v>0</v>
      </c>
      <c r="G1005" s="16">
        <v>1</v>
      </c>
      <c r="H1005" s="17">
        <v>4995</v>
      </c>
      <c r="I1005" s="2" t="s">
        <v>13</v>
      </c>
      <c r="J1005" s="2" t="s">
        <v>68</v>
      </c>
      <c r="K1005" s="16" t="s">
        <v>116</v>
      </c>
      <c r="L1005" s="18">
        <v>2023</v>
      </c>
      <c r="M1005" s="2"/>
    </row>
    <row r="1006" spans="2:13" x14ac:dyDescent="0.3">
      <c r="B1006" s="10">
        <v>45241</v>
      </c>
      <c r="C1006" s="11" t="s">
        <v>44</v>
      </c>
      <c r="D1006" s="11" t="s">
        <v>45</v>
      </c>
      <c r="E1006" s="12">
        <v>1</v>
      </c>
      <c r="F1006" s="13">
        <v>32.71</v>
      </c>
      <c r="G1006" s="12">
        <v>2</v>
      </c>
      <c r="H1006" s="13">
        <v>100.64</v>
      </c>
      <c r="I1006" s="11" t="s">
        <v>46</v>
      </c>
      <c r="J1006" s="11" t="s">
        <v>36</v>
      </c>
      <c r="K1006" s="12" t="s">
        <v>116</v>
      </c>
      <c r="L1006" s="14">
        <v>2023</v>
      </c>
      <c r="M1006" s="2"/>
    </row>
    <row r="1007" spans="2:13" x14ac:dyDescent="0.3">
      <c r="B1007" s="15">
        <v>45242</v>
      </c>
      <c r="C1007" s="2" t="s">
        <v>44</v>
      </c>
      <c r="D1007" s="2" t="s">
        <v>45</v>
      </c>
      <c r="E1007" s="16">
        <v>1</v>
      </c>
      <c r="F1007" s="17">
        <v>32.71</v>
      </c>
      <c r="G1007" s="16">
        <v>3</v>
      </c>
      <c r="H1007" s="17">
        <v>150.96</v>
      </c>
      <c r="I1007" s="2" t="s">
        <v>46</v>
      </c>
      <c r="J1007" s="2" t="s">
        <v>36</v>
      </c>
      <c r="K1007" s="16" t="s">
        <v>116</v>
      </c>
      <c r="L1007" s="18">
        <v>2023</v>
      </c>
      <c r="M1007" s="2"/>
    </row>
    <row r="1008" spans="2:13" x14ac:dyDescent="0.3">
      <c r="B1008" s="10">
        <v>45243</v>
      </c>
      <c r="C1008" s="11" t="s">
        <v>16</v>
      </c>
      <c r="D1008" s="11" t="s">
        <v>17</v>
      </c>
      <c r="E1008" s="12">
        <v>1</v>
      </c>
      <c r="F1008" s="13">
        <v>174.99</v>
      </c>
      <c r="G1008" s="12">
        <v>3</v>
      </c>
      <c r="H1008" s="13">
        <v>749.97</v>
      </c>
      <c r="I1008" s="11" t="s">
        <v>18</v>
      </c>
      <c r="J1008" s="11" t="s">
        <v>14</v>
      </c>
      <c r="K1008" s="12" t="s">
        <v>116</v>
      </c>
      <c r="L1008" s="14">
        <v>2023</v>
      </c>
      <c r="M1008" s="2"/>
    </row>
    <row r="1009" spans="2:13" x14ac:dyDescent="0.3">
      <c r="B1009" s="15">
        <v>45244</v>
      </c>
      <c r="C1009" s="2" t="s">
        <v>51</v>
      </c>
      <c r="D1009" s="2" t="s">
        <v>52</v>
      </c>
      <c r="E1009" s="16">
        <v>3</v>
      </c>
      <c r="F1009" s="17">
        <v>269.96999999999997</v>
      </c>
      <c r="G1009" s="16">
        <v>1</v>
      </c>
      <c r="H1009" s="17">
        <v>119.99</v>
      </c>
      <c r="I1009" s="2" t="s">
        <v>39</v>
      </c>
      <c r="J1009" s="2" t="s">
        <v>36</v>
      </c>
      <c r="K1009" s="16" t="s">
        <v>116</v>
      </c>
      <c r="L1009" s="18">
        <v>2023</v>
      </c>
      <c r="M1009" s="2"/>
    </row>
    <row r="1010" spans="2:13" x14ac:dyDescent="0.3">
      <c r="B1010" s="10">
        <v>45245</v>
      </c>
      <c r="C1010" s="11" t="s">
        <v>28</v>
      </c>
      <c r="D1010" s="11" t="s">
        <v>29</v>
      </c>
      <c r="E1010" s="12">
        <v>1</v>
      </c>
      <c r="F1010" s="13">
        <v>15</v>
      </c>
      <c r="G1010" s="12">
        <v>4</v>
      </c>
      <c r="H1010" s="13">
        <v>119.96</v>
      </c>
      <c r="I1010" s="11" t="s">
        <v>30</v>
      </c>
      <c r="J1010" s="11" t="s">
        <v>14</v>
      </c>
      <c r="K1010" s="12" t="s">
        <v>116</v>
      </c>
      <c r="L1010" s="14">
        <v>2023</v>
      </c>
      <c r="M1010" s="2"/>
    </row>
    <row r="1011" spans="2:13" x14ac:dyDescent="0.3">
      <c r="B1011" s="15">
        <v>45246</v>
      </c>
      <c r="C1011" s="2" t="s">
        <v>19</v>
      </c>
      <c r="D1011" s="2" t="s">
        <v>20</v>
      </c>
      <c r="E1011" s="16">
        <v>1</v>
      </c>
      <c r="F1011" s="17">
        <v>64.989999999999995</v>
      </c>
      <c r="G1011" s="16">
        <v>2</v>
      </c>
      <c r="H1011" s="17">
        <v>199.98</v>
      </c>
      <c r="I1011" s="2" t="s">
        <v>18</v>
      </c>
      <c r="J1011" s="2" t="s">
        <v>14</v>
      </c>
      <c r="K1011" s="16" t="s">
        <v>116</v>
      </c>
      <c r="L1011" s="18">
        <v>2023</v>
      </c>
      <c r="M1011" s="2"/>
    </row>
    <row r="1012" spans="2:13" x14ac:dyDescent="0.3">
      <c r="B1012" s="10">
        <v>45247</v>
      </c>
      <c r="C1012" s="11" t="s">
        <v>104</v>
      </c>
      <c r="D1012" s="11" t="s">
        <v>105</v>
      </c>
      <c r="E1012" s="12">
        <v>1</v>
      </c>
      <c r="F1012" s="13">
        <v>34.549999999999997</v>
      </c>
      <c r="G1012" s="12">
        <v>4</v>
      </c>
      <c r="H1012" s="13">
        <v>212.6</v>
      </c>
      <c r="I1012" s="11" t="s">
        <v>106</v>
      </c>
      <c r="J1012" s="11" t="s">
        <v>100</v>
      </c>
      <c r="K1012" s="12" t="s">
        <v>116</v>
      </c>
      <c r="L1012" s="14">
        <v>2023</v>
      </c>
      <c r="M1012" s="2"/>
    </row>
    <row r="1013" spans="2:13" x14ac:dyDescent="0.3">
      <c r="B1013" s="15">
        <v>45248</v>
      </c>
      <c r="C1013" s="2" t="s">
        <v>61</v>
      </c>
      <c r="D1013" s="2" t="s">
        <v>62</v>
      </c>
      <c r="E1013" s="16">
        <v>1</v>
      </c>
      <c r="F1013" s="17">
        <v>294.02</v>
      </c>
      <c r="G1013" s="16">
        <v>5</v>
      </c>
      <c r="H1013" s="17">
        <v>1633.45</v>
      </c>
      <c r="I1013" s="2" t="s">
        <v>58</v>
      </c>
      <c r="J1013" s="2" t="s">
        <v>55</v>
      </c>
      <c r="K1013" s="16" t="s">
        <v>116</v>
      </c>
      <c r="L1013" s="18">
        <v>2023</v>
      </c>
      <c r="M1013" s="2"/>
    </row>
    <row r="1014" spans="2:13" x14ac:dyDescent="0.3">
      <c r="B1014" s="10">
        <v>45249</v>
      </c>
      <c r="C1014" s="11" t="s">
        <v>16</v>
      </c>
      <c r="D1014" s="11" t="s">
        <v>17</v>
      </c>
      <c r="E1014" s="12">
        <v>2</v>
      </c>
      <c r="F1014" s="13">
        <v>349.98</v>
      </c>
      <c r="G1014" s="12">
        <v>5</v>
      </c>
      <c r="H1014" s="13">
        <v>1249.95</v>
      </c>
      <c r="I1014" s="11" t="s">
        <v>18</v>
      </c>
      <c r="J1014" s="11" t="s">
        <v>14</v>
      </c>
      <c r="K1014" s="12" t="s">
        <v>116</v>
      </c>
      <c r="L1014" s="14">
        <v>2023</v>
      </c>
      <c r="M1014" s="2"/>
    </row>
    <row r="1015" spans="2:13" x14ac:dyDescent="0.3">
      <c r="B1015" s="15">
        <v>45250</v>
      </c>
      <c r="C1015" s="2" t="s">
        <v>87</v>
      </c>
      <c r="D1015" s="2" t="s">
        <v>88</v>
      </c>
      <c r="E1015" s="16">
        <v>3</v>
      </c>
      <c r="F1015" s="17">
        <v>188.97</v>
      </c>
      <c r="G1015" s="16">
        <v>4</v>
      </c>
      <c r="H1015" s="17">
        <v>359.96</v>
      </c>
      <c r="I1015" s="2" t="s">
        <v>25</v>
      </c>
      <c r="J1015" s="2" t="s">
        <v>78</v>
      </c>
      <c r="K1015" s="16" t="s">
        <v>116</v>
      </c>
      <c r="L1015" s="18">
        <v>2023</v>
      </c>
      <c r="M1015" s="2"/>
    </row>
    <row r="1016" spans="2:13" x14ac:dyDescent="0.3">
      <c r="B1016" s="10">
        <v>45251</v>
      </c>
      <c r="C1016" s="11" t="s">
        <v>92</v>
      </c>
      <c r="D1016" s="11" t="s">
        <v>93</v>
      </c>
      <c r="E1016" s="12">
        <v>31</v>
      </c>
      <c r="F1016" s="13">
        <v>1208.69</v>
      </c>
      <c r="G1016" s="12">
        <v>2</v>
      </c>
      <c r="H1016" s="13">
        <v>119.98</v>
      </c>
      <c r="I1016" s="11" t="s">
        <v>94</v>
      </c>
      <c r="J1016" s="11" t="s">
        <v>95</v>
      </c>
      <c r="K1016" s="12" t="s">
        <v>116</v>
      </c>
      <c r="L1016" s="14">
        <v>2023</v>
      </c>
      <c r="M1016" s="2"/>
    </row>
    <row r="1017" spans="2:13" x14ac:dyDescent="0.3">
      <c r="B1017" s="15">
        <v>45252</v>
      </c>
      <c r="C1017" s="2" t="s">
        <v>44</v>
      </c>
      <c r="D1017" s="2" t="s">
        <v>45</v>
      </c>
      <c r="E1017" s="16">
        <v>0</v>
      </c>
      <c r="F1017" s="17">
        <v>0</v>
      </c>
      <c r="G1017" s="16">
        <v>2</v>
      </c>
      <c r="H1017" s="17">
        <v>100.64</v>
      </c>
      <c r="I1017" s="2" t="s">
        <v>46</v>
      </c>
      <c r="J1017" s="2" t="s">
        <v>36</v>
      </c>
      <c r="K1017" s="16" t="s">
        <v>116</v>
      </c>
      <c r="L1017" s="18">
        <v>2023</v>
      </c>
      <c r="M1017" s="2"/>
    </row>
    <row r="1018" spans="2:13" x14ac:dyDescent="0.3">
      <c r="B1018" s="10">
        <v>45253</v>
      </c>
      <c r="C1018" s="11" t="s">
        <v>87</v>
      </c>
      <c r="D1018" s="11" t="s">
        <v>88</v>
      </c>
      <c r="E1018" s="12">
        <v>2</v>
      </c>
      <c r="F1018" s="13">
        <v>125.98</v>
      </c>
      <c r="G1018" s="12">
        <v>4</v>
      </c>
      <c r="H1018" s="13">
        <v>359.96</v>
      </c>
      <c r="I1018" s="11" t="s">
        <v>25</v>
      </c>
      <c r="J1018" s="11" t="s">
        <v>78</v>
      </c>
      <c r="K1018" s="12" t="s">
        <v>116</v>
      </c>
      <c r="L1018" s="14">
        <v>2023</v>
      </c>
      <c r="M1018" s="2"/>
    </row>
    <row r="1019" spans="2:13" x14ac:dyDescent="0.3">
      <c r="B1019" s="15">
        <v>45254</v>
      </c>
      <c r="C1019" s="2" t="s">
        <v>96</v>
      </c>
      <c r="D1019" s="2" t="s">
        <v>97</v>
      </c>
      <c r="E1019" s="16">
        <v>1</v>
      </c>
      <c r="F1019" s="17">
        <v>74.989999999999995</v>
      </c>
      <c r="G1019" s="16">
        <v>3</v>
      </c>
      <c r="H1019" s="17">
        <v>299.97000000000003</v>
      </c>
      <c r="I1019" s="2" t="s">
        <v>25</v>
      </c>
      <c r="J1019" s="2" t="s">
        <v>95</v>
      </c>
      <c r="K1019" s="16" t="s">
        <v>116</v>
      </c>
      <c r="L1019" s="18">
        <v>2023</v>
      </c>
      <c r="M1019" s="2"/>
    </row>
    <row r="1020" spans="2:13" x14ac:dyDescent="0.3">
      <c r="B1020" s="10">
        <v>45255</v>
      </c>
      <c r="C1020" s="11" t="s">
        <v>40</v>
      </c>
      <c r="D1020" s="11" t="s">
        <v>41</v>
      </c>
      <c r="E1020" s="12">
        <v>2</v>
      </c>
      <c r="F1020" s="13">
        <v>43.98</v>
      </c>
      <c r="G1020" s="12">
        <v>2</v>
      </c>
      <c r="H1020" s="13">
        <v>79.98</v>
      </c>
      <c r="I1020" s="11" t="s">
        <v>25</v>
      </c>
      <c r="J1020" s="11" t="s">
        <v>36</v>
      </c>
      <c r="K1020" s="12" t="s">
        <v>116</v>
      </c>
      <c r="L1020" s="14">
        <v>2023</v>
      </c>
      <c r="M1020" s="2"/>
    </row>
    <row r="1021" spans="2:13" x14ac:dyDescent="0.3">
      <c r="B1021" s="15">
        <v>45256</v>
      </c>
      <c r="C1021" s="2" t="s">
        <v>98</v>
      </c>
      <c r="D1021" s="2" t="s">
        <v>99</v>
      </c>
      <c r="E1021" s="16">
        <v>0</v>
      </c>
      <c r="F1021" s="17">
        <v>0</v>
      </c>
      <c r="G1021" s="16">
        <v>3</v>
      </c>
      <c r="H1021" s="17">
        <v>1199.8499999999999</v>
      </c>
      <c r="I1021" s="2" t="s">
        <v>13</v>
      </c>
      <c r="J1021" s="2" t="s">
        <v>100</v>
      </c>
      <c r="K1021" s="16" t="s">
        <v>116</v>
      </c>
      <c r="L1021" s="18">
        <v>2023</v>
      </c>
      <c r="M1021" s="2"/>
    </row>
    <row r="1022" spans="2:13" x14ac:dyDescent="0.3">
      <c r="B1022" s="10">
        <v>45257</v>
      </c>
      <c r="C1022" s="11" t="s">
        <v>59</v>
      </c>
      <c r="D1022" s="11" t="s">
        <v>60</v>
      </c>
      <c r="E1022" s="12">
        <v>0</v>
      </c>
      <c r="F1022" s="13">
        <v>0</v>
      </c>
      <c r="G1022" s="12">
        <v>2</v>
      </c>
      <c r="H1022" s="13">
        <v>79.98</v>
      </c>
      <c r="I1022" s="11" t="s">
        <v>30</v>
      </c>
      <c r="J1022" s="11" t="s">
        <v>55</v>
      </c>
      <c r="K1022" s="12" t="s">
        <v>116</v>
      </c>
      <c r="L1022" s="14">
        <v>2023</v>
      </c>
      <c r="M1022" s="2"/>
    </row>
    <row r="1023" spans="2:13" x14ac:dyDescent="0.3">
      <c r="B1023" s="15">
        <v>45258</v>
      </c>
      <c r="C1023" s="2" t="s">
        <v>51</v>
      </c>
      <c r="D1023" s="2" t="s">
        <v>52</v>
      </c>
      <c r="E1023" s="16">
        <v>3</v>
      </c>
      <c r="F1023" s="17">
        <v>269.96999999999997</v>
      </c>
      <c r="G1023" s="16">
        <v>4</v>
      </c>
      <c r="H1023" s="17">
        <v>479.96</v>
      </c>
      <c r="I1023" s="2" t="s">
        <v>39</v>
      </c>
      <c r="J1023" s="2" t="s">
        <v>36</v>
      </c>
      <c r="K1023" s="16" t="s">
        <v>116</v>
      </c>
      <c r="L1023" s="18">
        <v>2023</v>
      </c>
      <c r="M1023" s="2"/>
    </row>
    <row r="1024" spans="2:13" x14ac:dyDescent="0.3">
      <c r="B1024" s="10">
        <v>45259</v>
      </c>
      <c r="C1024" s="11" t="s">
        <v>33</v>
      </c>
      <c r="D1024" s="11" t="s">
        <v>34</v>
      </c>
      <c r="E1024" s="12">
        <v>1</v>
      </c>
      <c r="F1024" s="13">
        <v>199.99</v>
      </c>
      <c r="G1024" s="12">
        <v>1</v>
      </c>
      <c r="H1024" s="13">
        <v>249.99</v>
      </c>
      <c r="I1024" s="11" t="s">
        <v>35</v>
      </c>
      <c r="J1024" s="11" t="s">
        <v>36</v>
      </c>
      <c r="K1024" s="12" t="s">
        <v>116</v>
      </c>
      <c r="L1024" s="14">
        <v>2023</v>
      </c>
      <c r="M1024" s="2"/>
    </row>
    <row r="1025" spans="2:13" x14ac:dyDescent="0.3">
      <c r="B1025" s="15">
        <v>45260</v>
      </c>
      <c r="C1025" s="2" t="s">
        <v>104</v>
      </c>
      <c r="D1025" s="2" t="s">
        <v>105</v>
      </c>
      <c r="E1025" s="16">
        <v>2</v>
      </c>
      <c r="F1025" s="17">
        <v>69.099999999999994</v>
      </c>
      <c r="G1025" s="16">
        <v>5</v>
      </c>
      <c r="H1025" s="17">
        <v>265.75</v>
      </c>
      <c r="I1025" s="2" t="s">
        <v>106</v>
      </c>
      <c r="J1025" s="2" t="s">
        <v>100</v>
      </c>
      <c r="K1025" s="16" t="s">
        <v>116</v>
      </c>
      <c r="L1025" s="18">
        <v>2023</v>
      </c>
      <c r="M1025" s="2"/>
    </row>
    <row r="1026" spans="2:13" x14ac:dyDescent="0.3">
      <c r="B1026" s="10">
        <v>45261</v>
      </c>
      <c r="C1026" s="11" t="s">
        <v>64</v>
      </c>
      <c r="D1026" s="11" t="s">
        <v>65</v>
      </c>
      <c r="E1026" s="12">
        <v>0</v>
      </c>
      <c r="F1026" s="13">
        <v>0</v>
      </c>
      <c r="G1026" s="12">
        <v>2</v>
      </c>
      <c r="H1026" s="13">
        <v>1299.98</v>
      </c>
      <c r="I1026" s="11" t="s">
        <v>35</v>
      </c>
      <c r="J1026" s="11" t="s">
        <v>55</v>
      </c>
      <c r="K1026" s="12" t="s">
        <v>117</v>
      </c>
      <c r="L1026" s="14">
        <v>2023</v>
      </c>
      <c r="M1026" s="2"/>
    </row>
    <row r="1027" spans="2:13" x14ac:dyDescent="0.3">
      <c r="B1027" s="15">
        <v>45262</v>
      </c>
      <c r="C1027" s="2" t="s">
        <v>84</v>
      </c>
      <c r="D1027" s="2" t="s">
        <v>85</v>
      </c>
      <c r="E1027" s="16">
        <v>2</v>
      </c>
      <c r="F1027" s="17">
        <v>193.5</v>
      </c>
      <c r="G1027" s="16">
        <v>1</v>
      </c>
      <c r="H1027" s="17">
        <v>129</v>
      </c>
      <c r="I1027" s="2" t="s">
        <v>86</v>
      </c>
      <c r="J1027" s="2" t="s">
        <v>78</v>
      </c>
      <c r="K1027" s="16" t="s">
        <v>117</v>
      </c>
      <c r="L1027" s="18">
        <v>2023</v>
      </c>
      <c r="M1027" s="2"/>
    </row>
    <row r="1028" spans="2:13" x14ac:dyDescent="0.3">
      <c r="B1028" s="10">
        <v>45263</v>
      </c>
      <c r="C1028" s="11" t="s">
        <v>31</v>
      </c>
      <c r="D1028" s="11" t="s">
        <v>32</v>
      </c>
      <c r="E1028" s="12">
        <v>2</v>
      </c>
      <c r="F1028" s="13">
        <v>469</v>
      </c>
      <c r="G1028" s="12">
        <v>3</v>
      </c>
      <c r="H1028" s="13">
        <v>827.64</v>
      </c>
      <c r="I1028" s="11" t="s">
        <v>18</v>
      </c>
      <c r="J1028" s="11" t="s">
        <v>14</v>
      </c>
      <c r="K1028" s="12" t="s">
        <v>117</v>
      </c>
      <c r="L1028" s="14">
        <v>2023</v>
      </c>
      <c r="M1028" s="2"/>
    </row>
    <row r="1029" spans="2:13" x14ac:dyDescent="0.3">
      <c r="B1029" s="15">
        <v>45264</v>
      </c>
      <c r="C1029" s="2" t="s">
        <v>40</v>
      </c>
      <c r="D1029" s="2" t="s">
        <v>41</v>
      </c>
      <c r="E1029" s="16">
        <v>1</v>
      </c>
      <c r="F1029" s="17">
        <v>21.99</v>
      </c>
      <c r="G1029" s="16">
        <v>1</v>
      </c>
      <c r="H1029" s="17">
        <v>39.99</v>
      </c>
      <c r="I1029" s="2" t="s">
        <v>25</v>
      </c>
      <c r="J1029" s="2" t="s">
        <v>36</v>
      </c>
      <c r="K1029" s="16" t="s">
        <v>117</v>
      </c>
      <c r="L1029" s="18">
        <v>2023</v>
      </c>
      <c r="M1029" s="2"/>
    </row>
    <row r="1030" spans="2:13" x14ac:dyDescent="0.3">
      <c r="B1030" s="10">
        <v>45265</v>
      </c>
      <c r="C1030" s="11" t="s">
        <v>104</v>
      </c>
      <c r="D1030" s="11" t="s">
        <v>105</v>
      </c>
      <c r="E1030" s="12">
        <v>3</v>
      </c>
      <c r="F1030" s="13">
        <v>103.64999999999999</v>
      </c>
      <c r="G1030" s="12">
        <v>2</v>
      </c>
      <c r="H1030" s="13">
        <v>106.3</v>
      </c>
      <c r="I1030" s="11" t="s">
        <v>106</v>
      </c>
      <c r="J1030" s="11" t="s">
        <v>100</v>
      </c>
      <c r="K1030" s="12" t="s">
        <v>117</v>
      </c>
      <c r="L1030" s="14">
        <v>2023</v>
      </c>
      <c r="M1030" s="2"/>
    </row>
    <row r="1031" spans="2:13" x14ac:dyDescent="0.3">
      <c r="B1031" s="15">
        <v>45266</v>
      </c>
      <c r="C1031" s="2" t="s">
        <v>84</v>
      </c>
      <c r="D1031" s="2" t="s">
        <v>85</v>
      </c>
      <c r="E1031" s="16">
        <v>0</v>
      </c>
      <c r="F1031" s="17">
        <v>0</v>
      </c>
      <c r="G1031" s="16">
        <v>4</v>
      </c>
      <c r="H1031" s="17">
        <v>516</v>
      </c>
      <c r="I1031" s="2" t="s">
        <v>86</v>
      </c>
      <c r="J1031" s="2" t="s">
        <v>78</v>
      </c>
      <c r="K1031" s="16" t="s">
        <v>117</v>
      </c>
      <c r="L1031" s="18">
        <v>2023</v>
      </c>
      <c r="M1031" s="2"/>
    </row>
    <row r="1032" spans="2:13" x14ac:dyDescent="0.3">
      <c r="B1032" s="10">
        <v>45267</v>
      </c>
      <c r="C1032" s="11" t="s">
        <v>53</v>
      </c>
      <c r="D1032" s="11" t="s">
        <v>54</v>
      </c>
      <c r="E1032" s="12">
        <v>1</v>
      </c>
      <c r="F1032" s="13">
        <v>207.99</v>
      </c>
      <c r="G1032" s="12">
        <v>1</v>
      </c>
      <c r="H1032" s="13">
        <v>259.99</v>
      </c>
      <c r="I1032" s="11" t="s">
        <v>35</v>
      </c>
      <c r="J1032" s="11" t="s">
        <v>55</v>
      </c>
      <c r="K1032" s="12" t="s">
        <v>117</v>
      </c>
      <c r="L1032" s="14">
        <v>2023</v>
      </c>
      <c r="M1032" s="2"/>
    </row>
    <row r="1033" spans="2:13" x14ac:dyDescent="0.3">
      <c r="B1033" s="15">
        <v>45268</v>
      </c>
      <c r="C1033" s="2" t="s">
        <v>21</v>
      </c>
      <c r="D1033" s="2" t="s">
        <v>22</v>
      </c>
      <c r="E1033" s="16">
        <v>0</v>
      </c>
      <c r="F1033" s="17">
        <v>0</v>
      </c>
      <c r="G1033" s="16">
        <v>4</v>
      </c>
      <c r="H1033" s="17">
        <v>279.95999999999998</v>
      </c>
      <c r="I1033" s="2" t="s">
        <v>18</v>
      </c>
      <c r="J1033" s="2" t="s">
        <v>14</v>
      </c>
      <c r="K1033" s="16" t="s">
        <v>117</v>
      </c>
      <c r="L1033" s="18">
        <v>2023</v>
      </c>
      <c r="M1033" s="2"/>
    </row>
    <row r="1034" spans="2:13" x14ac:dyDescent="0.3">
      <c r="B1034" s="10">
        <v>45269</v>
      </c>
      <c r="C1034" s="11" t="s">
        <v>16</v>
      </c>
      <c r="D1034" s="11" t="s">
        <v>17</v>
      </c>
      <c r="E1034" s="12">
        <v>2</v>
      </c>
      <c r="F1034" s="13">
        <v>349.98</v>
      </c>
      <c r="G1034" s="12">
        <v>2</v>
      </c>
      <c r="H1034" s="13">
        <v>499.98</v>
      </c>
      <c r="I1034" s="11" t="s">
        <v>18</v>
      </c>
      <c r="J1034" s="11" t="s">
        <v>14</v>
      </c>
      <c r="K1034" s="12" t="s">
        <v>117</v>
      </c>
      <c r="L1034" s="14">
        <v>2023</v>
      </c>
      <c r="M1034" s="2"/>
    </row>
    <row r="1035" spans="2:13" x14ac:dyDescent="0.3">
      <c r="B1035" s="15">
        <v>45270</v>
      </c>
      <c r="C1035" s="2" t="s">
        <v>49</v>
      </c>
      <c r="D1035" s="2" t="s">
        <v>50</v>
      </c>
      <c r="E1035" s="16">
        <v>0</v>
      </c>
      <c r="F1035" s="17">
        <v>0</v>
      </c>
      <c r="G1035" s="16">
        <v>2</v>
      </c>
      <c r="H1035" s="17">
        <v>83.76</v>
      </c>
      <c r="I1035" s="2" t="s">
        <v>46</v>
      </c>
      <c r="J1035" s="2" t="s">
        <v>36</v>
      </c>
      <c r="K1035" s="16" t="s">
        <v>117</v>
      </c>
      <c r="L1035" s="18">
        <v>2023</v>
      </c>
      <c r="M1035" s="2"/>
    </row>
    <row r="1036" spans="2:13" x14ac:dyDescent="0.3">
      <c r="B1036" s="10">
        <v>45271</v>
      </c>
      <c r="C1036" s="11" t="s">
        <v>49</v>
      </c>
      <c r="D1036" s="11" t="s">
        <v>50</v>
      </c>
      <c r="E1036" s="12">
        <v>1</v>
      </c>
      <c r="F1036" s="13">
        <v>23.03</v>
      </c>
      <c r="G1036" s="12">
        <v>2</v>
      </c>
      <c r="H1036" s="13">
        <v>83.76</v>
      </c>
      <c r="I1036" s="11" t="s">
        <v>46</v>
      </c>
      <c r="J1036" s="11" t="s">
        <v>36</v>
      </c>
      <c r="K1036" s="12" t="s">
        <v>117</v>
      </c>
      <c r="L1036" s="14">
        <v>2023</v>
      </c>
      <c r="M1036" s="2"/>
    </row>
    <row r="1037" spans="2:13" x14ac:dyDescent="0.3">
      <c r="B1037" s="15">
        <v>45272</v>
      </c>
      <c r="C1037" s="2" t="s">
        <v>79</v>
      </c>
      <c r="D1037" s="2" t="s">
        <v>80</v>
      </c>
      <c r="E1037" s="16">
        <v>2</v>
      </c>
      <c r="F1037" s="17">
        <v>423.3</v>
      </c>
      <c r="G1037" s="16">
        <v>1</v>
      </c>
      <c r="H1037" s="17">
        <v>249</v>
      </c>
      <c r="I1037" s="2" t="s">
        <v>81</v>
      </c>
      <c r="J1037" s="2" t="s">
        <v>78</v>
      </c>
      <c r="K1037" s="16" t="s">
        <v>117</v>
      </c>
      <c r="L1037" s="18">
        <v>2023</v>
      </c>
      <c r="M1037" s="2"/>
    </row>
    <row r="1038" spans="2:13" x14ac:dyDescent="0.3">
      <c r="B1038" s="10">
        <v>45273</v>
      </c>
      <c r="C1038" s="11" t="s">
        <v>51</v>
      </c>
      <c r="D1038" s="11" t="s">
        <v>52</v>
      </c>
      <c r="E1038" s="12">
        <v>3</v>
      </c>
      <c r="F1038" s="13">
        <v>269.96999999999997</v>
      </c>
      <c r="G1038" s="12">
        <v>3</v>
      </c>
      <c r="H1038" s="13">
        <v>359.97</v>
      </c>
      <c r="I1038" s="11" t="s">
        <v>39</v>
      </c>
      <c r="J1038" s="11" t="s">
        <v>36</v>
      </c>
      <c r="K1038" s="12" t="s">
        <v>117</v>
      </c>
      <c r="L1038" s="14">
        <v>2023</v>
      </c>
      <c r="M1038" s="2"/>
    </row>
    <row r="1039" spans="2:13" x14ac:dyDescent="0.3">
      <c r="B1039" s="15">
        <v>45274</v>
      </c>
      <c r="C1039" s="2" t="s">
        <v>44</v>
      </c>
      <c r="D1039" s="2" t="s">
        <v>45</v>
      </c>
      <c r="E1039" s="16">
        <v>1</v>
      </c>
      <c r="F1039" s="17">
        <v>32.71</v>
      </c>
      <c r="G1039" s="16">
        <v>3</v>
      </c>
      <c r="H1039" s="17">
        <v>150.96</v>
      </c>
      <c r="I1039" s="2" t="s">
        <v>46</v>
      </c>
      <c r="J1039" s="2" t="s">
        <v>36</v>
      </c>
      <c r="K1039" s="16" t="s">
        <v>117</v>
      </c>
      <c r="L1039" s="18">
        <v>2023</v>
      </c>
      <c r="M1039" s="2"/>
    </row>
    <row r="1040" spans="2:13" x14ac:dyDescent="0.3">
      <c r="B1040" s="10">
        <v>45275</v>
      </c>
      <c r="C1040" s="11" t="s">
        <v>82</v>
      </c>
      <c r="D1040" s="11" t="s">
        <v>83</v>
      </c>
      <c r="E1040" s="12">
        <v>1</v>
      </c>
      <c r="F1040" s="13">
        <v>96.75</v>
      </c>
      <c r="G1040" s="12">
        <v>2</v>
      </c>
      <c r="H1040" s="13">
        <v>258</v>
      </c>
      <c r="I1040" s="11" t="s">
        <v>77</v>
      </c>
      <c r="J1040" s="11" t="s">
        <v>78</v>
      </c>
      <c r="K1040" s="12" t="s">
        <v>117</v>
      </c>
      <c r="L1040" s="14">
        <v>2023</v>
      </c>
      <c r="M1040" s="2"/>
    </row>
    <row r="1041" spans="2:13" x14ac:dyDescent="0.3">
      <c r="B1041" s="15">
        <v>45276</v>
      </c>
      <c r="C1041" s="2" t="s">
        <v>21</v>
      </c>
      <c r="D1041" s="2" t="s">
        <v>22</v>
      </c>
      <c r="E1041" s="16">
        <v>3</v>
      </c>
      <c r="F1041" s="17">
        <v>125.97</v>
      </c>
      <c r="G1041" s="16">
        <v>4</v>
      </c>
      <c r="H1041" s="17">
        <v>279.95999999999998</v>
      </c>
      <c r="I1041" s="2" t="s">
        <v>18</v>
      </c>
      <c r="J1041" s="2" t="s">
        <v>14</v>
      </c>
      <c r="K1041" s="16" t="s">
        <v>117</v>
      </c>
      <c r="L1041" s="18">
        <v>2023</v>
      </c>
      <c r="M1041" s="2"/>
    </row>
    <row r="1042" spans="2:13" x14ac:dyDescent="0.3">
      <c r="B1042" s="10">
        <v>45277</v>
      </c>
      <c r="C1042" s="11" t="s">
        <v>101</v>
      </c>
      <c r="D1042" s="11" t="s">
        <v>102</v>
      </c>
      <c r="E1042" s="12">
        <v>0</v>
      </c>
      <c r="F1042" s="13">
        <v>0</v>
      </c>
      <c r="G1042" s="12">
        <v>2</v>
      </c>
      <c r="H1042" s="13">
        <v>698</v>
      </c>
      <c r="I1042" s="11" t="s">
        <v>103</v>
      </c>
      <c r="J1042" s="11" t="s">
        <v>100</v>
      </c>
      <c r="K1042" s="12" t="s">
        <v>117</v>
      </c>
      <c r="L1042" s="14">
        <v>2023</v>
      </c>
      <c r="M1042" s="2"/>
    </row>
    <row r="1043" spans="2:13" x14ac:dyDescent="0.3">
      <c r="B1043" s="15">
        <v>45278</v>
      </c>
      <c r="C1043" s="2" t="s">
        <v>28</v>
      </c>
      <c r="D1043" s="2" t="s">
        <v>29</v>
      </c>
      <c r="E1043" s="16">
        <v>1</v>
      </c>
      <c r="F1043" s="17">
        <v>15</v>
      </c>
      <c r="G1043" s="16">
        <v>5</v>
      </c>
      <c r="H1043" s="17">
        <v>149.94999999999999</v>
      </c>
      <c r="I1043" s="2" t="s">
        <v>30</v>
      </c>
      <c r="J1043" s="2" t="s">
        <v>14</v>
      </c>
      <c r="K1043" s="16" t="s">
        <v>117</v>
      </c>
      <c r="L1043" s="18">
        <v>2023</v>
      </c>
      <c r="M1043" s="2"/>
    </row>
    <row r="1044" spans="2:13" x14ac:dyDescent="0.3">
      <c r="B1044" s="10">
        <v>45279</v>
      </c>
      <c r="C1044" s="11" t="s">
        <v>11</v>
      </c>
      <c r="D1044" s="11" t="s">
        <v>12</v>
      </c>
      <c r="E1044" s="12">
        <v>0</v>
      </c>
      <c r="F1044" s="13">
        <v>0</v>
      </c>
      <c r="G1044" s="12">
        <v>1</v>
      </c>
      <c r="H1044" s="13">
        <v>431.99</v>
      </c>
      <c r="I1044" s="11" t="s">
        <v>13</v>
      </c>
      <c r="J1044" s="11" t="s">
        <v>14</v>
      </c>
      <c r="K1044" s="12" t="s">
        <v>117</v>
      </c>
      <c r="L1044" s="14">
        <v>2023</v>
      </c>
      <c r="M1044" s="2"/>
    </row>
    <row r="1045" spans="2:13" x14ac:dyDescent="0.3">
      <c r="B1045" s="15">
        <v>45280</v>
      </c>
      <c r="C1045" s="2" t="s">
        <v>53</v>
      </c>
      <c r="D1045" s="2" t="s">
        <v>54</v>
      </c>
      <c r="E1045" s="16">
        <v>1</v>
      </c>
      <c r="F1045" s="17">
        <v>207.99</v>
      </c>
      <c r="G1045" s="16">
        <v>3</v>
      </c>
      <c r="H1045" s="17">
        <v>779.97</v>
      </c>
      <c r="I1045" s="2" t="s">
        <v>35</v>
      </c>
      <c r="J1045" s="2" t="s">
        <v>55</v>
      </c>
      <c r="K1045" s="16" t="s">
        <v>117</v>
      </c>
      <c r="L1045" s="18">
        <v>2023</v>
      </c>
      <c r="M1045" s="2"/>
    </row>
    <row r="1046" spans="2:13" x14ac:dyDescent="0.3">
      <c r="B1046" s="10">
        <v>45281</v>
      </c>
      <c r="C1046" s="11" t="s">
        <v>53</v>
      </c>
      <c r="D1046" s="11" t="s">
        <v>54</v>
      </c>
      <c r="E1046" s="12">
        <v>1</v>
      </c>
      <c r="F1046" s="13">
        <v>207.99</v>
      </c>
      <c r="G1046" s="12">
        <v>5</v>
      </c>
      <c r="H1046" s="13">
        <v>1299.95</v>
      </c>
      <c r="I1046" s="11" t="s">
        <v>35</v>
      </c>
      <c r="J1046" s="11" t="s">
        <v>55</v>
      </c>
      <c r="K1046" s="12" t="s">
        <v>117</v>
      </c>
      <c r="L1046" s="14">
        <v>2023</v>
      </c>
      <c r="M1046" s="2"/>
    </row>
    <row r="1047" spans="2:13" x14ac:dyDescent="0.3">
      <c r="B1047" s="15">
        <v>45282</v>
      </c>
      <c r="C1047" s="2" t="s">
        <v>42</v>
      </c>
      <c r="D1047" s="2" t="s">
        <v>43</v>
      </c>
      <c r="E1047" s="16">
        <v>3</v>
      </c>
      <c r="F1047" s="17">
        <v>65.97</v>
      </c>
      <c r="G1047" s="16">
        <v>5</v>
      </c>
      <c r="H1047" s="17">
        <v>199.95</v>
      </c>
      <c r="I1047" s="2" t="s">
        <v>25</v>
      </c>
      <c r="J1047" s="2" t="s">
        <v>36</v>
      </c>
      <c r="K1047" s="16" t="s">
        <v>117</v>
      </c>
      <c r="L1047" s="18">
        <v>2023</v>
      </c>
      <c r="M1047" s="2"/>
    </row>
    <row r="1048" spans="2:13" x14ac:dyDescent="0.3">
      <c r="B1048" s="10">
        <v>45283</v>
      </c>
      <c r="C1048" s="11" t="s">
        <v>11</v>
      </c>
      <c r="D1048" s="11" t="s">
        <v>12</v>
      </c>
      <c r="E1048" s="12">
        <v>2</v>
      </c>
      <c r="F1048" s="13">
        <v>691.18</v>
      </c>
      <c r="G1048" s="12">
        <v>2</v>
      </c>
      <c r="H1048" s="13">
        <v>863.98</v>
      </c>
      <c r="I1048" s="11" t="s">
        <v>13</v>
      </c>
      <c r="J1048" s="11" t="s">
        <v>14</v>
      </c>
      <c r="K1048" s="12" t="s">
        <v>117</v>
      </c>
      <c r="L1048" s="14">
        <v>2023</v>
      </c>
      <c r="M1048" s="2"/>
    </row>
    <row r="1049" spans="2:13" x14ac:dyDescent="0.3">
      <c r="B1049" s="15">
        <v>45284</v>
      </c>
      <c r="C1049" s="2" t="s">
        <v>33</v>
      </c>
      <c r="D1049" s="2" t="s">
        <v>34</v>
      </c>
      <c r="E1049" s="16">
        <v>2</v>
      </c>
      <c r="F1049" s="17">
        <v>399.98</v>
      </c>
      <c r="G1049" s="16">
        <v>5</v>
      </c>
      <c r="H1049" s="17">
        <v>1249.95</v>
      </c>
      <c r="I1049" s="2" t="s">
        <v>35</v>
      </c>
      <c r="J1049" s="2" t="s">
        <v>36</v>
      </c>
      <c r="K1049" s="16" t="s">
        <v>117</v>
      </c>
      <c r="L1049" s="18">
        <v>2023</v>
      </c>
      <c r="M1049" s="2"/>
    </row>
    <row r="1050" spans="2:13" x14ac:dyDescent="0.3">
      <c r="B1050" s="10">
        <v>45285</v>
      </c>
      <c r="C1050" s="11" t="s">
        <v>59</v>
      </c>
      <c r="D1050" s="11" t="s">
        <v>60</v>
      </c>
      <c r="E1050" s="12">
        <v>2</v>
      </c>
      <c r="F1050" s="13">
        <v>40</v>
      </c>
      <c r="G1050" s="12">
        <v>4</v>
      </c>
      <c r="H1050" s="13">
        <v>159.96</v>
      </c>
      <c r="I1050" s="11" t="s">
        <v>30</v>
      </c>
      <c r="J1050" s="11" t="s">
        <v>55</v>
      </c>
      <c r="K1050" s="12" t="s">
        <v>117</v>
      </c>
      <c r="L1050" s="14">
        <v>2023</v>
      </c>
      <c r="M1050" s="2"/>
    </row>
    <row r="1051" spans="2:13" x14ac:dyDescent="0.3">
      <c r="B1051" s="15">
        <v>45286</v>
      </c>
      <c r="C1051" s="2" t="s">
        <v>28</v>
      </c>
      <c r="D1051" s="2" t="s">
        <v>29</v>
      </c>
      <c r="E1051" s="16">
        <v>0</v>
      </c>
      <c r="F1051" s="17">
        <v>0</v>
      </c>
      <c r="G1051" s="16">
        <v>1</v>
      </c>
      <c r="H1051" s="17">
        <v>29.99</v>
      </c>
      <c r="I1051" s="2" t="s">
        <v>30</v>
      </c>
      <c r="J1051" s="2" t="s">
        <v>14</v>
      </c>
      <c r="K1051" s="16" t="s">
        <v>117</v>
      </c>
      <c r="L1051" s="18">
        <v>2023</v>
      </c>
      <c r="M1051" s="2"/>
    </row>
    <row r="1052" spans="2:13" x14ac:dyDescent="0.3">
      <c r="B1052" s="10">
        <v>45287</v>
      </c>
      <c r="C1052" s="11" t="s">
        <v>101</v>
      </c>
      <c r="D1052" s="11" t="s">
        <v>102</v>
      </c>
      <c r="E1052" s="12">
        <v>2</v>
      </c>
      <c r="F1052" s="13">
        <v>488.6</v>
      </c>
      <c r="G1052" s="12">
        <v>2</v>
      </c>
      <c r="H1052" s="13">
        <v>698</v>
      </c>
      <c r="I1052" s="11" t="s">
        <v>103</v>
      </c>
      <c r="J1052" s="11" t="s">
        <v>100</v>
      </c>
      <c r="K1052" s="12" t="s">
        <v>117</v>
      </c>
      <c r="L1052" s="14">
        <v>2023</v>
      </c>
      <c r="M1052" s="2"/>
    </row>
    <row r="1053" spans="2:13" x14ac:dyDescent="0.3">
      <c r="B1053" s="15">
        <v>45288</v>
      </c>
      <c r="C1053" s="2" t="s">
        <v>31</v>
      </c>
      <c r="D1053" s="2" t="s">
        <v>32</v>
      </c>
      <c r="E1053" s="16">
        <v>3</v>
      </c>
      <c r="F1053" s="17">
        <v>703.5</v>
      </c>
      <c r="G1053" s="16">
        <v>2</v>
      </c>
      <c r="H1053" s="17">
        <v>551.76</v>
      </c>
      <c r="I1053" s="2" t="s">
        <v>18</v>
      </c>
      <c r="J1053" s="2" t="s">
        <v>14</v>
      </c>
      <c r="K1053" s="16" t="s">
        <v>117</v>
      </c>
      <c r="L1053" s="18">
        <v>2023</v>
      </c>
      <c r="M1053" s="2"/>
    </row>
    <row r="1054" spans="2:13" x14ac:dyDescent="0.3">
      <c r="B1054" s="10">
        <v>45289</v>
      </c>
      <c r="C1054" s="11" t="s">
        <v>75</v>
      </c>
      <c r="D1054" s="11" t="s">
        <v>76</v>
      </c>
      <c r="E1054" s="12">
        <v>0</v>
      </c>
      <c r="F1054" s="13">
        <v>0</v>
      </c>
      <c r="G1054" s="12">
        <v>3</v>
      </c>
      <c r="H1054" s="13">
        <v>60</v>
      </c>
      <c r="I1054" s="11" t="s">
        <v>77</v>
      </c>
      <c r="J1054" s="11" t="s">
        <v>78</v>
      </c>
      <c r="K1054" s="12" t="s">
        <v>117</v>
      </c>
      <c r="L1054" s="14">
        <v>2023</v>
      </c>
      <c r="M1054" s="2"/>
    </row>
    <row r="1055" spans="2:13" x14ac:dyDescent="0.3">
      <c r="B1055" s="15">
        <v>45290</v>
      </c>
      <c r="C1055" s="2" t="s">
        <v>72</v>
      </c>
      <c r="D1055" s="2" t="s">
        <v>73</v>
      </c>
      <c r="E1055" s="16">
        <v>1</v>
      </c>
      <c r="F1055" s="17">
        <v>12600</v>
      </c>
      <c r="G1055" s="16">
        <v>1</v>
      </c>
      <c r="H1055" s="17">
        <v>14000</v>
      </c>
      <c r="I1055" s="2" t="s">
        <v>74</v>
      </c>
      <c r="J1055" s="2" t="s">
        <v>68</v>
      </c>
      <c r="K1055" s="16" t="s">
        <v>117</v>
      </c>
      <c r="L1055" s="18">
        <v>2023</v>
      </c>
      <c r="M1055" s="2"/>
    </row>
    <row r="1056" spans="2:13" x14ac:dyDescent="0.3">
      <c r="B1056" s="10">
        <v>45291</v>
      </c>
      <c r="C1056" s="11" t="s">
        <v>63</v>
      </c>
      <c r="D1056" s="11" t="s">
        <v>41</v>
      </c>
      <c r="E1056" s="12">
        <v>0</v>
      </c>
      <c r="F1056" s="13">
        <v>0</v>
      </c>
      <c r="G1056" s="12">
        <v>3</v>
      </c>
      <c r="H1056" s="13">
        <v>119.97</v>
      </c>
      <c r="I1056" s="11" t="s">
        <v>25</v>
      </c>
      <c r="J1056" s="11" t="s">
        <v>55</v>
      </c>
      <c r="K1056" s="12" t="s">
        <v>117</v>
      </c>
      <c r="L1056" s="14">
        <v>2023</v>
      </c>
      <c r="M1056" s="2"/>
    </row>
    <row r="1057" spans="2:13" x14ac:dyDescent="0.3">
      <c r="B1057" s="15">
        <v>45292</v>
      </c>
      <c r="C1057" s="2" t="s">
        <v>89</v>
      </c>
      <c r="D1057" s="2" t="s">
        <v>90</v>
      </c>
      <c r="E1057" s="16">
        <v>3</v>
      </c>
      <c r="F1057" s="17">
        <v>188.97</v>
      </c>
      <c r="G1057" s="16">
        <v>3</v>
      </c>
      <c r="H1057" s="17">
        <v>269.97000000000003</v>
      </c>
      <c r="I1057" s="2" t="s">
        <v>91</v>
      </c>
      <c r="J1057" s="2" t="s">
        <v>78</v>
      </c>
      <c r="K1057" s="16" t="s">
        <v>15</v>
      </c>
      <c r="L1057" s="18">
        <v>2024</v>
      </c>
      <c r="M1057" s="2"/>
    </row>
    <row r="1058" spans="2:13" x14ac:dyDescent="0.3">
      <c r="B1058" s="10">
        <v>45293</v>
      </c>
      <c r="C1058" s="11" t="s">
        <v>16</v>
      </c>
      <c r="D1058" s="11" t="s">
        <v>17</v>
      </c>
      <c r="E1058" s="12">
        <v>1</v>
      </c>
      <c r="F1058" s="13">
        <v>174.99</v>
      </c>
      <c r="G1058" s="12">
        <v>5</v>
      </c>
      <c r="H1058" s="13">
        <v>1249.95</v>
      </c>
      <c r="I1058" s="11" t="s">
        <v>18</v>
      </c>
      <c r="J1058" s="11" t="s">
        <v>14</v>
      </c>
      <c r="K1058" s="12" t="s">
        <v>15</v>
      </c>
      <c r="L1058" s="14">
        <v>2024</v>
      </c>
      <c r="M1058" s="2"/>
    </row>
    <row r="1059" spans="2:13" x14ac:dyDescent="0.3">
      <c r="B1059" s="15">
        <v>45294</v>
      </c>
      <c r="C1059" s="2" t="s">
        <v>51</v>
      </c>
      <c r="D1059" s="2" t="s">
        <v>52</v>
      </c>
      <c r="E1059" s="16">
        <v>1</v>
      </c>
      <c r="F1059" s="17">
        <v>89.99</v>
      </c>
      <c r="G1059" s="16">
        <v>2</v>
      </c>
      <c r="H1059" s="17">
        <v>239.98</v>
      </c>
      <c r="I1059" s="2" t="s">
        <v>39</v>
      </c>
      <c r="J1059" s="2" t="s">
        <v>36</v>
      </c>
      <c r="K1059" s="16" t="s">
        <v>15</v>
      </c>
      <c r="L1059" s="18">
        <v>2024</v>
      </c>
      <c r="M1059" s="2"/>
    </row>
    <row r="1060" spans="2:13" x14ac:dyDescent="0.3">
      <c r="B1060" s="10">
        <v>45295</v>
      </c>
      <c r="C1060" s="11" t="s">
        <v>64</v>
      </c>
      <c r="D1060" s="11" t="s">
        <v>65</v>
      </c>
      <c r="E1060" s="12">
        <v>3</v>
      </c>
      <c r="F1060" s="13">
        <v>1754.97</v>
      </c>
      <c r="G1060" s="12">
        <v>3</v>
      </c>
      <c r="H1060" s="13">
        <v>1949.97</v>
      </c>
      <c r="I1060" s="11" t="s">
        <v>35</v>
      </c>
      <c r="J1060" s="11" t="s">
        <v>55</v>
      </c>
      <c r="K1060" s="12" t="s">
        <v>15</v>
      </c>
      <c r="L1060" s="14">
        <v>2024</v>
      </c>
      <c r="M1060" s="2"/>
    </row>
    <row r="1061" spans="2:13" x14ac:dyDescent="0.3">
      <c r="B1061" s="15">
        <v>45296</v>
      </c>
      <c r="C1061" s="2" t="s">
        <v>53</v>
      </c>
      <c r="D1061" s="2" t="s">
        <v>54</v>
      </c>
      <c r="E1061" s="16">
        <v>0</v>
      </c>
      <c r="F1061" s="17">
        <v>0</v>
      </c>
      <c r="G1061" s="16">
        <v>1</v>
      </c>
      <c r="H1061" s="17">
        <v>259.99</v>
      </c>
      <c r="I1061" s="2" t="s">
        <v>35</v>
      </c>
      <c r="J1061" s="2" t="s">
        <v>55</v>
      </c>
      <c r="K1061" s="16" t="s">
        <v>15</v>
      </c>
      <c r="L1061" s="18">
        <v>2024</v>
      </c>
      <c r="M1061" s="2"/>
    </row>
    <row r="1062" spans="2:13" x14ac:dyDescent="0.3">
      <c r="B1062" s="10">
        <v>45297</v>
      </c>
      <c r="C1062" s="11" t="s">
        <v>16</v>
      </c>
      <c r="D1062" s="11" t="s">
        <v>17</v>
      </c>
      <c r="E1062" s="12">
        <v>1</v>
      </c>
      <c r="F1062" s="13">
        <v>174.99</v>
      </c>
      <c r="G1062" s="12">
        <v>4</v>
      </c>
      <c r="H1062" s="13">
        <v>999.96</v>
      </c>
      <c r="I1062" s="11" t="s">
        <v>18</v>
      </c>
      <c r="J1062" s="11" t="s">
        <v>14</v>
      </c>
      <c r="K1062" s="12" t="s">
        <v>15</v>
      </c>
      <c r="L1062" s="14">
        <v>2024</v>
      </c>
      <c r="M1062" s="2"/>
    </row>
    <row r="1063" spans="2:13" x14ac:dyDescent="0.3">
      <c r="B1063" s="15">
        <v>45298</v>
      </c>
      <c r="C1063" s="2" t="s">
        <v>40</v>
      </c>
      <c r="D1063" s="2" t="s">
        <v>41</v>
      </c>
      <c r="E1063" s="16">
        <v>1</v>
      </c>
      <c r="F1063" s="17">
        <v>21.99</v>
      </c>
      <c r="G1063" s="16">
        <v>1</v>
      </c>
      <c r="H1063" s="17">
        <v>39.99</v>
      </c>
      <c r="I1063" s="2" t="s">
        <v>25</v>
      </c>
      <c r="J1063" s="2" t="s">
        <v>36</v>
      </c>
      <c r="K1063" s="16" t="s">
        <v>15</v>
      </c>
      <c r="L1063" s="18">
        <v>2024</v>
      </c>
      <c r="M1063" s="2"/>
    </row>
    <row r="1064" spans="2:13" x14ac:dyDescent="0.3">
      <c r="B1064" s="10">
        <v>45299</v>
      </c>
      <c r="C1064" s="11" t="s">
        <v>63</v>
      </c>
      <c r="D1064" s="11" t="s">
        <v>41</v>
      </c>
      <c r="E1064" s="12">
        <v>1</v>
      </c>
      <c r="F1064" s="13">
        <v>20</v>
      </c>
      <c r="G1064" s="12">
        <v>1</v>
      </c>
      <c r="H1064" s="13">
        <v>39.99</v>
      </c>
      <c r="I1064" s="11" t="s">
        <v>25</v>
      </c>
      <c r="J1064" s="11" t="s">
        <v>55</v>
      </c>
      <c r="K1064" s="12" t="s">
        <v>15</v>
      </c>
      <c r="L1064" s="14">
        <v>2024</v>
      </c>
      <c r="M1064" s="2"/>
    </row>
    <row r="1065" spans="2:13" x14ac:dyDescent="0.3">
      <c r="B1065" s="15">
        <v>45300</v>
      </c>
      <c r="C1065" s="2" t="s">
        <v>53</v>
      </c>
      <c r="D1065" s="2" t="s">
        <v>54</v>
      </c>
      <c r="E1065" s="16">
        <v>2</v>
      </c>
      <c r="F1065" s="17">
        <v>415.98</v>
      </c>
      <c r="G1065" s="16">
        <v>2</v>
      </c>
      <c r="H1065" s="17">
        <v>519.98</v>
      </c>
      <c r="I1065" s="2" t="s">
        <v>35</v>
      </c>
      <c r="J1065" s="2" t="s">
        <v>55</v>
      </c>
      <c r="K1065" s="16" t="s">
        <v>15</v>
      </c>
      <c r="L1065" s="18">
        <v>2024</v>
      </c>
      <c r="M1065" s="2"/>
    </row>
    <row r="1066" spans="2:13" x14ac:dyDescent="0.3">
      <c r="B1066" s="10">
        <v>45301</v>
      </c>
      <c r="C1066" s="11" t="s">
        <v>21</v>
      </c>
      <c r="D1066" s="11" t="s">
        <v>22</v>
      </c>
      <c r="E1066" s="12">
        <v>1</v>
      </c>
      <c r="F1066" s="13">
        <v>41.99</v>
      </c>
      <c r="G1066" s="12">
        <v>2</v>
      </c>
      <c r="H1066" s="13">
        <v>139.97999999999999</v>
      </c>
      <c r="I1066" s="11" t="s">
        <v>18</v>
      </c>
      <c r="J1066" s="11" t="s">
        <v>14</v>
      </c>
      <c r="K1066" s="12" t="s">
        <v>15</v>
      </c>
      <c r="L1066" s="14">
        <v>2024</v>
      </c>
      <c r="M1066" s="2"/>
    </row>
    <row r="1067" spans="2:13" x14ac:dyDescent="0.3">
      <c r="B1067" s="15">
        <v>45302</v>
      </c>
      <c r="C1067" s="2" t="s">
        <v>79</v>
      </c>
      <c r="D1067" s="2" t="s">
        <v>80</v>
      </c>
      <c r="E1067" s="16">
        <v>1</v>
      </c>
      <c r="F1067" s="17">
        <v>211.65</v>
      </c>
      <c r="G1067" s="16">
        <v>1</v>
      </c>
      <c r="H1067" s="17">
        <v>249</v>
      </c>
      <c r="I1067" s="2" t="s">
        <v>81</v>
      </c>
      <c r="J1067" s="2" t="s">
        <v>78</v>
      </c>
      <c r="K1067" s="16" t="s">
        <v>15</v>
      </c>
      <c r="L1067" s="18">
        <v>2024</v>
      </c>
      <c r="M1067" s="2"/>
    </row>
    <row r="1068" spans="2:13" x14ac:dyDescent="0.3">
      <c r="B1068" s="10">
        <v>45303</v>
      </c>
      <c r="C1068" s="11" t="s">
        <v>26</v>
      </c>
      <c r="D1068" s="11" t="s">
        <v>27</v>
      </c>
      <c r="E1068" s="12">
        <v>36</v>
      </c>
      <c r="F1068" s="13">
        <v>504</v>
      </c>
      <c r="G1068" s="12">
        <v>3</v>
      </c>
      <c r="H1068" s="13">
        <v>83.97</v>
      </c>
      <c r="I1068" s="11" t="s">
        <v>25</v>
      </c>
      <c r="J1068" s="11" t="s">
        <v>14</v>
      </c>
      <c r="K1068" s="12" t="s">
        <v>15</v>
      </c>
      <c r="L1068" s="14">
        <v>2024</v>
      </c>
      <c r="M1068" s="2"/>
    </row>
    <row r="1069" spans="2:13" x14ac:dyDescent="0.3">
      <c r="B1069" s="15">
        <v>45304</v>
      </c>
      <c r="C1069" s="2" t="s">
        <v>21</v>
      </c>
      <c r="D1069" s="2" t="s">
        <v>22</v>
      </c>
      <c r="E1069" s="16">
        <v>0</v>
      </c>
      <c r="F1069" s="17">
        <v>0</v>
      </c>
      <c r="G1069" s="16">
        <v>5</v>
      </c>
      <c r="H1069" s="17">
        <v>349.95</v>
      </c>
      <c r="I1069" s="2" t="s">
        <v>18</v>
      </c>
      <c r="J1069" s="2" t="s">
        <v>14</v>
      </c>
      <c r="K1069" s="16" t="s">
        <v>15</v>
      </c>
      <c r="L1069" s="18">
        <v>2024</v>
      </c>
      <c r="M1069" s="2"/>
    </row>
    <row r="1070" spans="2:13" x14ac:dyDescent="0.3">
      <c r="B1070" s="10">
        <v>45305</v>
      </c>
      <c r="C1070" s="11" t="s">
        <v>69</v>
      </c>
      <c r="D1070" s="11" t="s">
        <v>70</v>
      </c>
      <c r="E1070" s="12">
        <v>2</v>
      </c>
      <c r="F1070" s="13">
        <v>70</v>
      </c>
      <c r="G1070" s="12">
        <v>1</v>
      </c>
      <c r="H1070" s="13">
        <v>70</v>
      </c>
      <c r="I1070" s="11" t="s">
        <v>71</v>
      </c>
      <c r="J1070" s="11" t="s">
        <v>68</v>
      </c>
      <c r="K1070" s="12" t="s">
        <v>15</v>
      </c>
      <c r="L1070" s="14">
        <v>2024</v>
      </c>
      <c r="M1070" s="2"/>
    </row>
    <row r="1071" spans="2:13" x14ac:dyDescent="0.3">
      <c r="B1071" s="15">
        <v>45306</v>
      </c>
      <c r="C1071" s="2" t="s">
        <v>21</v>
      </c>
      <c r="D1071" s="2" t="s">
        <v>22</v>
      </c>
      <c r="E1071" s="16">
        <v>0</v>
      </c>
      <c r="F1071" s="17">
        <v>0</v>
      </c>
      <c r="G1071" s="16">
        <v>3</v>
      </c>
      <c r="H1071" s="17">
        <v>209.97</v>
      </c>
      <c r="I1071" s="2" t="s">
        <v>18</v>
      </c>
      <c r="J1071" s="2" t="s">
        <v>14</v>
      </c>
      <c r="K1071" s="16" t="s">
        <v>15</v>
      </c>
      <c r="L1071" s="18">
        <v>2024</v>
      </c>
      <c r="M1071" s="2"/>
    </row>
    <row r="1072" spans="2:13" x14ac:dyDescent="0.3">
      <c r="B1072" s="10">
        <v>45307</v>
      </c>
      <c r="C1072" s="11" t="s">
        <v>16</v>
      </c>
      <c r="D1072" s="11" t="s">
        <v>17</v>
      </c>
      <c r="E1072" s="12">
        <v>0</v>
      </c>
      <c r="F1072" s="13">
        <v>0</v>
      </c>
      <c r="G1072" s="12">
        <v>4</v>
      </c>
      <c r="H1072" s="13">
        <v>999.96</v>
      </c>
      <c r="I1072" s="11" t="s">
        <v>18</v>
      </c>
      <c r="J1072" s="11" t="s">
        <v>14</v>
      </c>
      <c r="K1072" s="12" t="s">
        <v>15</v>
      </c>
      <c r="L1072" s="14">
        <v>2024</v>
      </c>
      <c r="M1072" s="2"/>
    </row>
    <row r="1073" spans="2:13" x14ac:dyDescent="0.3">
      <c r="B1073" s="15">
        <v>45308</v>
      </c>
      <c r="C1073" s="2" t="s">
        <v>44</v>
      </c>
      <c r="D1073" s="2" t="s">
        <v>45</v>
      </c>
      <c r="E1073" s="16">
        <v>0</v>
      </c>
      <c r="F1073" s="17">
        <v>0</v>
      </c>
      <c r="G1073" s="16">
        <v>5</v>
      </c>
      <c r="H1073" s="17">
        <v>251.6</v>
      </c>
      <c r="I1073" s="2" t="s">
        <v>46</v>
      </c>
      <c r="J1073" s="2" t="s">
        <v>36</v>
      </c>
      <c r="K1073" s="16" t="s">
        <v>15</v>
      </c>
      <c r="L1073" s="18">
        <v>2024</v>
      </c>
      <c r="M1073" s="2"/>
    </row>
    <row r="1074" spans="2:13" x14ac:dyDescent="0.3">
      <c r="B1074" s="10">
        <v>45309</v>
      </c>
      <c r="C1074" s="11" t="s">
        <v>53</v>
      </c>
      <c r="D1074" s="11" t="s">
        <v>54</v>
      </c>
      <c r="E1074" s="12">
        <v>3</v>
      </c>
      <c r="F1074" s="13">
        <v>623.97</v>
      </c>
      <c r="G1074" s="12">
        <v>1</v>
      </c>
      <c r="H1074" s="13">
        <v>259.99</v>
      </c>
      <c r="I1074" s="11" t="s">
        <v>35</v>
      </c>
      <c r="J1074" s="11" t="s">
        <v>55</v>
      </c>
      <c r="K1074" s="12" t="s">
        <v>15</v>
      </c>
      <c r="L1074" s="14">
        <v>2024</v>
      </c>
      <c r="M1074" s="2"/>
    </row>
    <row r="1075" spans="2:13" x14ac:dyDescent="0.3">
      <c r="B1075" s="15">
        <v>45310</v>
      </c>
      <c r="C1075" s="2" t="s">
        <v>98</v>
      </c>
      <c r="D1075" s="2" t="s">
        <v>99</v>
      </c>
      <c r="E1075" s="16">
        <v>0</v>
      </c>
      <c r="F1075" s="17">
        <v>0</v>
      </c>
      <c r="G1075" s="16">
        <v>2</v>
      </c>
      <c r="H1075" s="17">
        <v>799.9</v>
      </c>
      <c r="I1075" s="2" t="s">
        <v>13</v>
      </c>
      <c r="J1075" s="2" t="s">
        <v>100</v>
      </c>
      <c r="K1075" s="16" t="s">
        <v>15</v>
      </c>
      <c r="L1075" s="18">
        <v>2024</v>
      </c>
      <c r="M1075" s="2"/>
    </row>
    <row r="1076" spans="2:13" x14ac:dyDescent="0.3">
      <c r="B1076" s="10">
        <v>45311</v>
      </c>
      <c r="C1076" s="11" t="s">
        <v>63</v>
      </c>
      <c r="D1076" s="11" t="s">
        <v>41</v>
      </c>
      <c r="E1076" s="12">
        <v>3</v>
      </c>
      <c r="F1076" s="13">
        <v>60</v>
      </c>
      <c r="G1076" s="12">
        <v>5</v>
      </c>
      <c r="H1076" s="13">
        <v>199.95</v>
      </c>
      <c r="I1076" s="11" t="s">
        <v>25</v>
      </c>
      <c r="J1076" s="11" t="s">
        <v>55</v>
      </c>
      <c r="K1076" s="12" t="s">
        <v>15</v>
      </c>
      <c r="L1076" s="14">
        <v>2024</v>
      </c>
      <c r="M1076" s="2"/>
    </row>
    <row r="1077" spans="2:13" x14ac:dyDescent="0.3">
      <c r="B1077" s="15">
        <v>45312</v>
      </c>
      <c r="C1077" s="2" t="s">
        <v>49</v>
      </c>
      <c r="D1077" s="2" t="s">
        <v>50</v>
      </c>
      <c r="E1077" s="16">
        <v>0</v>
      </c>
      <c r="F1077" s="17">
        <v>0</v>
      </c>
      <c r="G1077" s="16">
        <v>1</v>
      </c>
      <c r="H1077" s="17">
        <v>41.88</v>
      </c>
      <c r="I1077" s="2" t="s">
        <v>46</v>
      </c>
      <c r="J1077" s="2" t="s">
        <v>36</v>
      </c>
      <c r="K1077" s="16" t="s">
        <v>15</v>
      </c>
      <c r="L1077" s="18">
        <v>2024</v>
      </c>
      <c r="M1077" s="2"/>
    </row>
    <row r="1078" spans="2:13" x14ac:dyDescent="0.3">
      <c r="B1078" s="10">
        <v>45313</v>
      </c>
      <c r="C1078" s="11" t="s">
        <v>61</v>
      </c>
      <c r="D1078" s="11" t="s">
        <v>62</v>
      </c>
      <c r="E1078" s="12">
        <v>51</v>
      </c>
      <c r="F1078" s="13">
        <v>14995.019999999999</v>
      </c>
      <c r="G1078" s="12">
        <v>1</v>
      </c>
      <c r="H1078" s="13">
        <v>326.69</v>
      </c>
      <c r="I1078" s="11" t="s">
        <v>58</v>
      </c>
      <c r="J1078" s="11" t="s">
        <v>55</v>
      </c>
      <c r="K1078" s="12" t="s">
        <v>15</v>
      </c>
      <c r="L1078" s="14">
        <v>2024</v>
      </c>
      <c r="M1078" s="2"/>
    </row>
    <row r="1079" spans="2:13" x14ac:dyDescent="0.3">
      <c r="B1079" s="15">
        <v>45314</v>
      </c>
      <c r="C1079" s="2" t="s">
        <v>104</v>
      </c>
      <c r="D1079" s="2" t="s">
        <v>105</v>
      </c>
      <c r="E1079" s="16">
        <v>0</v>
      </c>
      <c r="F1079" s="17">
        <v>0</v>
      </c>
      <c r="G1079" s="16">
        <v>3</v>
      </c>
      <c r="H1079" s="17">
        <v>159.44999999999999</v>
      </c>
      <c r="I1079" s="2" t="s">
        <v>106</v>
      </c>
      <c r="J1079" s="2" t="s">
        <v>100</v>
      </c>
      <c r="K1079" s="16" t="s">
        <v>15</v>
      </c>
      <c r="L1079" s="18">
        <v>2024</v>
      </c>
      <c r="M1079" s="2"/>
    </row>
    <row r="1080" spans="2:13" x14ac:dyDescent="0.3">
      <c r="B1080" s="10">
        <v>45315</v>
      </c>
      <c r="C1080" s="11" t="s">
        <v>37</v>
      </c>
      <c r="D1080" s="11" t="s">
        <v>38</v>
      </c>
      <c r="E1080" s="12">
        <v>3</v>
      </c>
      <c r="F1080" s="13">
        <v>116.97</v>
      </c>
      <c r="G1080" s="12">
        <v>1</v>
      </c>
      <c r="H1080" s="13">
        <v>59.99</v>
      </c>
      <c r="I1080" s="11" t="s">
        <v>39</v>
      </c>
      <c r="J1080" s="11" t="s">
        <v>36</v>
      </c>
      <c r="K1080" s="12" t="s">
        <v>15</v>
      </c>
      <c r="L1080" s="14">
        <v>2024</v>
      </c>
      <c r="M1080" s="2"/>
    </row>
    <row r="1081" spans="2:13" x14ac:dyDescent="0.3">
      <c r="B1081" s="15">
        <v>45316</v>
      </c>
      <c r="C1081" s="2" t="s">
        <v>92</v>
      </c>
      <c r="D1081" s="2" t="s">
        <v>93</v>
      </c>
      <c r="E1081" s="16">
        <v>0</v>
      </c>
      <c r="F1081" s="17">
        <v>0</v>
      </c>
      <c r="G1081" s="16">
        <v>4</v>
      </c>
      <c r="H1081" s="17">
        <v>239.96</v>
      </c>
      <c r="I1081" s="2" t="s">
        <v>94</v>
      </c>
      <c r="J1081" s="2" t="s">
        <v>95</v>
      </c>
      <c r="K1081" s="16" t="s">
        <v>15</v>
      </c>
      <c r="L1081" s="18">
        <v>2024</v>
      </c>
      <c r="M1081" s="2"/>
    </row>
    <row r="1082" spans="2:13" x14ac:dyDescent="0.3">
      <c r="B1082" s="10">
        <v>45317</v>
      </c>
      <c r="C1082" s="11" t="s">
        <v>92</v>
      </c>
      <c r="D1082" s="11" t="s">
        <v>93</v>
      </c>
      <c r="E1082" s="12">
        <v>0</v>
      </c>
      <c r="F1082" s="13">
        <v>0</v>
      </c>
      <c r="G1082" s="12">
        <v>5</v>
      </c>
      <c r="H1082" s="13">
        <v>299.95</v>
      </c>
      <c r="I1082" s="11" t="s">
        <v>94</v>
      </c>
      <c r="J1082" s="11" t="s">
        <v>95</v>
      </c>
      <c r="K1082" s="12" t="s">
        <v>15</v>
      </c>
      <c r="L1082" s="14">
        <v>2024</v>
      </c>
      <c r="M1082" s="2"/>
    </row>
    <row r="1083" spans="2:13" x14ac:dyDescent="0.3">
      <c r="B1083" s="15">
        <v>45318</v>
      </c>
      <c r="C1083" s="2" t="s">
        <v>49</v>
      </c>
      <c r="D1083" s="2" t="s">
        <v>50</v>
      </c>
      <c r="E1083" s="16">
        <v>2</v>
      </c>
      <c r="F1083" s="17">
        <v>46.06</v>
      </c>
      <c r="G1083" s="16">
        <v>3</v>
      </c>
      <c r="H1083" s="17">
        <v>125.64</v>
      </c>
      <c r="I1083" s="2" t="s">
        <v>46</v>
      </c>
      <c r="J1083" s="2" t="s">
        <v>36</v>
      </c>
      <c r="K1083" s="16" t="s">
        <v>15</v>
      </c>
      <c r="L1083" s="18">
        <v>2024</v>
      </c>
      <c r="M1083" s="2"/>
    </row>
    <row r="1084" spans="2:13" x14ac:dyDescent="0.3">
      <c r="B1084" s="10">
        <v>45319</v>
      </c>
      <c r="C1084" s="11" t="s">
        <v>84</v>
      </c>
      <c r="D1084" s="11" t="s">
        <v>85</v>
      </c>
      <c r="E1084" s="12">
        <v>1</v>
      </c>
      <c r="F1084" s="13">
        <v>96.75</v>
      </c>
      <c r="G1084" s="12">
        <v>2</v>
      </c>
      <c r="H1084" s="13">
        <v>258</v>
      </c>
      <c r="I1084" s="11" t="s">
        <v>86</v>
      </c>
      <c r="J1084" s="11" t="s">
        <v>78</v>
      </c>
      <c r="K1084" s="12" t="s">
        <v>15</v>
      </c>
      <c r="L1084" s="14">
        <v>2024</v>
      </c>
      <c r="M1084" s="2"/>
    </row>
    <row r="1085" spans="2:13" x14ac:dyDescent="0.3">
      <c r="B1085" s="15">
        <v>45320</v>
      </c>
      <c r="C1085" s="2" t="s">
        <v>49</v>
      </c>
      <c r="D1085" s="2" t="s">
        <v>50</v>
      </c>
      <c r="E1085" s="16">
        <v>0</v>
      </c>
      <c r="F1085" s="17">
        <v>0</v>
      </c>
      <c r="G1085" s="16">
        <v>1</v>
      </c>
      <c r="H1085" s="17">
        <v>41.88</v>
      </c>
      <c r="I1085" s="2" t="s">
        <v>46</v>
      </c>
      <c r="J1085" s="2" t="s">
        <v>36</v>
      </c>
      <c r="K1085" s="16" t="s">
        <v>15</v>
      </c>
      <c r="L1085" s="18">
        <v>2024</v>
      </c>
      <c r="M1085" s="2"/>
    </row>
    <row r="1086" spans="2:13" x14ac:dyDescent="0.3">
      <c r="B1086" s="10">
        <v>45321</v>
      </c>
      <c r="C1086" s="11" t="s">
        <v>16</v>
      </c>
      <c r="D1086" s="11" t="s">
        <v>17</v>
      </c>
      <c r="E1086" s="12">
        <v>0</v>
      </c>
      <c r="F1086" s="13">
        <v>0</v>
      </c>
      <c r="G1086" s="12">
        <v>2</v>
      </c>
      <c r="H1086" s="13">
        <v>499.98</v>
      </c>
      <c r="I1086" s="11" t="s">
        <v>18</v>
      </c>
      <c r="J1086" s="11" t="s">
        <v>14</v>
      </c>
      <c r="K1086" s="12" t="s">
        <v>15</v>
      </c>
      <c r="L1086" s="14">
        <v>2024</v>
      </c>
      <c r="M1086" s="2"/>
    </row>
    <row r="1087" spans="2:13" x14ac:dyDescent="0.3">
      <c r="B1087" s="15">
        <v>45322</v>
      </c>
      <c r="C1087" s="2" t="s">
        <v>23</v>
      </c>
      <c r="D1087" s="2" t="s">
        <v>24</v>
      </c>
      <c r="E1087" s="16">
        <v>1</v>
      </c>
      <c r="F1087" s="17">
        <v>10</v>
      </c>
      <c r="G1087" s="16">
        <v>3</v>
      </c>
      <c r="H1087" s="17">
        <v>59.97</v>
      </c>
      <c r="I1087" s="2" t="s">
        <v>25</v>
      </c>
      <c r="J1087" s="2" t="s">
        <v>14</v>
      </c>
      <c r="K1087" s="16" t="s">
        <v>15</v>
      </c>
      <c r="L1087" s="18">
        <v>2024</v>
      </c>
      <c r="M1087" s="2"/>
    </row>
    <row r="1088" spans="2:13" x14ac:dyDescent="0.3">
      <c r="B1088" s="10">
        <v>45323</v>
      </c>
      <c r="C1088" s="11" t="s">
        <v>79</v>
      </c>
      <c r="D1088" s="11" t="s">
        <v>80</v>
      </c>
      <c r="E1088" s="12">
        <v>43</v>
      </c>
      <c r="F1088" s="13">
        <v>9100.9500000000007</v>
      </c>
      <c r="G1088" s="12">
        <v>5</v>
      </c>
      <c r="H1088" s="13">
        <v>1245</v>
      </c>
      <c r="I1088" s="11" t="s">
        <v>81</v>
      </c>
      <c r="J1088" s="11" t="s">
        <v>78</v>
      </c>
      <c r="K1088" s="12" t="s">
        <v>107</v>
      </c>
      <c r="L1088" s="14">
        <v>2024</v>
      </c>
      <c r="M1088" s="2"/>
    </row>
    <row r="1089" spans="2:13" x14ac:dyDescent="0.3">
      <c r="B1089" s="15">
        <v>45324</v>
      </c>
      <c r="C1089" s="2" t="s">
        <v>53</v>
      </c>
      <c r="D1089" s="2" t="s">
        <v>54</v>
      </c>
      <c r="E1089" s="16">
        <v>0</v>
      </c>
      <c r="F1089" s="17">
        <v>0</v>
      </c>
      <c r="G1089" s="16">
        <v>4</v>
      </c>
      <c r="H1089" s="17">
        <v>1039.96</v>
      </c>
      <c r="I1089" s="2" t="s">
        <v>35</v>
      </c>
      <c r="J1089" s="2" t="s">
        <v>55</v>
      </c>
      <c r="K1089" s="16" t="s">
        <v>107</v>
      </c>
      <c r="L1089" s="18">
        <v>2024</v>
      </c>
      <c r="M1089" s="2"/>
    </row>
    <row r="1090" spans="2:13" x14ac:dyDescent="0.3">
      <c r="B1090" s="10">
        <v>45325</v>
      </c>
      <c r="C1090" s="11" t="s">
        <v>69</v>
      </c>
      <c r="D1090" s="11" t="s">
        <v>70</v>
      </c>
      <c r="E1090" s="12">
        <v>3</v>
      </c>
      <c r="F1090" s="13">
        <v>105</v>
      </c>
      <c r="G1090" s="12">
        <v>1</v>
      </c>
      <c r="H1090" s="13">
        <v>70</v>
      </c>
      <c r="I1090" s="11" t="s">
        <v>71</v>
      </c>
      <c r="J1090" s="11" t="s">
        <v>68</v>
      </c>
      <c r="K1090" s="12" t="s">
        <v>107</v>
      </c>
      <c r="L1090" s="14">
        <v>2024</v>
      </c>
      <c r="M1090" s="2"/>
    </row>
    <row r="1091" spans="2:13" x14ac:dyDescent="0.3">
      <c r="B1091" s="15">
        <v>45326</v>
      </c>
      <c r="C1091" s="2" t="s">
        <v>72</v>
      </c>
      <c r="D1091" s="2" t="s">
        <v>73</v>
      </c>
      <c r="E1091" s="16">
        <v>5</v>
      </c>
      <c r="F1091" s="17">
        <v>63000</v>
      </c>
      <c r="G1091" s="16">
        <v>1</v>
      </c>
      <c r="H1091" s="17">
        <v>14000</v>
      </c>
      <c r="I1091" s="2" t="s">
        <v>74</v>
      </c>
      <c r="J1091" s="2" t="s">
        <v>68</v>
      </c>
      <c r="K1091" s="16" t="s">
        <v>107</v>
      </c>
      <c r="L1091" s="18">
        <v>2024</v>
      </c>
      <c r="M1091" s="2"/>
    </row>
    <row r="1092" spans="2:13" x14ac:dyDescent="0.3">
      <c r="B1092" s="10">
        <v>45327</v>
      </c>
      <c r="C1092" s="11" t="s">
        <v>101</v>
      </c>
      <c r="D1092" s="11" t="s">
        <v>102</v>
      </c>
      <c r="E1092" s="12">
        <v>2</v>
      </c>
      <c r="F1092" s="13">
        <v>488.6</v>
      </c>
      <c r="G1092" s="12">
        <v>4</v>
      </c>
      <c r="H1092" s="13">
        <v>1396</v>
      </c>
      <c r="I1092" s="11" t="s">
        <v>103</v>
      </c>
      <c r="J1092" s="11" t="s">
        <v>100</v>
      </c>
      <c r="K1092" s="12" t="s">
        <v>107</v>
      </c>
      <c r="L1092" s="14">
        <v>2024</v>
      </c>
      <c r="M1092" s="2"/>
    </row>
    <row r="1093" spans="2:13" x14ac:dyDescent="0.3">
      <c r="B1093" s="15">
        <v>45328</v>
      </c>
      <c r="C1093" s="2" t="s">
        <v>23</v>
      </c>
      <c r="D1093" s="2" t="s">
        <v>24</v>
      </c>
      <c r="E1093" s="16">
        <v>2</v>
      </c>
      <c r="F1093" s="17">
        <v>20</v>
      </c>
      <c r="G1093" s="16">
        <v>5</v>
      </c>
      <c r="H1093" s="17">
        <v>99.95</v>
      </c>
      <c r="I1093" s="2" t="s">
        <v>25</v>
      </c>
      <c r="J1093" s="2" t="s">
        <v>14</v>
      </c>
      <c r="K1093" s="16" t="s">
        <v>107</v>
      </c>
      <c r="L1093" s="18">
        <v>2024</v>
      </c>
      <c r="M1093" s="2"/>
    </row>
    <row r="1094" spans="2:13" x14ac:dyDescent="0.3">
      <c r="B1094" s="10">
        <v>45329</v>
      </c>
      <c r="C1094" s="11" t="s">
        <v>19</v>
      </c>
      <c r="D1094" s="11" t="s">
        <v>20</v>
      </c>
      <c r="E1094" s="12">
        <v>1</v>
      </c>
      <c r="F1094" s="13">
        <v>64.989999999999995</v>
      </c>
      <c r="G1094" s="12">
        <v>4</v>
      </c>
      <c r="H1094" s="13">
        <v>399.96</v>
      </c>
      <c r="I1094" s="11" t="s">
        <v>18</v>
      </c>
      <c r="J1094" s="11" t="s">
        <v>14</v>
      </c>
      <c r="K1094" s="12" t="s">
        <v>107</v>
      </c>
      <c r="L1094" s="14">
        <v>2024</v>
      </c>
      <c r="M1094" s="2"/>
    </row>
    <row r="1095" spans="2:13" x14ac:dyDescent="0.3">
      <c r="B1095" s="15">
        <v>45330</v>
      </c>
      <c r="C1095" s="2" t="s">
        <v>23</v>
      </c>
      <c r="D1095" s="2" t="s">
        <v>24</v>
      </c>
      <c r="E1095" s="16">
        <v>1</v>
      </c>
      <c r="F1095" s="17">
        <v>10</v>
      </c>
      <c r="G1095" s="16">
        <v>2</v>
      </c>
      <c r="H1095" s="17">
        <v>39.979999999999997</v>
      </c>
      <c r="I1095" s="2" t="s">
        <v>25</v>
      </c>
      <c r="J1095" s="2" t="s">
        <v>14</v>
      </c>
      <c r="K1095" s="16" t="s">
        <v>107</v>
      </c>
      <c r="L1095" s="18">
        <v>2024</v>
      </c>
      <c r="M1095" s="2"/>
    </row>
    <row r="1096" spans="2:13" x14ac:dyDescent="0.3">
      <c r="B1096" s="10">
        <v>45331</v>
      </c>
      <c r="C1096" s="11" t="s">
        <v>31</v>
      </c>
      <c r="D1096" s="11" t="s">
        <v>32</v>
      </c>
      <c r="E1096" s="12">
        <v>3</v>
      </c>
      <c r="F1096" s="13">
        <v>703.5</v>
      </c>
      <c r="G1096" s="12">
        <v>1</v>
      </c>
      <c r="H1096" s="13">
        <v>275.88</v>
      </c>
      <c r="I1096" s="11" t="s">
        <v>18</v>
      </c>
      <c r="J1096" s="11" t="s">
        <v>14</v>
      </c>
      <c r="K1096" s="12" t="s">
        <v>107</v>
      </c>
      <c r="L1096" s="14">
        <v>2024</v>
      </c>
      <c r="M1096" s="2"/>
    </row>
    <row r="1097" spans="2:13" x14ac:dyDescent="0.3">
      <c r="B1097" s="15">
        <v>45332</v>
      </c>
      <c r="C1097" s="2" t="s">
        <v>37</v>
      </c>
      <c r="D1097" s="2" t="s">
        <v>38</v>
      </c>
      <c r="E1097" s="16">
        <v>0</v>
      </c>
      <c r="F1097" s="17">
        <v>0</v>
      </c>
      <c r="G1097" s="16">
        <v>3</v>
      </c>
      <c r="H1097" s="17">
        <v>179.97</v>
      </c>
      <c r="I1097" s="2" t="s">
        <v>39</v>
      </c>
      <c r="J1097" s="2" t="s">
        <v>36</v>
      </c>
      <c r="K1097" s="16" t="s">
        <v>107</v>
      </c>
      <c r="L1097" s="18">
        <v>2024</v>
      </c>
      <c r="M1097" s="2"/>
    </row>
    <row r="1098" spans="2:13" x14ac:dyDescent="0.3">
      <c r="B1098" s="10">
        <v>45333</v>
      </c>
      <c r="C1098" s="11" t="s">
        <v>72</v>
      </c>
      <c r="D1098" s="11" t="s">
        <v>73</v>
      </c>
      <c r="E1098" s="12">
        <v>1</v>
      </c>
      <c r="F1098" s="13">
        <v>12600</v>
      </c>
      <c r="G1098" s="12">
        <v>1</v>
      </c>
      <c r="H1098" s="13">
        <v>14000</v>
      </c>
      <c r="I1098" s="11" t="s">
        <v>74</v>
      </c>
      <c r="J1098" s="11" t="s">
        <v>68</v>
      </c>
      <c r="K1098" s="12" t="s">
        <v>107</v>
      </c>
      <c r="L1098" s="14">
        <v>2024</v>
      </c>
      <c r="M1098" s="2"/>
    </row>
    <row r="1099" spans="2:13" x14ac:dyDescent="0.3">
      <c r="B1099" s="15">
        <v>45334</v>
      </c>
      <c r="C1099" s="2" t="s">
        <v>47</v>
      </c>
      <c r="D1099" s="2" t="s">
        <v>48</v>
      </c>
      <c r="E1099" s="16">
        <v>0</v>
      </c>
      <c r="F1099" s="17">
        <v>0</v>
      </c>
      <c r="G1099" s="16">
        <v>3</v>
      </c>
      <c r="H1099" s="17">
        <v>359.64</v>
      </c>
      <c r="I1099" s="2" t="s">
        <v>46</v>
      </c>
      <c r="J1099" s="2" t="s">
        <v>36</v>
      </c>
      <c r="K1099" s="16" t="s">
        <v>107</v>
      </c>
      <c r="L1099" s="18">
        <v>2024</v>
      </c>
      <c r="M1099" s="2"/>
    </row>
    <row r="1100" spans="2:13" x14ac:dyDescent="0.3">
      <c r="B1100" s="10">
        <v>45335</v>
      </c>
      <c r="C1100" s="11" t="s">
        <v>40</v>
      </c>
      <c r="D1100" s="11" t="s">
        <v>41</v>
      </c>
      <c r="E1100" s="12">
        <v>46</v>
      </c>
      <c r="F1100" s="13">
        <v>1011.54</v>
      </c>
      <c r="G1100" s="12">
        <v>5</v>
      </c>
      <c r="H1100" s="13">
        <v>199.95</v>
      </c>
      <c r="I1100" s="11" t="s">
        <v>25</v>
      </c>
      <c r="J1100" s="11" t="s">
        <v>36</v>
      </c>
      <c r="K1100" s="12" t="s">
        <v>107</v>
      </c>
      <c r="L1100" s="14">
        <v>2024</v>
      </c>
      <c r="M1100" s="2"/>
    </row>
    <row r="1101" spans="2:13" x14ac:dyDescent="0.3">
      <c r="B1101" s="15">
        <v>45336</v>
      </c>
      <c r="C1101" s="2" t="s">
        <v>44</v>
      </c>
      <c r="D1101" s="2" t="s">
        <v>45</v>
      </c>
      <c r="E1101" s="16">
        <v>0</v>
      </c>
      <c r="F1101" s="17">
        <v>0</v>
      </c>
      <c r="G1101" s="16">
        <v>5</v>
      </c>
      <c r="H1101" s="17">
        <v>251.6</v>
      </c>
      <c r="I1101" s="2" t="s">
        <v>46</v>
      </c>
      <c r="J1101" s="2" t="s">
        <v>36</v>
      </c>
      <c r="K1101" s="16" t="s">
        <v>107</v>
      </c>
      <c r="L1101" s="18">
        <v>2024</v>
      </c>
      <c r="M1101" s="2"/>
    </row>
    <row r="1102" spans="2:13" x14ac:dyDescent="0.3">
      <c r="B1102" s="10">
        <v>45337</v>
      </c>
      <c r="C1102" s="11" t="s">
        <v>84</v>
      </c>
      <c r="D1102" s="11" t="s">
        <v>85</v>
      </c>
      <c r="E1102" s="12">
        <v>3</v>
      </c>
      <c r="F1102" s="13">
        <v>290.25</v>
      </c>
      <c r="G1102" s="12">
        <v>2</v>
      </c>
      <c r="H1102" s="13">
        <v>258</v>
      </c>
      <c r="I1102" s="11" t="s">
        <v>86</v>
      </c>
      <c r="J1102" s="11" t="s">
        <v>78</v>
      </c>
      <c r="K1102" s="12" t="s">
        <v>107</v>
      </c>
      <c r="L1102" s="14">
        <v>2024</v>
      </c>
      <c r="M1102" s="2"/>
    </row>
    <row r="1103" spans="2:13" x14ac:dyDescent="0.3">
      <c r="B1103" s="15">
        <v>45338</v>
      </c>
      <c r="C1103" s="2" t="s">
        <v>63</v>
      </c>
      <c r="D1103" s="2" t="s">
        <v>41</v>
      </c>
      <c r="E1103" s="16">
        <v>2</v>
      </c>
      <c r="F1103" s="17">
        <v>40</v>
      </c>
      <c r="G1103" s="16">
        <v>3</v>
      </c>
      <c r="H1103" s="17">
        <v>119.97</v>
      </c>
      <c r="I1103" s="2" t="s">
        <v>25</v>
      </c>
      <c r="J1103" s="2" t="s">
        <v>55</v>
      </c>
      <c r="K1103" s="16" t="s">
        <v>107</v>
      </c>
      <c r="L1103" s="18">
        <v>2024</v>
      </c>
      <c r="M1103" s="2"/>
    </row>
    <row r="1104" spans="2:13" x14ac:dyDescent="0.3">
      <c r="B1104" s="10">
        <v>45339</v>
      </c>
      <c r="C1104" s="11" t="s">
        <v>63</v>
      </c>
      <c r="D1104" s="11" t="s">
        <v>41</v>
      </c>
      <c r="E1104" s="12">
        <v>0</v>
      </c>
      <c r="F1104" s="13">
        <v>0</v>
      </c>
      <c r="G1104" s="12">
        <v>4</v>
      </c>
      <c r="H1104" s="13">
        <v>159.96</v>
      </c>
      <c r="I1104" s="11" t="s">
        <v>25</v>
      </c>
      <c r="J1104" s="11" t="s">
        <v>55</v>
      </c>
      <c r="K1104" s="12" t="s">
        <v>107</v>
      </c>
      <c r="L1104" s="14">
        <v>2024</v>
      </c>
      <c r="M1104" s="2"/>
    </row>
    <row r="1105" spans="2:13" x14ac:dyDescent="0.3">
      <c r="B1105" s="15">
        <v>45340</v>
      </c>
      <c r="C1105" s="2" t="s">
        <v>11</v>
      </c>
      <c r="D1105" s="2" t="s">
        <v>12</v>
      </c>
      <c r="E1105" s="16">
        <v>1</v>
      </c>
      <c r="F1105" s="17">
        <v>345.59</v>
      </c>
      <c r="G1105" s="16">
        <v>4</v>
      </c>
      <c r="H1105" s="17">
        <v>1727.96</v>
      </c>
      <c r="I1105" s="2" t="s">
        <v>13</v>
      </c>
      <c r="J1105" s="2" t="s">
        <v>14</v>
      </c>
      <c r="K1105" s="16" t="s">
        <v>107</v>
      </c>
      <c r="L1105" s="18">
        <v>2024</v>
      </c>
      <c r="M1105" s="2"/>
    </row>
    <row r="1106" spans="2:13" x14ac:dyDescent="0.3">
      <c r="B1106" s="10">
        <v>45341</v>
      </c>
      <c r="C1106" s="11" t="s">
        <v>87</v>
      </c>
      <c r="D1106" s="11" t="s">
        <v>88</v>
      </c>
      <c r="E1106" s="12">
        <v>2</v>
      </c>
      <c r="F1106" s="13">
        <v>125.98</v>
      </c>
      <c r="G1106" s="12">
        <v>4</v>
      </c>
      <c r="H1106" s="13">
        <v>359.96</v>
      </c>
      <c r="I1106" s="11" t="s">
        <v>25</v>
      </c>
      <c r="J1106" s="11" t="s">
        <v>78</v>
      </c>
      <c r="K1106" s="12" t="s">
        <v>107</v>
      </c>
      <c r="L1106" s="14">
        <v>2024</v>
      </c>
      <c r="M1106" s="2"/>
    </row>
    <row r="1107" spans="2:13" x14ac:dyDescent="0.3">
      <c r="B1107" s="15">
        <v>45342</v>
      </c>
      <c r="C1107" s="2" t="s">
        <v>28</v>
      </c>
      <c r="D1107" s="2" t="s">
        <v>29</v>
      </c>
      <c r="E1107" s="16">
        <v>1</v>
      </c>
      <c r="F1107" s="17">
        <v>15</v>
      </c>
      <c r="G1107" s="16">
        <v>3</v>
      </c>
      <c r="H1107" s="17">
        <v>89.97</v>
      </c>
      <c r="I1107" s="2" t="s">
        <v>30</v>
      </c>
      <c r="J1107" s="2" t="s">
        <v>14</v>
      </c>
      <c r="K1107" s="16" t="s">
        <v>107</v>
      </c>
      <c r="L1107" s="18">
        <v>2024</v>
      </c>
      <c r="M1107" s="2"/>
    </row>
    <row r="1108" spans="2:13" x14ac:dyDescent="0.3">
      <c r="B1108" s="10">
        <v>45343</v>
      </c>
      <c r="C1108" s="11" t="s">
        <v>61</v>
      </c>
      <c r="D1108" s="11" t="s">
        <v>62</v>
      </c>
      <c r="E1108" s="12">
        <v>1</v>
      </c>
      <c r="F1108" s="13">
        <v>294.02</v>
      </c>
      <c r="G1108" s="12">
        <v>2</v>
      </c>
      <c r="H1108" s="13">
        <v>653.38</v>
      </c>
      <c r="I1108" s="11" t="s">
        <v>58</v>
      </c>
      <c r="J1108" s="11" t="s">
        <v>55</v>
      </c>
      <c r="K1108" s="12" t="s">
        <v>107</v>
      </c>
      <c r="L1108" s="14">
        <v>2024</v>
      </c>
      <c r="M1108" s="2"/>
    </row>
    <row r="1109" spans="2:13" x14ac:dyDescent="0.3">
      <c r="B1109" s="15">
        <v>45344</v>
      </c>
      <c r="C1109" s="2" t="s">
        <v>19</v>
      </c>
      <c r="D1109" s="2" t="s">
        <v>20</v>
      </c>
      <c r="E1109" s="16">
        <v>0</v>
      </c>
      <c r="F1109" s="17">
        <v>0</v>
      </c>
      <c r="G1109" s="16">
        <v>5</v>
      </c>
      <c r="H1109" s="17">
        <v>499.95</v>
      </c>
      <c r="I1109" s="2" t="s">
        <v>18</v>
      </c>
      <c r="J1109" s="2" t="s">
        <v>14</v>
      </c>
      <c r="K1109" s="16" t="s">
        <v>107</v>
      </c>
      <c r="L1109" s="18">
        <v>2024</v>
      </c>
      <c r="M1109" s="2"/>
    </row>
    <row r="1110" spans="2:13" x14ac:dyDescent="0.3">
      <c r="B1110" s="10">
        <v>45345</v>
      </c>
      <c r="C1110" s="11" t="s">
        <v>64</v>
      </c>
      <c r="D1110" s="11" t="s">
        <v>65</v>
      </c>
      <c r="E1110" s="12">
        <v>1</v>
      </c>
      <c r="F1110" s="13">
        <v>584.99</v>
      </c>
      <c r="G1110" s="12">
        <v>5</v>
      </c>
      <c r="H1110" s="13">
        <v>3249.95</v>
      </c>
      <c r="I1110" s="11" t="s">
        <v>35</v>
      </c>
      <c r="J1110" s="11" t="s">
        <v>55</v>
      </c>
      <c r="K1110" s="12" t="s">
        <v>107</v>
      </c>
      <c r="L1110" s="14">
        <v>2024</v>
      </c>
      <c r="M1110" s="2"/>
    </row>
    <row r="1111" spans="2:13" x14ac:dyDescent="0.3">
      <c r="B1111" s="15">
        <v>45346</v>
      </c>
      <c r="C1111" s="2" t="s">
        <v>82</v>
      </c>
      <c r="D1111" s="2" t="s">
        <v>83</v>
      </c>
      <c r="E1111" s="16">
        <v>2</v>
      </c>
      <c r="F1111" s="17">
        <v>193.5</v>
      </c>
      <c r="G1111" s="16">
        <v>1</v>
      </c>
      <c r="H1111" s="17">
        <v>129</v>
      </c>
      <c r="I1111" s="2" t="s">
        <v>77</v>
      </c>
      <c r="J1111" s="2" t="s">
        <v>78</v>
      </c>
      <c r="K1111" s="16" t="s">
        <v>107</v>
      </c>
      <c r="L1111" s="18">
        <v>2024</v>
      </c>
      <c r="M1111" s="2"/>
    </row>
    <row r="1112" spans="2:13" x14ac:dyDescent="0.3">
      <c r="B1112" s="10">
        <v>45347</v>
      </c>
      <c r="C1112" s="11" t="s">
        <v>26</v>
      </c>
      <c r="D1112" s="11" t="s">
        <v>27</v>
      </c>
      <c r="E1112" s="12">
        <v>3</v>
      </c>
      <c r="F1112" s="13">
        <v>42</v>
      </c>
      <c r="G1112" s="12">
        <v>1</v>
      </c>
      <c r="H1112" s="13">
        <v>27.99</v>
      </c>
      <c r="I1112" s="11" t="s">
        <v>25</v>
      </c>
      <c r="J1112" s="11" t="s">
        <v>14</v>
      </c>
      <c r="K1112" s="12" t="s">
        <v>107</v>
      </c>
      <c r="L1112" s="14">
        <v>2024</v>
      </c>
      <c r="M1112" s="2"/>
    </row>
    <row r="1113" spans="2:13" x14ac:dyDescent="0.3">
      <c r="B1113" s="15">
        <v>45348</v>
      </c>
      <c r="C1113" s="2" t="s">
        <v>92</v>
      </c>
      <c r="D1113" s="2" t="s">
        <v>93</v>
      </c>
      <c r="E1113" s="16">
        <v>0</v>
      </c>
      <c r="F1113" s="17">
        <v>0</v>
      </c>
      <c r="G1113" s="16">
        <v>1</v>
      </c>
      <c r="H1113" s="17">
        <v>59.99</v>
      </c>
      <c r="I1113" s="2" t="s">
        <v>94</v>
      </c>
      <c r="J1113" s="2" t="s">
        <v>95</v>
      </c>
      <c r="K1113" s="16" t="s">
        <v>107</v>
      </c>
      <c r="L1113" s="18">
        <v>2024</v>
      </c>
      <c r="M1113" s="2"/>
    </row>
    <row r="1114" spans="2:13" x14ac:dyDescent="0.3">
      <c r="B1114" s="10">
        <v>45349</v>
      </c>
      <c r="C1114" s="11" t="s">
        <v>84</v>
      </c>
      <c r="D1114" s="11" t="s">
        <v>85</v>
      </c>
      <c r="E1114" s="12">
        <v>2</v>
      </c>
      <c r="F1114" s="13">
        <v>193.5</v>
      </c>
      <c r="G1114" s="12">
        <v>5</v>
      </c>
      <c r="H1114" s="13">
        <v>645</v>
      </c>
      <c r="I1114" s="11" t="s">
        <v>86</v>
      </c>
      <c r="J1114" s="11" t="s">
        <v>78</v>
      </c>
      <c r="K1114" s="12" t="s">
        <v>107</v>
      </c>
      <c r="L1114" s="14">
        <v>2024</v>
      </c>
      <c r="M1114" s="2"/>
    </row>
    <row r="1115" spans="2:13" x14ac:dyDescent="0.3">
      <c r="B1115" s="15">
        <v>45350</v>
      </c>
      <c r="C1115" s="2" t="s">
        <v>98</v>
      </c>
      <c r="D1115" s="2" t="s">
        <v>99</v>
      </c>
      <c r="E1115" s="16">
        <v>0</v>
      </c>
      <c r="F1115" s="17">
        <v>0</v>
      </c>
      <c r="G1115" s="16">
        <v>5</v>
      </c>
      <c r="H1115" s="17">
        <v>1999.75</v>
      </c>
      <c r="I1115" s="2" t="s">
        <v>13</v>
      </c>
      <c r="J1115" s="2" t="s">
        <v>100</v>
      </c>
      <c r="K1115" s="16" t="s">
        <v>107</v>
      </c>
      <c r="L1115" s="18">
        <v>2024</v>
      </c>
      <c r="M1115" s="2"/>
    </row>
    <row r="1116" spans="2:13" x14ac:dyDescent="0.3">
      <c r="B1116" s="10">
        <v>45351</v>
      </c>
      <c r="C1116" s="11" t="s">
        <v>66</v>
      </c>
      <c r="D1116" s="11" t="s">
        <v>67</v>
      </c>
      <c r="E1116" s="12">
        <v>2</v>
      </c>
      <c r="F1116" s="13">
        <v>8991</v>
      </c>
      <c r="G1116" s="12">
        <v>4</v>
      </c>
      <c r="H1116" s="13">
        <v>19980</v>
      </c>
      <c r="I1116" s="11" t="s">
        <v>13</v>
      </c>
      <c r="J1116" s="11" t="s">
        <v>68</v>
      </c>
      <c r="K1116" s="12" t="s">
        <v>107</v>
      </c>
      <c r="L1116" s="14">
        <v>2024</v>
      </c>
      <c r="M1116" s="2"/>
    </row>
    <row r="1117" spans="2:13" x14ac:dyDescent="0.3">
      <c r="B1117" s="15">
        <v>45352</v>
      </c>
      <c r="C1117" s="2" t="s">
        <v>21</v>
      </c>
      <c r="D1117" s="2" t="s">
        <v>22</v>
      </c>
      <c r="E1117" s="16">
        <v>3</v>
      </c>
      <c r="F1117" s="17">
        <v>125.97</v>
      </c>
      <c r="G1117" s="16">
        <v>3</v>
      </c>
      <c r="H1117" s="17">
        <v>209.97</v>
      </c>
      <c r="I1117" s="2" t="s">
        <v>18</v>
      </c>
      <c r="J1117" s="2" t="s">
        <v>14</v>
      </c>
      <c r="K1117" s="16" t="s">
        <v>108</v>
      </c>
      <c r="L1117" s="18">
        <v>2024</v>
      </c>
      <c r="M1117" s="2"/>
    </row>
    <row r="1118" spans="2:13" x14ac:dyDescent="0.3">
      <c r="B1118" s="10">
        <v>45353</v>
      </c>
      <c r="C1118" s="11" t="s">
        <v>89</v>
      </c>
      <c r="D1118" s="11" t="s">
        <v>90</v>
      </c>
      <c r="E1118" s="12">
        <v>0</v>
      </c>
      <c r="F1118" s="13">
        <v>0</v>
      </c>
      <c r="G1118" s="12">
        <v>5</v>
      </c>
      <c r="H1118" s="13">
        <v>449.95</v>
      </c>
      <c r="I1118" s="11" t="s">
        <v>91</v>
      </c>
      <c r="J1118" s="11" t="s">
        <v>78</v>
      </c>
      <c r="K1118" s="12" t="s">
        <v>108</v>
      </c>
      <c r="L1118" s="14">
        <v>2024</v>
      </c>
      <c r="M1118" s="2"/>
    </row>
    <row r="1119" spans="2:13" x14ac:dyDescent="0.3">
      <c r="B1119" s="15">
        <v>45354</v>
      </c>
      <c r="C1119" s="2" t="s">
        <v>104</v>
      </c>
      <c r="D1119" s="2" t="s">
        <v>105</v>
      </c>
      <c r="E1119" s="16">
        <v>0</v>
      </c>
      <c r="F1119" s="17">
        <v>0</v>
      </c>
      <c r="G1119" s="16">
        <v>1</v>
      </c>
      <c r="H1119" s="17">
        <v>53.15</v>
      </c>
      <c r="I1119" s="2" t="s">
        <v>106</v>
      </c>
      <c r="J1119" s="2" t="s">
        <v>100</v>
      </c>
      <c r="K1119" s="16" t="s">
        <v>108</v>
      </c>
      <c r="L1119" s="18">
        <v>2024</v>
      </c>
      <c r="M1119" s="2"/>
    </row>
    <row r="1120" spans="2:13" x14ac:dyDescent="0.3">
      <c r="B1120" s="10">
        <v>45355</v>
      </c>
      <c r="C1120" s="11" t="s">
        <v>49</v>
      </c>
      <c r="D1120" s="11" t="s">
        <v>50</v>
      </c>
      <c r="E1120" s="12">
        <v>0</v>
      </c>
      <c r="F1120" s="13">
        <v>0</v>
      </c>
      <c r="G1120" s="12">
        <v>5</v>
      </c>
      <c r="H1120" s="13">
        <v>209.4</v>
      </c>
      <c r="I1120" s="11" t="s">
        <v>46</v>
      </c>
      <c r="J1120" s="11" t="s">
        <v>36</v>
      </c>
      <c r="K1120" s="12" t="s">
        <v>108</v>
      </c>
      <c r="L1120" s="14">
        <v>2024</v>
      </c>
      <c r="M1120" s="2"/>
    </row>
    <row r="1121" spans="2:13" x14ac:dyDescent="0.3">
      <c r="B1121" s="15">
        <v>45356</v>
      </c>
      <c r="C1121" s="2" t="s">
        <v>47</v>
      </c>
      <c r="D1121" s="2" t="s">
        <v>48</v>
      </c>
      <c r="E1121" s="16">
        <v>33</v>
      </c>
      <c r="F1121" s="17">
        <v>2967.0299999999997</v>
      </c>
      <c r="G1121" s="16">
        <v>3</v>
      </c>
      <c r="H1121" s="17">
        <v>359.64</v>
      </c>
      <c r="I1121" s="2" t="s">
        <v>46</v>
      </c>
      <c r="J1121" s="2" t="s">
        <v>36</v>
      </c>
      <c r="K1121" s="16" t="s">
        <v>108</v>
      </c>
      <c r="L1121" s="18">
        <v>2024</v>
      </c>
      <c r="M1121" s="2"/>
    </row>
    <row r="1122" spans="2:13" x14ac:dyDescent="0.3">
      <c r="B1122" s="10">
        <v>45357</v>
      </c>
      <c r="C1122" s="11" t="s">
        <v>40</v>
      </c>
      <c r="D1122" s="11" t="s">
        <v>41</v>
      </c>
      <c r="E1122" s="12">
        <v>2</v>
      </c>
      <c r="F1122" s="13">
        <v>43.98</v>
      </c>
      <c r="G1122" s="12">
        <v>4</v>
      </c>
      <c r="H1122" s="13">
        <v>159.96</v>
      </c>
      <c r="I1122" s="11" t="s">
        <v>25</v>
      </c>
      <c r="J1122" s="11" t="s">
        <v>36</v>
      </c>
      <c r="K1122" s="12" t="s">
        <v>108</v>
      </c>
      <c r="L1122" s="14">
        <v>2024</v>
      </c>
      <c r="M1122" s="2"/>
    </row>
    <row r="1123" spans="2:13" x14ac:dyDescent="0.3">
      <c r="B1123" s="15">
        <v>45358</v>
      </c>
      <c r="C1123" s="2" t="s">
        <v>82</v>
      </c>
      <c r="D1123" s="2" t="s">
        <v>83</v>
      </c>
      <c r="E1123" s="16">
        <v>3</v>
      </c>
      <c r="F1123" s="17">
        <v>290.25</v>
      </c>
      <c r="G1123" s="16">
        <v>5</v>
      </c>
      <c r="H1123" s="17">
        <v>645</v>
      </c>
      <c r="I1123" s="2" t="s">
        <v>77</v>
      </c>
      <c r="J1123" s="2" t="s">
        <v>78</v>
      </c>
      <c r="K1123" s="16" t="s">
        <v>108</v>
      </c>
      <c r="L1123" s="18">
        <v>2024</v>
      </c>
      <c r="M1123" s="2"/>
    </row>
    <row r="1124" spans="2:13" x14ac:dyDescent="0.3">
      <c r="B1124" s="10">
        <v>45359</v>
      </c>
      <c r="C1124" s="11" t="s">
        <v>47</v>
      </c>
      <c r="D1124" s="11" t="s">
        <v>48</v>
      </c>
      <c r="E1124" s="12">
        <v>2</v>
      </c>
      <c r="F1124" s="13">
        <v>179.82</v>
      </c>
      <c r="G1124" s="12">
        <v>1</v>
      </c>
      <c r="H1124" s="13">
        <v>119.88</v>
      </c>
      <c r="I1124" s="11" t="s">
        <v>46</v>
      </c>
      <c r="J1124" s="11" t="s">
        <v>36</v>
      </c>
      <c r="K1124" s="12" t="s">
        <v>108</v>
      </c>
      <c r="L1124" s="14">
        <v>2024</v>
      </c>
      <c r="M1124" s="2"/>
    </row>
    <row r="1125" spans="2:13" x14ac:dyDescent="0.3">
      <c r="B1125" s="15">
        <v>45360</v>
      </c>
      <c r="C1125" s="2" t="s">
        <v>26</v>
      </c>
      <c r="D1125" s="2" t="s">
        <v>27</v>
      </c>
      <c r="E1125" s="16">
        <v>0</v>
      </c>
      <c r="F1125" s="17">
        <v>0</v>
      </c>
      <c r="G1125" s="16">
        <v>3</v>
      </c>
      <c r="H1125" s="17">
        <v>83.97</v>
      </c>
      <c r="I1125" s="2" t="s">
        <v>25</v>
      </c>
      <c r="J1125" s="2" t="s">
        <v>14</v>
      </c>
      <c r="K1125" s="16" t="s">
        <v>108</v>
      </c>
      <c r="L1125" s="18">
        <v>2024</v>
      </c>
      <c r="M1125" s="2"/>
    </row>
    <row r="1126" spans="2:13" x14ac:dyDescent="0.3">
      <c r="B1126" s="10">
        <v>45361</v>
      </c>
      <c r="C1126" s="11" t="s">
        <v>66</v>
      </c>
      <c r="D1126" s="11" t="s">
        <v>67</v>
      </c>
      <c r="E1126" s="12">
        <v>1</v>
      </c>
      <c r="F1126" s="13">
        <v>4495.5</v>
      </c>
      <c r="G1126" s="12">
        <v>3</v>
      </c>
      <c r="H1126" s="13">
        <v>14985</v>
      </c>
      <c r="I1126" s="11" t="s">
        <v>13</v>
      </c>
      <c r="J1126" s="11" t="s">
        <v>68</v>
      </c>
      <c r="K1126" s="12" t="s">
        <v>108</v>
      </c>
      <c r="L1126" s="14">
        <v>2024</v>
      </c>
      <c r="M1126" s="2"/>
    </row>
    <row r="1127" spans="2:13" x14ac:dyDescent="0.3">
      <c r="B1127" s="15">
        <v>45362</v>
      </c>
      <c r="C1127" s="2" t="s">
        <v>72</v>
      </c>
      <c r="D1127" s="2" t="s">
        <v>73</v>
      </c>
      <c r="E1127" s="16">
        <v>1</v>
      </c>
      <c r="F1127" s="17">
        <v>12600</v>
      </c>
      <c r="G1127" s="16">
        <v>2</v>
      </c>
      <c r="H1127" s="17">
        <v>28000</v>
      </c>
      <c r="I1127" s="2" t="s">
        <v>74</v>
      </c>
      <c r="J1127" s="2" t="s">
        <v>68</v>
      </c>
      <c r="K1127" s="16" t="s">
        <v>108</v>
      </c>
      <c r="L1127" s="18">
        <v>2024</v>
      </c>
      <c r="M1127" s="2"/>
    </row>
    <row r="1128" spans="2:13" x14ac:dyDescent="0.3">
      <c r="B1128" s="10">
        <v>45363</v>
      </c>
      <c r="C1128" s="11" t="s">
        <v>47</v>
      </c>
      <c r="D1128" s="11" t="s">
        <v>48</v>
      </c>
      <c r="E1128" s="12">
        <v>3</v>
      </c>
      <c r="F1128" s="13">
        <v>269.73</v>
      </c>
      <c r="G1128" s="12">
        <v>2</v>
      </c>
      <c r="H1128" s="13">
        <v>239.76</v>
      </c>
      <c r="I1128" s="11" t="s">
        <v>46</v>
      </c>
      <c r="J1128" s="11" t="s">
        <v>36</v>
      </c>
      <c r="K1128" s="12" t="s">
        <v>108</v>
      </c>
      <c r="L1128" s="14">
        <v>2024</v>
      </c>
      <c r="M1128" s="2"/>
    </row>
    <row r="1129" spans="2:13" x14ac:dyDescent="0.3">
      <c r="B1129" s="15">
        <v>45364</v>
      </c>
      <c r="C1129" s="2" t="s">
        <v>61</v>
      </c>
      <c r="D1129" s="2" t="s">
        <v>62</v>
      </c>
      <c r="E1129" s="16">
        <v>3</v>
      </c>
      <c r="F1129" s="17">
        <v>882.06</v>
      </c>
      <c r="G1129" s="16">
        <v>5</v>
      </c>
      <c r="H1129" s="17">
        <v>1633.45</v>
      </c>
      <c r="I1129" s="2" t="s">
        <v>58</v>
      </c>
      <c r="J1129" s="2" t="s">
        <v>55</v>
      </c>
      <c r="K1129" s="16" t="s">
        <v>108</v>
      </c>
      <c r="L1129" s="18">
        <v>2024</v>
      </c>
      <c r="M1129" s="2"/>
    </row>
    <row r="1130" spans="2:13" x14ac:dyDescent="0.3">
      <c r="B1130" s="10">
        <v>45365</v>
      </c>
      <c r="C1130" s="11" t="s">
        <v>21</v>
      </c>
      <c r="D1130" s="11" t="s">
        <v>22</v>
      </c>
      <c r="E1130" s="12">
        <v>2</v>
      </c>
      <c r="F1130" s="13">
        <v>83.98</v>
      </c>
      <c r="G1130" s="12">
        <v>2</v>
      </c>
      <c r="H1130" s="13">
        <v>139.97999999999999</v>
      </c>
      <c r="I1130" s="11" t="s">
        <v>18</v>
      </c>
      <c r="J1130" s="11" t="s">
        <v>14</v>
      </c>
      <c r="K1130" s="12" t="s">
        <v>108</v>
      </c>
      <c r="L1130" s="14">
        <v>2024</v>
      </c>
      <c r="M1130" s="2"/>
    </row>
    <row r="1131" spans="2:13" x14ac:dyDescent="0.3">
      <c r="B1131" s="15">
        <v>45366</v>
      </c>
      <c r="C1131" s="2" t="s">
        <v>47</v>
      </c>
      <c r="D1131" s="2" t="s">
        <v>48</v>
      </c>
      <c r="E1131" s="16">
        <v>2</v>
      </c>
      <c r="F1131" s="17">
        <v>179.82</v>
      </c>
      <c r="G1131" s="16">
        <v>5</v>
      </c>
      <c r="H1131" s="17">
        <v>599.4</v>
      </c>
      <c r="I1131" s="2" t="s">
        <v>46</v>
      </c>
      <c r="J1131" s="2" t="s">
        <v>36</v>
      </c>
      <c r="K1131" s="16" t="s">
        <v>108</v>
      </c>
      <c r="L1131" s="18">
        <v>2024</v>
      </c>
      <c r="M1131" s="2"/>
    </row>
    <row r="1132" spans="2:13" x14ac:dyDescent="0.3">
      <c r="B1132" s="10">
        <v>45367</v>
      </c>
      <c r="C1132" s="11" t="s">
        <v>16</v>
      </c>
      <c r="D1132" s="11" t="s">
        <v>17</v>
      </c>
      <c r="E1132" s="12">
        <v>0</v>
      </c>
      <c r="F1132" s="13">
        <v>0</v>
      </c>
      <c r="G1132" s="12">
        <v>2</v>
      </c>
      <c r="H1132" s="13">
        <v>499.98</v>
      </c>
      <c r="I1132" s="11" t="s">
        <v>18</v>
      </c>
      <c r="J1132" s="11" t="s">
        <v>14</v>
      </c>
      <c r="K1132" s="12" t="s">
        <v>108</v>
      </c>
      <c r="L1132" s="14">
        <v>2024</v>
      </c>
      <c r="M1132" s="2"/>
    </row>
    <row r="1133" spans="2:13" x14ac:dyDescent="0.3">
      <c r="B1133" s="15">
        <v>45368</v>
      </c>
      <c r="C1133" s="2" t="s">
        <v>79</v>
      </c>
      <c r="D1133" s="2" t="s">
        <v>80</v>
      </c>
      <c r="E1133" s="16">
        <v>1</v>
      </c>
      <c r="F1133" s="17">
        <v>211.65</v>
      </c>
      <c r="G1133" s="16">
        <v>4</v>
      </c>
      <c r="H1133" s="17">
        <v>996</v>
      </c>
      <c r="I1133" s="2" t="s">
        <v>81</v>
      </c>
      <c r="J1133" s="2" t="s">
        <v>78</v>
      </c>
      <c r="K1133" s="16" t="s">
        <v>108</v>
      </c>
      <c r="L1133" s="18">
        <v>2024</v>
      </c>
      <c r="M1133" s="2"/>
    </row>
    <row r="1134" spans="2:13" x14ac:dyDescent="0.3">
      <c r="B1134" s="10">
        <v>45369</v>
      </c>
      <c r="C1134" s="11" t="s">
        <v>56</v>
      </c>
      <c r="D1134" s="11" t="s">
        <v>57</v>
      </c>
      <c r="E1134" s="12">
        <v>3</v>
      </c>
      <c r="F1134" s="13">
        <v>549.75</v>
      </c>
      <c r="G1134" s="12">
        <v>5</v>
      </c>
      <c r="H1134" s="13">
        <v>1077.95</v>
      </c>
      <c r="I1134" s="11" t="s">
        <v>58</v>
      </c>
      <c r="J1134" s="11" t="s">
        <v>55</v>
      </c>
      <c r="K1134" s="12" t="s">
        <v>108</v>
      </c>
      <c r="L1134" s="14">
        <v>2024</v>
      </c>
      <c r="M1134" s="2"/>
    </row>
    <row r="1135" spans="2:13" x14ac:dyDescent="0.3">
      <c r="B1135" s="15">
        <v>45370</v>
      </c>
      <c r="C1135" s="2" t="s">
        <v>92</v>
      </c>
      <c r="D1135" s="2" t="s">
        <v>93</v>
      </c>
      <c r="E1135" s="16">
        <v>3</v>
      </c>
      <c r="F1135" s="17">
        <v>116.97</v>
      </c>
      <c r="G1135" s="16">
        <v>4</v>
      </c>
      <c r="H1135" s="17">
        <v>239.96</v>
      </c>
      <c r="I1135" s="2" t="s">
        <v>94</v>
      </c>
      <c r="J1135" s="2" t="s">
        <v>95</v>
      </c>
      <c r="K1135" s="16" t="s">
        <v>108</v>
      </c>
      <c r="L1135" s="18">
        <v>2024</v>
      </c>
      <c r="M1135" s="2"/>
    </row>
    <row r="1136" spans="2:13" x14ac:dyDescent="0.3">
      <c r="B1136" s="10">
        <v>45371</v>
      </c>
      <c r="C1136" s="11" t="s">
        <v>66</v>
      </c>
      <c r="D1136" s="11" t="s">
        <v>67</v>
      </c>
      <c r="E1136" s="12">
        <v>1</v>
      </c>
      <c r="F1136" s="13">
        <v>4495.5</v>
      </c>
      <c r="G1136" s="12">
        <v>4</v>
      </c>
      <c r="H1136" s="13">
        <v>19980</v>
      </c>
      <c r="I1136" s="11" t="s">
        <v>13</v>
      </c>
      <c r="J1136" s="11" t="s">
        <v>68</v>
      </c>
      <c r="K1136" s="12" t="s">
        <v>108</v>
      </c>
      <c r="L1136" s="14">
        <v>2024</v>
      </c>
      <c r="M1136" s="2"/>
    </row>
    <row r="1137" spans="2:13" x14ac:dyDescent="0.3">
      <c r="B1137" s="15">
        <v>45372</v>
      </c>
      <c r="C1137" s="2" t="s">
        <v>79</v>
      </c>
      <c r="D1137" s="2" t="s">
        <v>80</v>
      </c>
      <c r="E1137" s="16">
        <v>1</v>
      </c>
      <c r="F1137" s="17">
        <v>211.65</v>
      </c>
      <c r="G1137" s="16">
        <v>1</v>
      </c>
      <c r="H1137" s="17">
        <v>249</v>
      </c>
      <c r="I1137" s="2" t="s">
        <v>81</v>
      </c>
      <c r="J1137" s="2" t="s">
        <v>78</v>
      </c>
      <c r="K1137" s="16" t="s">
        <v>108</v>
      </c>
      <c r="L1137" s="18">
        <v>2024</v>
      </c>
      <c r="M1137" s="2"/>
    </row>
    <row r="1138" spans="2:13" x14ac:dyDescent="0.3">
      <c r="B1138" s="10">
        <v>45373</v>
      </c>
      <c r="C1138" s="11" t="s">
        <v>63</v>
      </c>
      <c r="D1138" s="11" t="s">
        <v>41</v>
      </c>
      <c r="E1138" s="12">
        <v>1</v>
      </c>
      <c r="F1138" s="13">
        <v>20</v>
      </c>
      <c r="G1138" s="12">
        <v>5</v>
      </c>
      <c r="H1138" s="13">
        <v>199.95</v>
      </c>
      <c r="I1138" s="11" t="s">
        <v>25</v>
      </c>
      <c r="J1138" s="11" t="s">
        <v>55</v>
      </c>
      <c r="K1138" s="12" t="s">
        <v>108</v>
      </c>
      <c r="L1138" s="14">
        <v>2024</v>
      </c>
      <c r="M1138" s="2"/>
    </row>
    <row r="1139" spans="2:13" x14ac:dyDescent="0.3">
      <c r="B1139" s="15">
        <v>45374</v>
      </c>
      <c r="C1139" s="2" t="s">
        <v>69</v>
      </c>
      <c r="D1139" s="2" t="s">
        <v>70</v>
      </c>
      <c r="E1139" s="16">
        <v>3</v>
      </c>
      <c r="F1139" s="17">
        <v>105</v>
      </c>
      <c r="G1139" s="16">
        <v>1</v>
      </c>
      <c r="H1139" s="17">
        <v>70</v>
      </c>
      <c r="I1139" s="2" t="s">
        <v>71</v>
      </c>
      <c r="J1139" s="2" t="s">
        <v>68</v>
      </c>
      <c r="K1139" s="16" t="s">
        <v>108</v>
      </c>
      <c r="L1139" s="18">
        <v>2024</v>
      </c>
      <c r="M1139" s="2"/>
    </row>
    <row r="1140" spans="2:13" x14ac:dyDescent="0.3">
      <c r="B1140" s="10">
        <v>45375</v>
      </c>
      <c r="C1140" s="11" t="s">
        <v>66</v>
      </c>
      <c r="D1140" s="11" t="s">
        <v>67</v>
      </c>
      <c r="E1140" s="12">
        <v>0</v>
      </c>
      <c r="F1140" s="13">
        <v>0</v>
      </c>
      <c r="G1140" s="12">
        <v>5</v>
      </c>
      <c r="H1140" s="13">
        <v>24975</v>
      </c>
      <c r="I1140" s="11" t="s">
        <v>13</v>
      </c>
      <c r="J1140" s="11" t="s">
        <v>68</v>
      </c>
      <c r="K1140" s="12" t="s">
        <v>108</v>
      </c>
      <c r="L1140" s="14">
        <v>2024</v>
      </c>
      <c r="M1140" s="2"/>
    </row>
    <row r="1141" spans="2:13" x14ac:dyDescent="0.3">
      <c r="B1141" s="15">
        <v>45376</v>
      </c>
      <c r="C1141" s="2" t="s">
        <v>64</v>
      </c>
      <c r="D1141" s="2" t="s">
        <v>65</v>
      </c>
      <c r="E1141" s="16">
        <v>2</v>
      </c>
      <c r="F1141" s="17">
        <v>1169.98</v>
      </c>
      <c r="G1141" s="16">
        <v>3</v>
      </c>
      <c r="H1141" s="17">
        <v>1949.97</v>
      </c>
      <c r="I1141" s="2" t="s">
        <v>35</v>
      </c>
      <c r="J1141" s="2" t="s">
        <v>55</v>
      </c>
      <c r="K1141" s="16" t="s">
        <v>108</v>
      </c>
      <c r="L1141" s="18">
        <v>2024</v>
      </c>
      <c r="M1141" s="2"/>
    </row>
    <row r="1142" spans="2:13" x14ac:dyDescent="0.3">
      <c r="B1142" s="10">
        <v>45377</v>
      </c>
      <c r="C1142" s="11" t="s">
        <v>59</v>
      </c>
      <c r="D1142" s="11" t="s">
        <v>60</v>
      </c>
      <c r="E1142" s="12">
        <v>47</v>
      </c>
      <c r="F1142" s="13">
        <v>940</v>
      </c>
      <c r="G1142" s="12">
        <v>3</v>
      </c>
      <c r="H1142" s="13">
        <v>119.97</v>
      </c>
      <c r="I1142" s="11" t="s">
        <v>30</v>
      </c>
      <c r="J1142" s="11" t="s">
        <v>55</v>
      </c>
      <c r="K1142" s="12" t="s">
        <v>108</v>
      </c>
      <c r="L1142" s="14">
        <v>2024</v>
      </c>
      <c r="M1142" s="2"/>
    </row>
    <row r="1143" spans="2:13" x14ac:dyDescent="0.3">
      <c r="B1143" s="15">
        <v>45378</v>
      </c>
      <c r="C1143" s="2" t="s">
        <v>59</v>
      </c>
      <c r="D1143" s="2" t="s">
        <v>60</v>
      </c>
      <c r="E1143" s="16">
        <v>1</v>
      </c>
      <c r="F1143" s="17">
        <v>20</v>
      </c>
      <c r="G1143" s="16">
        <v>3</v>
      </c>
      <c r="H1143" s="17">
        <v>119.97</v>
      </c>
      <c r="I1143" s="2" t="s">
        <v>30</v>
      </c>
      <c r="J1143" s="2" t="s">
        <v>55</v>
      </c>
      <c r="K1143" s="16" t="s">
        <v>108</v>
      </c>
      <c r="L1143" s="18">
        <v>2024</v>
      </c>
      <c r="M1143" s="2"/>
    </row>
    <row r="1144" spans="2:13" x14ac:dyDescent="0.3">
      <c r="B1144" s="10">
        <v>45379</v>
      </c>
      <c r="C1144" s="11" t="s">
        <v>23</v>
      </c>
      <c r="D1144" s="11" t="s">
        <v>24</v>
      </c>
      <c r="E1144" s="12">
        <v>0</v>
      </c>
      <c r="F1144" s="13">
        <v>0</v>
      </c>
      <c r="G1144" s="12">
        <v>4</v>
      </c>
      <c r="H1144" s="13">
        <v>79.959999999999994</v>
      </c>
      <c r="I1144" s="11" t="s">
        <v>25</v>
      </c>
      <c r="J1144" s="11" t="s">
        <v>14</v>
      </c>
      <c r="K1144" s="12" t="s">
        <v>108</v>
      </c>
      <c r="L1144" s="14">
        <v>2024</v>
      </c>
      <c r="M1144" s="2"/>
    </row>
    <row r="1145" spans="2:13" x14ac:dyDescent="0.3">
      <c r="B1145" s="15">
        <v>45380</v>
      </c>
      <c r="C1145" s="2" t="s">
        <v>69</v>
      </c>
      <c r="D1145" s="2" t="s">
        <v>70</v>
      </c>
      <c r="E1145" s="16">
        <v>2</v>
      </c>
      <c r="F1145" s="17">
        <v>70</v>
      </c>
      <c r="G1145" s="16">
        <v>1</v>
      </c>
      <c r="H1145" s="17">
        <v>70</v>
      </c>
      <c r="I1145" s="2" t="s">
        <v>71</v>
      </c>
      <c r="J1145" s="2" t="s">
        <v>68</v>
      </c>
      <c r="K1145" s="16" t="s">
        <v>108</v>
      </c>
      <c r="L1145" s="18">
        <v>2024</v>
      </c>
      <c r="M1145" s="2"/>
    </row>
    <row r="1146" spans="2:13" x14ac:dyDescent="0.3">
      <c r="B1146" s="10">
        <v>45381</v>
      </c>
      <c r="C1146" s="11" t="s">
        <v>49</v>
      </c>
      <c r="D1146" s="11" t="s">
        <v>50</v>
      </c>
      <c r="E1146" s="12">
        <v>3</v>
      </c>
      <c r="F1146" s="13">
        <v>69.09</v>
      </c>
      <c r="G1146" s="12">
        <v>1</v>
      </c>
      <c r="H1146" s="13">
        <v>41.88</v>
      </c>
      <c r="I1146" s="11" t="s">
        <v>46</v>
      </c>
      <c r="J1146" s="11" t="s">
        <v>36</v>
      </c>
      <c r="K1146" s="12" t="s">
        <v>108</v>
      </c>
      <c r="L1146" s="14">
        <v>2024</v>
      </c>
      <c r="M1146" s="2"/>
    </row>
    <row r="1147" spans="2:13" x14ac:dyDescent="0.3">
      <c r="B1147" s="15">
        <v>45382</v>
      </c>
      <c r="C1147" s="2" t="s">
        <v>37</v>
      </c>
      <c r="D1147" s="2" t="s">
        <v>38</v>
      </c>
      <c r="E1147" s="16">
        <v>2</v>
      </c>
      <c r="F1147" s="17">
        <v>77.98</v>
      </c>
      <c r="G1147" s="16">
        <v>5</v>
      </c>
      <c r="H1147" s="17">
        <v>299.95</v>
      </c>
      <c r="I1147" s="2" t="s">
        <v>39</v>
      </c>
      <c r="J1147" s="2" t="s">
        <v>36</v>
      </c>
      <c r="K1147" s="16" t="s">
        <v>108</v>
      </c>
      <c r="L1147" s="18">
        <v>2024</v>
      </c>
      <c r="M1147" s="2"/>
    </row>
    <row r="1148" spans="2:13" x14ac:dyDescent="0.3">
      <c r="B1148" s="10">
        <v>45383</v>
      </c>
      <c r="C1148" s="11" t="s">
        <v>37</v>
      </c>
      <c r="D1148" s="11" t="s">
        <v>38</v>
      </c>
      <c r="E1148" s="12">
        <v>1</v>
      </c>
      <c r="F1148" s="13">
        <v>38.99</v>
      </c>
      <c r="G1148" s="12">
        <v>4</v>
      </c>
      <c r="H1148" s="13">
        <v>239.96</v>
      </c>
      <c r="I1148" s="11" t="s">
        <v>39</v>
      </c>
      <c r="J1148" s="11" t="s">
        <v>36</v>
      </c>
      <c r="K1148" s="12" t="s">
        <v>109</v>
      </c>
      <c r="L1148" s="14">
        <v>2024</v>
      </c>
      <c r="M1148" s="2"/>
    </row>
    <row r="1149" spans="2:13" x14ac:dyDescent="0.3">
      <c r="B1149" s="15">
        <v>45384</v>
      </c>
      <c r="C1149" s="2" t="s">
        <v>87</v>
      </c>
      <c r="D1149" s="2" t="s">
        <v>88</v>
      </c>
      <c r="E1149" s="16">
        <v>0</v>
      </c>
      <c r="F1149" s="17">
        <v>0</v>
      </c>
      <c r="G1149" s="16">
        <v>1</v>
      </c>
      <c r="H1149" s="17">
        <v>89.99</v>
      </c>
      <c r="I1149" s="2" t="s">
        <v>25</v>
      </c>
      <c r="J1149" s="2" t="s">
        <v>78</v>
      </c>
      <c r="K1149" s="16" t="s">
        <v>109</v>
      </c>
      <c r="L1149" s="18">
        <v>2024</v>
      </c>
      <c r="M1149" s="2"/>
    </row>
    <row r="1150" spans="2:13" x14ac:dyDescent="0.3">
      <c r="B1150" s="10">
        <v>45385</v>
      </c>
      <c r="C1150" s="11" t="s">
        <v>33</v>
      </c>
      <c r="D1150" s="11" t="s">
        <v>34</v>
      </c>
      <c r="E1150" s="12">
        <v>0</v>
      </c>
      <c r="F1150" s="13">
        <v>0</v>
      </c>
      <c r="G1150" s="12">
        <v>5</v>
      </c>
      <c r="H1150" s="13">
        <v>1249.95</v>
      </c>
      <c r="I1150" s="11" t="s">
        <v>35</v>
      </c>
      <c r="J1150" s="11" t="s">
        <v>36</v>
      </c>
      <c r="K1150" s="12" t="s">
        <v>109</v>
      </c>
      <c r="L1150" s="14">
        <v>2024</v>
      </c>
      <c r="M1150" s="2"/>
    </row>
    <row r="1151" spans="2:13" x14ac:dyDescent="0.3">
      <c r="B1151" s="15">
        <v>45386</v>
      </c>
      <c r="C1151" s="2" t="s">
        <v>49</v>
      </c>
      <c r="D1151" s="2" t="s">
        <v>50</v>
      </c>
      <c r="E1151" s="16">
        <v>3</v>
      </c>
      <c r="F1151" s="17">
        <v>69.09</v>
      </c>
      <c r="G1151" s="16">
        <v>1</v>
      </c>
      <c r="H1151" s="17">
        <v>41.88</v>
      </c>
      <c r="I1151" s="2" t="s">
        <v>46</v>
      </c>
      <c r="J1151" s="2" t="s">
        <v>36</v>
      </c>
      <c r="K1151" s="16" t="s">
        <v>109</v>
      </c>
      <c r="L1151" s="18">
        <v>2024</v>
      </c>
      <c r="M1151" s="2"/>
    </row>
    <row r="1152" spans="2:13" x14ac:dyDescent="0.3">
      <c r="B1152" s="10">
        <v>45387</v>
      </c>
      <c r="C1152" s="11" t="s">
        <v>23</v>
      </c>
      <c r="D1152" s="11" t="s">
        <v>24</v>
      </c>
      <c r="E1152" s="12">
        <v>42</v>
      </c>
      <c r="F1152" s="13">
        <v>420</v>
      </c>
      <c r="G1152" s="12">
        <v>4</v>
      </c>
      <c r="H1152" s="13">
        <v>79.959999999999994</v>
      </c>
      <c r="I1152" s="11" t="s">
        <v>25</v>
      </c>
      <c r="J1152" s="11" t="s">
        <v>14</v>
      </c>
      <c r="K1152" s="12" t="s">
        <v>109</v>
      </c>
      <c r="L1152" s="14">
        <v>2024</v>
      </c>
      <c r="M1152" s="2"/>
    </row>
    <row r="1153" spans="2:13" x14ac:dyDescent="0.3">
      <c r="B1153" s="15">
        <v>45388</v>
      </c>
      <c r="C1153" s="2" t="s">
        <v>44</v>
      </c>
      <c r="D1153" s="2" t="s">
        <v>45</v>
      </c>
      <c r="E1153" s="16">
        <v>0</v>
      </c>
      <c r="F1153" s="17">
        <v>0</v>
      </c>
      <c r="G1153" s="16">
        <v>4</v>
      </c>
      <c r="H1153" s="17">
        <v>201.28</v>
      </c>
      <c r="I1153" s="2" t="s">
        <v>46</v>
      </c>
      <c r="J1153" s="2" t="s">
        <v>36</v>
      </c>
      <c r="K1153" s="16" t="s">
        <v>109</v>
      </c>
      <c r="L1153" s="18">
        <v>2024</v>
      </c>
      <c r="M1153" s="2"/>
    </row>
    <row r="1154" spans="2:13" x14ac:dyDescent="0.3">
      <c r="B1154" s="10">
        <v>45389</v>
      </c>
      <c r="C1154" s="11" t="s">
        <v>75</v>
      </c>
      <c r="D1154" s="11" t="s">
        <v>76</v>
      </c>
      <c r="E1154" s="12">
        <v>2</v>
      </c>
      <c r="F1154" s="13">
        <v>24</v>
      </c>
      <c r="G1154" s="12">
        <v>4</v>
      </c>
      <c r="H1154" s="13">
        <v>80</v>
      </c>
      <c r="I1154" s="11" t="s">
        <v>77</v>
      </c>
      <c r="J1154" s="11" t="s">
        <v>78</v>
      </c>
      <c r="K1154" s="12" t="s">
        <v>109</v>
      </c>
      <c r="L1154" s="14">
        <v>2024</v>
      </c>
      <c r="M1154" s="2"/>
    </row>
    <row r="1155" spans="2:13" x14ac:dyDescent="0.3">
      <c r="B1155" s="15">
        <v>45390</v>
      </c>
      <c r="C1155" s="2" t="s">
        <v>28</v>
      </c>
      <c r="D1155" s="2" t="s">
        <v>29</v>
      </c>
      <c r="E1155" s="16">
        <v>27</v>
      </c>
      <c r="F1155" s="17">
        <v>405</v>
      </c>
      <c r="G1155" s="16">
        <v>2</v>
      </c>
      <c r="H1155" s="17">
        <v>59.98</v>
      </c>
      <c r="I1155" s="2" t="s">
        <v>30</v>
      </c>
      <c r="J1155" s="2" t="s">
        <v>14</v>
      </c>
      <c r="K1155" s="16" t="s">
        <v>109</v>
      </c>
      <c r="L1155" s="18">
        <v>2024</v>
      </c>
      <c r="M1155" s="2"/>
    </row>
    <row r="1156" spans="2:13" x14ac:dyDescent="0.3">
      <c r="B1156" s="10">
        <v>45391</v>
      </c>
      <c r="C1156" s="11" t="s">
        <v>28</v>
      </c>
      <c r="D1156" s="11" t="s">
        <v>29</v>
      </c>
      <c r="E1156" s="12">
        <v>0</v>
      </c>
      <c r="F1156" s="13">
        <v>0</v>
      </c>
      <c r="G1156" s="12">
        <v>2</v>
      </c>
      <c r="H1156" s="13">
        <v>59.98</v>
      </c>
      <c r="I1156" s="11" t="s">
        <v>30</v>
      </c>
      <c r="J1156" s="11" t="s">
        <v>14</v>
      </c>
      <c r="K1156" s="12" t="s">
        <v>109</v>
      </c>
      <c r="L1156" s="14">
        <v>2024</v>
      </c>
      <c r="M1156" s="2"/>
    </row>
    <row r="1157" spans="2:13" x14ac:dyDescent="0.3">
      <c r="B1157" s="15">
        <v>45392</v>
      </c>
      <c r="C1157" s="2" t="s">
        <v>87</v>
      </c>
      <c r="D1157" s="2" t="s">
        <v>88</v>
      </c>
      <c r="E1157" s="16">
        <v>1</v>
      </c>
      <c r="F1157" s="17">
        <v>62.99</v>
      </c>
      <c r="G1157" s="16">
        <v>1</v>
      </c>
      <c r="H1157" s="17">
        <v>89.99</v>
      </c>
      <c r="I1157" s="2" t="s">
        <v>25</v>
      </c>
      <c r="J1157" s="2" t="s">
        <v>78</v>
      </c>
      <c r="K1157" s="16" t="s">
        <v>109</v>
      </c>
      <c r="L1157" s="18">
        <v>2024</v>
      </c>
      <c r="M1157" s="2"/>
    </row>
    <row r="1158" spans="2:13" x14ac:dyDescent="0.3">
      <c r="B1158" s="10">
        <v>45393</v>
      </c>
      <c r="C1158" s="11" t="s">
        <v>72</v>
      </c>
      <c r="D1158" s="11" t="s">
        <v>73</v>
      </c>
      <c r="E1158" s="12">
        <v>1</v>
      </c>
      <c r="F1158" s="13">
        <v>12600</v>
      </c>
      <c r="G1158" s="12">
        <v>1</v>
      </c>
      <c r="H1158" s="13">
        <v>14000</v>
      </c>
      <c r="I1158" s="11" t="s">
        <v>74</v>
      </c>
      <c r="J1158" s="11" t="s">
        <v>68</v>
      </c>
      <c r="K1158" s="12" t="s">
        <v>109</v>
      </c>
      <c r="L1158" s="14">
        <v>2024</v>
      </c>
      <c r="M1158" s="2"/>
    </row>
    <row r="1159" spans="2:13" x14ac:dyDescent="0.3">
      <c r="B1159" s="15">
        <v>45394</v>
      </c>
      <c r="C1159" s="2" t="s">
        <v>101</v>
      </c>
      <c r="D1159" s="2" t="s">
        <v>102</v>
      </c>
      <c r="E1159" s="16">
        <v>28</v>
      </c>
      <c r="F1159" s="17">
        <v>6840.4000000000005</v>
      </c>
      <c r="G1159" s="16">
        <v>3</v>
      </c>
      <c r="H1159" s="17">
        <v>1047</v>
      </c>
      <c r="I1159" s="2" t="s">
        <v>103</v>
      </c>
      <c r="J1159" s="2" t="s">
        <v>100</v>
      </c>
      <c r="K1159" s="16" t="s">
        <v>109</v>
      </c>
      <c r="L1159" s="18">
        <v>2024</v>
      </c>
      <c r="M1159" s="2"/>
    </row>
    <row r="1160" spans="2:13" x14ac:dyDescent="0.3">
      <c r="B1160" s="10">
        <v>45395</v>
      </c>
      <c r="C1160" s="11" t="s">
        <v>92</v>
      </c>
      <c r="D1160" s="11" t="s">
        <v>93</v>
      </c>
      <c r="E1160" s="12">
        <v>1</v>
      </c>
      <c r="F1160" s="13">
        <v>38.99</v>
      </c>
      <c r="G1160" s="12">
        <v>1</v>
      </c>
      <c r="H1160" s="13">
        <v>59.99</v>
      </c>
      <c r="I1160" s="11" t="s">
        <v>94</v>
      </c>
      <c r="J1160" s="11" t="s">
        <v>95</v>
      </c>
      <c r="K1160" s="12" t="s">
        <v>109</v>
      </c>
      <c r="L1160" s="14">
        <v>2024</v>
      </c>
      <c r="M1160" s="2"/>
    </row>
    <row r="1161" spans="2:13" x14ac:dyDescent="0.3">
      <c r="B1161" s="15">
        <v>45396</v>
      </c>
      <c r="C1161" s="2" t="s">
        <v>37</v>
      </c>
      <c r="D1161" s="2" t="s">
        <v>38</v>
      </c>
      <c r="E1161" s="16">
        <v>1</v>
      </c>
      <c r="F1161" s="17">
        <v>38.99</v>
      </c>
      <c r="G1161" s="16">
        <v>4</v>
      </c>
      <c r="H1161" s="17">
        <v>239.96</v>
      </c>
      <c r="I1161" s="2" t="s">
        <v>39</v>
      </c>
      <c r="J1161" s="2" t="s">
        <v>36</v>
      </c>
      <c r="K1161" s="16" t="s">
        <v>109</v>
      </c>
      <c r="L1161" s="18">
        <v>2024</v>
      </c>
      <c r="M1161" s="2"/>
    </row>
    <row r="1162" spans="2:13" x14ac:dyDescent="0.3">
      <c r="B1162" s="10">
        <v>45397</v>
      </c>
      <c r="C1162" s="11" t="s">
        <v>59</v>
      </c>
      <c r="D1162" s="11" t="s">
        <v>60</v>
      </c>
      <c r="E1162" s="12">
        <v>3</v>
      </c>
      <c r="F1162" s="13">
        <v>60</v>
      </c>
      <c r="G1162" s="12">
        <v>4</v>
      </c>
      <c r="H1162" s="13">
        <v>159.96</v>
      </c>
      <c r="I1162" s="11" t="s">
        <v>30</v>
      </c>
      <c r="J1162" s="11" t="s">
        <v>55</v>
      </c>
      <c r="K1162" s="12" t="s">
        <v>109</v>
      </c>
      <c r="L1162" s="14">
        <v>2024</v>
      </c>
      <c r="M1162" s="2"/>
    </row>
    <row r="1163" spans="2:13" x14ac:dyDescent="0.3">
      <c r="B1163" s="15">
        <v>45398</v>
      </c>
      <c r="C1163" s="2" t="s">
        <v>37</v>
      </c>
      <c r="D1163" s="2" t="s">
        <v>38</v>
      </c>
      <c r="E1163" s="16">
        <v>1</v>
      </c>
      <c r="F1163" s="17">
        <v>38.99</v>
      </c>
      <c r="G1163" s="16">
        <v>1</v>
      </c>
      <c r="H1163" s="17">
        <v>59.99</v>
      </c>
      <c r="I1163" s="2" t="s">
        <v>39</v>
      </c>
      <c r="J1163" s="2" t="s">
        <v>36</v>
      </c>
      <c r="K1163" s="16" t="s">
        <v>109</v>
      </c>
      <c r="L1163" s="18">
        <v>2024</v>
      </c>
      <c r="M1163" s="2"/>
    </row>
    <row r="1164" spans="2:13" x14ac:dyDescent="0.3">
      <c r="B1164" s="10">
        <v>45399</v>
      </c>
      <c r="C1164" s="11" t="s">
        <v>42</v>
      </c>
      <c r="D1164" s="11" t="s">
        <v>43</v>
      </c>
      <c r="E1164" s="12">
        <v>41</v>
      </c>
      <c r="F1164" s="13">
        <v>901.58999999999992</v>
      </c>
      <c r="G1164" s="12">
        <v>3</v>
      </c>
      <c r="H1164" s="13">
        <v>119.97</v>
      </c>
      <c r="I1164" s="11" t="s">
        <v>25</v>
      </c>
      <c r="J1164" s="11" t="s">
        <v>36</v>
      </c>
      <c r="K1164" s="12" t="s">
        <v>109</v>
      </c>
      <c r="L1164" s="14">
        <v>2024</v>
      </c>
      <c r="M1164" s="2"/>
    </row>
    <row r="1165" spans="2:13" x14ac:dyDescent="0.3">
      <c r="B1165" s="15">
        <v>45400</v>
      </c>
      <c r="C1165" s="2" t="s">
        <v>49</v>
      </c>
      <c r="D1165" s="2" t="s">
        <v>50</v>
      </c>
      <c r="E1165" s="16">
        <v>2</v>
      </c>
      <c r="F1165" s="17">
        <v>46.06</v>
      </c>
      <c r="G1165" s="16">
        <v>2</v>
      </c>
      <c r="H1165" s="17">
        <v>83.76</v>
      </c>
      <c r="I1165" s="2" t="s">
        <v>46</v>
      </c>
      <c r="J1165" s="2" t="s">
        <v>36</v>
      </c>
      <c r="K1165" s="16" t="s">
        <v>109</v>
      </c>
      <c r="L1165" s="18">
        <v>2024</v>
      </c>
      <c r="M1165" s="2"/>
    </row>
    <row r="1166" spans="2:13" x14ac:dyDescent="0.3">
      <c r="B1166" s="10">
        <v>45401</v>
      </c>
      <c r="C1166" s="11" t="s">
        <v>47</v>
      </c>
      <c r="D1166" s="11" t="s">
        <v>48</v>
      </c>
      <c r="E1166" s="12">
        <v>3</v>
      </c>
      <c r="F1166" s="13">
        <v>269.73</v>
      </c>
      <c r="G1166" s="12">
        <v>4</v>
      </c>
      <c r="H1166" s="13">
        <v>479.52</v>
      </c>
      <c r="I1166" s="11" t="s">
        <v>46</v>
      </c>
      <c r="J1166" s="11" t="s">
        <v>36</v>
      </c>
      <c r="K1166" s="12" t="s">
        <v>109</v>
      </c>
      <c r="L1166" s="14">
        <v>2024</v>
      </c>
      <c r="M1166" s="2"/>
    </row>
    <row r="1167" spans="2:13" x14ac:dyDescent="0.3">
      <c r="B1167" s="15">
        <v>45402</v>
      </c>
      <c r="C1167" s="2" t="s">
        <v>51</v>
      </c>
      <c r="D1167" s="2" t="s">
        <v>52</v>
      </c>
      <c r="E1167" s="16">
        <v>2</v>
      </c>
      <c r="F1167" s="17">
        <v>179.98</v>
      </c>
      <c r="G1167" s="16">
        <v>1</v>
      </c>
      <c r="H1167" s="17">
        <v>119.99</v>
      </c>
      <c r="I1167" s="2" t="s">
        <v>39</v>
      </c>
      <c r="J1167" s="2" t="s">
        <v>36</v>
      </c>
      <c r="K1167" s="16" t="s">
        <v>109</v>
      </c>
      <c r="L1167" s="18">
        <v>2024</v>
      </c>
      <c r="M1167" s="2"/>
    </row>
    <row r="1168" spans="2:13" x14ac:dyDescent="0.3">
      <c r="B1168" s="10">
        <v>45403</v>
      </c>
      <c r="C1168" s="11" t="s">
        <v>87</v>
      </c>
      <c r="D1168" s="11" t="s">
        <v>88</v>
      </c>
      <c r="E1168" s="12">
        <v>0</v>
      </c>
      <c r="F1168" s="13">
        <v>0</v>
      </c>
      <c r="G1168" s="12">
        <v>4</v>
      </c>
      <c r="H1168" s="13">
        <v>359.96</v>
      </c>
      <c r="I1168" s="11" t="s">
        <v>25</v>
      </c>
      <c r="J1168" s="11" t="s">
        <v>78</v>
      </c>
      <c r="K1168" s="12" t="s">
        <v>109</v>
      </c>
      <c r="L1168" s="14">
        <v>2024</v>
      </c>
      <c r="M1168" s="2"/>
    </row>
    <row r="1169" spans="2:13" x14ac:dyDescent="0.3">
      <c r="B1169" s="15">
        <v>45404</v>
      </c>
      <c r="C1169" s="2" t="s">
        <v>44</v>
      </c>
      <c r="D1169" s="2" t="s">
        <v>45</v>
      </c>
      <c r="E1169" s="16">
        <v>2</v>
      </c>
      <c r="F1169" s="17">
        <v>65.42</v>
      </c>
      <c r="G1169" s="16">
        <v>3</v>
      </c>
      <c r="H1169" s="17">
        <v>150.96</v>
      </c>
      <c r="I1169" s="2" t="s">
        <v>46</v>
      </c>
      <c r="J1169" s="2" t="s">
        <v>36</v>
      </c>
      <c r="K1169" s="16" t="s">
        <v>109</v>
      </c>
      <c r="L1169" s="18">
        <v>2024</v>
      </c>
      <c r="M1169" s="2"/>
    </row>
    <row r="1170" spans="2:13" x14ac:dyDescent="0.3">
      <c r="B1170" s="10">
        <v>45405</v>
      </c>
      <c r="C1170" s="11" t="s">
        <v>61</v>
      </c>
      <c r="D1170" s="11" t="s">
        <v>62</v>
      </c>
      <c r="E1170" s="12">
        <v>0</v>
      </c>
      <c r="F1170" s="13">
        <v>0</v>
      </c>
      <c r="G1170" s="12">
        <v>4</v>
      </c>
      <c r="H1170" s="13">
        <v>1306.76</v>
      </c>
      <c r="I1170" s="11" t="s">
        <v>58</v>
      </c>
      <c r="J1170" s="11" t="s">
        <v>55</v>
      </c>
      <c r="K1170" s="12" t="s">
        <v>109</v>
      </c>
      <c r="L1170" s="14">
        <v>2024</v>
      </c>
      <c r="M1170" s="2"/>
    </row>
    <row r="1171" spans="2:13" x14ac:dyDescent="0.3">
      <c r="B1171" s="15">
        <v>45406</v>
      </c>
      <c r="C1171" s="2" t="s">
        <v>92</v>
      </c>
      <c r="D1171" s="2" t="s">
        <v>93</v>
      </c>
      <c r="E1171" s="16">
        <v>3</v>
      </c>
      <c r="F1171" s="17">
        <v>116.97</v>
      </c>
      <c r="G1171" s="16">
        <v>4</v>
      </c>
      <c r="H1171" s="17">
        <v>239.96</v>
      </c>
      <c r="I1171" s="2" t="s">
        <v>94</v>
      </c>
      <c r="J1171" s="2" t="s">
        <v>95</v>
      </c>
      <c r="K1171" s="16" t="s">
        <v>109</v>
      </c>
      <c r="L1171" s="18">
        <v>2024</v>
      </c>
      <c r="M1171" s="2"/>
    </row>
    <row r="1172" spans="2:13" x14ac:dyDescent="0.3">
      <c r="B1172" s="10">
        <v>45407</v>
      </c>
      <c r="C1172" s="11" t="s">
        <v>44</v>
      </c>
      <c r="D1172" s="11" t="s">
        <v>45</v>
      </c>
      <c r="E1172" s="12">
        <v>2</v>
      </c>
      <c r="F1172" s="13">
        <v>65.42</v>
      </c>
      <c r="G1172" s="12">
        <v>1</v>
      </c>
      <c r="H1172" s="13">
        <v>50.32</v>
      </c>
      <c r="I1172" s="11" t="s">
        <v>46</v>
      </c>
      <c r="J1172" s="11" t="s">
        <v>36</v>
      </c>
      <c r="K1172" s="12" t="s">
        <v>109</v>
      </c>
      <c r="L1172" s="14">
        <v>2024</v>
      </c>
      <c r="M1172" s="2"/>
    </row>
    <row r="1173" spans="2:13" x14ac:dyDescent="0.3">
      <c r="B1173" s="15">
        <v>45408</v>
      </c>
      <c r="C1173" s="2" t="s">
        <v>64</v>
      </c>
      <c r="D1173" s="2" t="s">
        <v>65</v>
      </c>
      <c r="E1173" s="16">
        <v>0</v>
      </c>
      <c r="F1173" s="17">
        <v>0</v>
      </c>
      <c r="G1173" s="16">
        <v>1</v>
      </c>
      <c r="H1173" s="17">
        <v>649.99</v>
      </c>
      <c r="I1173" s="2" t="s">
        <v>35</v>
      </c>
      <c r="J1173" s="2" t="s">
        <v>55</v>
      </c>
      <c r="K1173" s="16" t="s">
        <v>109</v>
      </c>
      <c r="L1173" s="18">
        <v>2024</v>
      </c>
      <c r="M1173" s="2"/>
    </row>
    <row r="1174" spans="2:13" x14ac:dyDescent="0.3">
      <c r="B1174" s="10">
        <v>45409</v>
      </c>
      <c r="C1174" s="11" t="s">
        <v>21</v>
      </c>
      <c r="D1174" s="11" t="s">
        <v>22</v>
      </c>
      <c r="E1174" s="12">
        <v>3</v>
      </c>
      <c r="F1174" s="13">
        <v>125.97</v>
      </c>
      <c r="G1174" s="12">
        <v>3</v>
      </c>
      <c r="H1174" s="13">
        <v>209.97</v>
      </c>
      <c r="I1174" s="11" t="s">
        <v>18</v>
      </c>
      <c r="J1174" s="11" t="s">
        <v>14</v>
      </c>
      <c r="K1174" s="12" t="s">
        <v>109</v>
      </c>
      <c r="L1174" s="14">
        <v>2024</v>
      </c>
      <c r="M1174" s="2"/>
    </row>
    <row r="1175" spans="2:13" x14ac:dyDescent="0.3">
      <c r="B1175" s="15">
        <v>45410</v>
      </c>
      <c r="C1175" s="2" t="s">
        <v>44</v>
      </c>
      <c r="D1175" s="2" t="s">
        <v>45</v>
      </c>
      <c r="E1175" s="16">
        <v>1</v>
      </c>
      <c r="F1175" s="17">
        <v>32.71</v>
      </c>
      <c r="G1175" s="16">
        <v>2</v>
      </c>
      <c r="H1175" s="17">
        <v>100.64</v>
      </c>
      <c r="I1175" s="2" t="s">
        <v>46</v>
      </c>
      <c r="J1175" s="2" t="s">
        <v>36</v>
      </c>
      <c r="K1175" s="16" t="s">
        <v>109</v>
      </c>
      <c r="L1175" s="18">
        <v>2024</v>
      </c>
      <c r="M1175" s="2"/>
    </row>
    <row r="1176" spans="2:13" x14ac:dyDescent="0.3">
      <c r="B1176" s="10">
        <v>45411</v>
      </c>
      <c r="C1176" s="11" t="s">
        <v>19</v>
      </c>
      <c r="D1176" s="11" t="s">
        <v>20</v>
      </c>
      <c r="E1176" s="12">
        <v>3</v>
      </c>
      <c r="F1176" s="13">
        <v>194.96999999999997</v>
      </c>
      <c r="G1176" s="12">
        <v>2</v>
      </c>
      <c r="H1176" s="13">
        <v>199.98</v>
      </c>
      <c r="I1176" s="11" t="s">
        <v>18</v>
      </c>
      <c r="J1176" s="11" t="s">
        <v>14</v>
      </c>
      <c r="K1176" s="12" t="s">
        <v>109</v>
      </c>
      <c r="L1176" s="14">
        <v>2024</v>
      </c>
      <c r="M1176" s="2"/>
    </row>
    <row r="1177" spans="2:13" x14ac:dyDescent="0.3">
      <c r="B1177" s="15">
        <v>45412</v>
      </c>
      <c r="C1177" s="2" t="s">
        <v>96</v>
      </c>
      <c r="D1177" s="2" t="s">
        <v>97</v>
      </c>
      <c r="E1177" s="16">
        <v>0</v>
      </c>
      <c r="F1177" s="17">
        <v>0</v>
      </c>
      <c r="G1177" s="16">
        <v>2</v>
      </c>
      <c r="H1177" s="17">
        <v>199.98</v>
      </c>
      <c r="I1177" s="2" t="s">
        <v>25</v>
      </c>
      <c r="J1177" s="2" t="s">
        <v>95</v>
      </c>
      <c r="K1177" s="16" t="s">
        <v>109</v>
      </c>
      <c r="L1177" s="18">
        <v>2024</v>
      </c>
      <c r="M1177" s="2"/>
    </row>
    <row r="1178" spans="2:13" x14ac:dyDescent="0.3">
      <c r="B1178" s="10">
        <v>45413</v>
      </c>
      <c r="C1178" s="11" t="s">
        <v>87</v>
      </c>
      <c r="D1178" s="11" t="s">
        <v>88</v>
      </c>
      <c r="E1178" s="12">
        <v>1</v>
      </c>
      <c r="F1178" s="13">
        <v>62.99</v>
      </c>
      <c r="G1178" s="12">
        <v>5</v>
      </c>
      <c r="H1178" s="13">
        <v>449.95</v>
      </c>
      <c r="I1178" s="11" t="s">
        <v>25</v>
      </c>
      <c r="J1178" s="11" t="s">
        <v>78</v>
      </c>
      <c r="K1178" s="12" t="s">
        <v>110</v>
      </c>
      <c r="L1178" s="14">
        <v>2024</v>
      </c>
      <c r="M1178" s="2"/>
    </row>
    <row r="1179" spans="2:13" x14ac:dyDescent="0.3">
      <c r="B1179" s="15">
        <v>45414</v>
      </c>
      <c r="C1179" s="2" t="s">
        <v>64</v>
      </c>
      <c r="D1179" s="2" t="s">
        <v>65</v>
      </c>
      <c r="E1179" s="16">
        <v>3</v>
      </c>
      <c r="F1179" s="17">
        <v>1754.97</v>
      </c>
      <c r="G1179" s="16">
        <v>3</v>
      </c>
      <c r="H1179" s="17">
        <v>1949.97</v>
      </c>
      <c r="I1179" s="2" t="s">
        <v>35</v>
      </c>
      <c r="J1179" s="2" t="s">
        <v>55</v>
      </c>
      <c r="K1179" s="16" t="s">
        <v>110</v>
      </c>
      <c r="L1179" s="18">
        <v>2024</v>
      </c>
      <c r="M1179" s="2"/>
    </row>
    <row r="1180" spans="2:13" x14ac:dyDescent="0.3">
      <c r="B1180" s="10">
        <v>45415</v>
      </c>
      <c r="C1180" s="11" t="s">
        <v>11</v>
      </c>
      <c r="D1180" s="11" t="s">
        <v>12</v>
      </c>
      <c r="E1180" s="12">
        <v>2</v>
      </c>
      <c r="F1180" s="13">
        <v>691.18</v>
      </c>
      <c r="G1180" s="12">
        <v>2</v>
      </c>
      <c r="H1180" s="13">
        <v>863.98</v>
      </c>
      <c r="I1180" s="11" t="s">
        <v>13</v>
      </c>
      <c r="J1180" s="11" t="s">
        <v>14</v>
      </c>
      <c r="K1180" s="12" t="s">
        <v>110</v>
      </c>
      <c r="L1180" s="14">
        <v>2024</v>
      </c>
      <c r="M1180" s="2"/>
    </row>
    <row r="1181" spans="2:13" x14ac:dyDescent="0.3">
      <c r="B1181" s="15">
        <v>45416</v>
      </c>
      <c r="C1181" s="2" t="s">
        <v>31</v>
      </c>
      <c r="D1181" s="2" t="s">
        <v>32</v>
      </c>
      <c r="E1181" s="16">
        <v>0</v>
      </c>
      <c r="F1181" s="17">
        <v>0</v>
      </c>
      <c r="G1181" s="16">
        <v>3</v>
      </c>
      <c r="H1181" s="17">
        <v>827.64</v>
      </c>
      <c r="I1181" s="2" t="s">
        <v>18</v>
      </c>
      <c r="J1181" s="2" t="s">
        <v>14</v>
      </c>
      <c r="K1181" s="16" t="s">
        <v>110</v>
      </c>
      <c r="L1181" s="18">
        <v>2024</v>
      </c>
      <c r="M1181" s="2"/>
    </row>
    <row r="1182" spans="2:13" x14ac:dyDescent="0.3">
      <c r="B1182" s="10">
        <v>45417</v>
      </c>
      <c r="C1182" s="11" t="s">
        <v>87</v>
      </c>
      <c r="D1182" s="11" t="s">
        <v>88</v>
      </c>
      <c r="E1182" s="12">
        <v>3</v>
      </c>
      <c r="F1182" s="13">
        <v>188.97</v>
      </c>
      <c r="G1182" s="12">
        <v>4</v>
      </c>
      <c r="H1182" s="13">
        <v>359.96</v>
      </c>
      <c r="I1182" s="11" t="s">
        <v>25</v>
      </c>
      <c r="J1182" s="11" t="s">
        <v>78</v>
      </c>
      <c r="K1182" s="12" t="s">
        <v>110</v>
      </c>
      <c r="L1182" s="14">
        <v>2024</v>
      </c>
      <c r="M1182" s="2"/>
    </row>
    <row r="1183" spans="2:13" x14ac:dyDescent="0.3">
      <c r="B1183" s="15">
        <v>45418</v>
      </c>
      <c r="C1183" s="2" t="s">
        <v>11</v>
      </c>
      <c r="D1183" s="2" t="s">
        <v>12</v>
      </c>
      <c r="E1183" s="16">
        <v>2</v>
      </c>
      <c r="F1183" s="17">
        <v>691.18</v>
      </c>
      <c r="G1183" s="16">
        <v>5</v>
      </c>
      <c r="H1183" s="17">
        <v>2159.9499999999998</v>
      </c>
      <c r="I1183" s="2" t="s">
        <v>13</v>
      </c>
      <c r="J1183" s="2" t="s">
        <v>14</v>
      </c>
      <c r="K1183" s="16" t="s">
        <v>110</v>
      </c>
      <c r="L1183" s="18">
        <v>2024</v>
      </c>
      <c r="M1183" s="2"/>
    </row>
    <row r="1184" spans="2:13" x14ac:dyDescent="0.3">
      <c r="B1184" s="10">
        <v>45419</v>
      </c>
      <c r="C1184" s="11" t="s">
        <v>44</v>
      </c>
      <c r="D1184" s="11" t="s">
        <v>45</v>
      </c>
      <c r="E1184" s="12">
        <v>3</v>
      </c>
      <c r="F1184" s="13">
        <v>98.13</v>
      </c>
      <c r="G1184" s="12">
        <v>1</v>
      </c>
      <c r="H1184" s="13">
        <v>50.32</v>
      </c>
      <c r="I1184" s="11" t="s">
        <v>46</v>
      </c>
      <c r="J1184" s="11" t="s">
        <v>36</v>
      </c>
      <c r="K1184" s="12" t="s">
        <v>110</v>
      </c>
      <c r="L1184" s="14">
        <v>2024</v>
      </c>
      <c r="M1184" s="2"/>
    </row>
    <row r="1185" spans="2:13" x14ac:dyDescent="0.3">
      <c r="B1185" s="15">
        <v>45420</v>
      </c>
      <c r="C1185" s="2" t="s">
        <v>98</v>
      </c>
      <c r="D1185" s="2" t="s">
        <v>99</v>
      </c>
      <c r="E1185" s="16">
        <v>3</v>
      </c>
      <c r="F1185" s="17">
        <v>1079.8799999999999</v>
      </c>
      <c r="G1185" s="16">
        <v>3</v>
      </c>
      <c r="H1185" s="17">
        <v>1199.8499999999999</v>
      </c>
      <c r="I1185" s="2" t="s">
        <v>13</v>
      </c>
      <c r="J1185" s="2" t="s">
        <v>100</v>
      </c>
      <c r="K1185" s="16" t="s">
        <v>110</v>
      </c>
      <c r="L1185" s="18">
        <v>2024</v>
      </c>
      <c r="M1185" s="2"/>
    </row>
    <row r="1186" spans="2:13" x14ac:dyDescent="0.3">
      <c r="B1186" s="10">
        <v>45421</v>
      </c>
      <c r="C1186" s="11" t="s">
        <v>19</v>
      </c>
      <c r="D1186" s="11" t="s">
        <v>20</v>
      </c>
      <c r="E1186" s="12">
        <v>1</v>
      </c>
      <c r="F1186" s="13">
        <v>64.989999999999995</v>
      </c>
      <c r="G1186" s="12">
        <v>5</v>
      </c>
      <c r="H1186" s="13">
        <v>499.95</v>
      </c>
      <c r="I1186" s="11" t="s">
        <v>18</v>
      </c>
      <c r="J1186" s="11" t="s">
        <v>14</v>
      </c>
      <c r="K1186" s="12" t="s">
        <v>110</v>
      </c>
      <c r="L1186" s="14">
        <v>2024</v>
      </c>
      <c r="M1186" s="2"/>
    </row>
    <row r="1187" spans="2:13" x14ac:dyDescent="0.3">
      <c r="B1187" s="15">
        <v>45422</v>
      </c>
      <c r="C1187" s="2" t="s">
        <v>51</v>
      </c>
      <c r="D1187" s="2" t="s">
        <v>52</v>
      </c>
      <c r="E1187" s="16">
        <v>27</v>
      </c>
      <c r="F1187" s="17">
        <v>2429.73</v>
      </c>
      <c r="G1187" s="16">
        <v>2</v>
      </c>
      <c r="H1187" s="17">
        <v>239.98</v>
      </c>
      <c r="I1187" s="2" t="s">
        <v>39</v>
      </c>
      <c r="J1187" s="2" t="s">
        <v>36</v>
      </c>
      <c r="K1187" s="16" t="s">
        <v>110</v>
      </c>
      <c r="L1187" s="18">
        <v>2024</v>
      </c>
      <c r="M1187" s="2"/>
    </row>
    <row r="1188" spans="2:13" x14ac:dyDescent="0.3">
      <c r="B1188" s="10">
        <v>45423</v>
      </c>
      <c r="C1188" s="11" t="s">
        <v>28</v>
      </c>
      <c r="D1188" s="11" t="s">
        <v>29</v>
      </c>
      <c r="E1188" s="12">
        <v>2</v>
      </c>
      <c r="F1188" s="13">
        <v>30</v>
      </c>
      <c r="G1188" s="12">
        <v>1</v>
      </c>
      <c r="H1188" s="13">
        <v>29.99</v>
      </c>
      <c r="I1188" s="11" t="s">
        <v>30</v>
      </c>
      <c r="J1188" s="11" t="s">
        <v>14</v>
      </c>
      <c r="K1188" s="12" t="s">
        <v>110</v>
      </c>
      <c r="L1188" s="14">
        <v>2024</v>
      </c>
      <c r="M1188" s="2"/>
    </row>
    <row r="1189" spans="2:13" x14ac:dyDescent="0.3">
      <c r="B1189" s="15">
        <v>45424</v>
      </c>
      <c r="C1189" s="2" t="s">
        <v>56</v>
      </c>
      <c r="D1189" s="2" t="s">
        <v>57</v>
      </c>
      <c r="E1189" s="16">
        <v>1</v>
      </c>
      <c r="F1189" s="17">
        <v>183.25</v>
      </c>
      <c r="G1189" s="16">
        <v>3</v>
      </c>
      <c r="H1189" s="17">
        <v>646.77</v>
      </c>
      <c r="I1189" s="2" t="s">
        <v>58</v>
      </c>
      <c r="J1189" s="2" t="s">
        <v>55</v>
      </c>
      <c r="K1189" s="16" t="s">
        <v>110</v>
      </c>
      <c r="L1189" s="18">
        <v>2024</v>
      </c>
      <c r="M1189" s="2"/>
    </row>
    <row r="1190" spans="2:13" x14ac:dyDescent="0.3">
      <c r="B1190" s="10">
        <v>45425</v>
      </c>
      <c r="C1190" s="11" t="s">
        <v>53</v>
      </c>
      <c r="D1190" s="11" t="s">
        <v>54</v>
      </c>
      <c r="E1190" s="12">
        <v>3</v>
      </c>
      <c r="F1190" s="13">
        <v>623.97</v>
      </c>
      <c r="G1190" s="12">
        <v>2</v>
      </c>
      <c r="H1190" s="13">
        <v>519.98</v>
      </c>
      <c r="I1190" s="11" t="s">
        <v>35</v>
      </c>
      <c r="J1190" s="11" t="s">
        <v>55</v>
      </c>
      <c r="K1190" s="12" t="s">
        <v>110</v>
      </c>
      <c r="L1190" s="14">
        <v>2024</v>
      </c>
      <c r="M1190" s="2"/>
    </row>
    <row r="1191" spans="2:13" x14ac:dyDescent="0.3">
      <c r="B1191" s="15">
        <v>45426</v>
      </c>
      <c r="C1191" s="2" t="s">
        <v>64</v>
      </c>
      <c r="D1191" s="2" t="s">
        <v>65</v>
      </c>
      <c r="E1191" s="16">
        <v>3</v>
      </c>
      <c r="F1191" s="17">
        <v>1754.97</v>
      </c>
      <c r="G1191" s="16">
        <v>1</v>
      </c>
      <c r="H1191" s="17">
        <v>649.99</v>
      </c>
      <c r="I1191" s="2" t="s">
        <v>35</v>
      </c>
      <c r="J1191" s="2" t="s">
        <v>55</v>
      </c>
      <c r="K1191" s="16" t="s">
        <v>110</v>
      </c>
      <c r="L1191" s="18">
        <v>2024</v>
      </c>
      <c r="M1191" s="2"/>
    </row>
    <row r="1192" spans="2:13" x14ac:dyDescent="0.3">
      <c r="B1192" s="10">
        <v>45427</v>
      </c>
      <c r="C1192" s="11" t="s">
        <v>28</v>
      </c>
      <c r="D1192" s="11" t="s">
        <v>29</v>
      </c>
      <c r="E1192" s="12">
        <v>2</v>
      </c>
      <c r="F1192" s="13">
        <v>30</v>
      </c>
      <c r="G1192" s="12">
        <v>3</v>
      </c>
      <c r="H1192" s="13">
        <v>89.97</v>
      </c>
      <c r="I1192" s="11" t="s">
        <v>30</v>
      </c>
      <c r="J1192" s="11" t="s">
        <v>14</v>
      </c>
      <c r="K1192" s="12" t="s">
        <v>110</v>
      </c>
      <c r="L1192" s="14">
        <v>2024</v>
      </c>
      <c r="M1192" s="2"/>
    </row>
    <row r="1193" spans="2:13" x14ac:dyDescent="0.3">
      <c r="B1193" s="15">
        <v>45428</v>
      </c>
      <c r="C1193" s="2" t="s">
        <v>84</v>
      </c>
      <c r="D1193" s="2" t="s">
        <v>85</v>
      </c>
      <c r="E1193" s="16">
        <v>37</v>
      </c>
      <c r="F1193" s="17">
        <v>3579.75</v>
      </c>
      <c r="G1193" s="16">
        <v>1</v>
      </c>
      <c r="H1193" s="17">
        <v>129</v>
      </c>
      <c r="I1193" s="2" t="s">
        <v>86</v>
      </c>
      <c r="J1193" s="2" t="s">
        <v>78</v>
      </c>
      <c r="K1193" s="16" t="s">
        <v>110</v>
      </c>
      <c r="L1193" s="18">
        <v>2024</v>
      </c>
      <c r="M1193" s="2"/>
    </row>
    <row r="1194" spans="2:13" x14ac:dyDescent="0.3">
      <c r="B1194" s="10">
        <v>45429</v>
      </c>
      <c r="C1194" s="11" t="s">
        <v>92</v>
      </c>
      <c r="D1194" s="11" t="s">
        <v>93</v>
      </c>
      <c r="E1194" s="12">
        <v>1</v>
      </c>
      <c r="F1194" s="13">
        <v>38.99</v>
      </c>
      <c r="G1194" s="12">
        <v>5</v>
      </c>
      <c r="H1194" s="13">
        <v>299.95</v>
      </c>
      <c r="I1194" s="11" t="s">
        <v>94</v>
      </c>
      <c r="J1194" s="11" t="s">
        <v>95</v>
      </c>
      <c r="K1194" s="12" t="s">
        <v>110</v>
      </c>
      <c r="L1194" s="14">
        <v>2024</v>
      </c>
      <c r="M1194" s="2"/>
    </row>
    <row r="1195" spans="2:13" x14ac:dyDescent="0.3">
      <c r="B1195" s="15">
        <v>45430</v>
      </c>
      <c r="C1195" s="2" t="s">
        <v>49</v>
      </c>
      <c r="D1195" s="2" t="s">
        <v>50</v>
      </c>
      <c r="E1195" s="16">
        <v>3</v>
      </c>
      <c r="F1195" s="17">
        <v>69.09</v>
      </c>
      <c r="G1195" s="16">
        <v>1</v>
      </c>
      <c r="H1195" s="17">
        <v>41.88</v>
      </c>
      <c r="I1195" s="2" t="s">
        <v>46</v>
      </c>
      <c r="J1195" s="2" t="s">
        <v>36</v>
      </c>
      <c r="K1195" s="16" t="s">
        <v>110</v>
      </c>
      <c r="L1195" s="18">
        <v>2024</v>
      </c>
      <c r="M1195" s="2"/>
    </row>
    <row r="1196" spans="2:13" x14ac:dyDescent="0.3">
      <c r="B1196" s="10">
        <v>45431</v>
      </c>
      <c r="C1196" s="11" t="s">
        <v>96</v>
      </c>
      <c r="D1196" s="11" t="s">
        <v>97</v>
      </c>
      <c r="E1196" s="12">
        <v>3</v>
      </c>
      <c r="F1196" s="13">
        <v>224.96999999999997</v>
      </c>
      <c r="G1196" s="12">
        <v>2</v>
      </c>
      <c r="H1196" s="13">
        <v>199.98</v>
      </c>
      <c r="I1196" s="11" t="s">
        <v>25</v>
      </c>
      <c r="J1196" s="11" t="s">
        <v>95</v>
      </c>
      <c r="K1196" s="12" t="s">
        <v>110</v>
      </c>
      <c r="L1196" s="14">
        <v>2024</v>
      </c>
      <c r="M1196" s="2"/>
    </row>
    <row r="1197" spans="2:13" x14ac:dyDescent="0.3">
      <c r="B1197" s="15">
        <v>45432</v>
      </c>
      <c r="C1197" s="2" t="s">
        <v>75</v>
      </c>
      <c r="D1197" s="2" t="s">
        <v>76</v>
      </c>
      <c r="E1197" s="16">
        <v>47</v>
      </c>
      <c r="F1197" s="17">
        <v>564</v>
      </c>
      <c r="G1197" s="16">
        <v>3</v>
      </c>
      <c r="H1197" s="17">
        <v>60</v>
      </c>
      <c r="I1197" s="2" t="s">
        <v>77</v>
      </c>
      <c r="J1197" s="2" t="s">
        <v>78</v>
      </c>
      <c r="K1197" s="16" t="s">
        <v>110</v>
      </c>
      <c r="L1197" s="18">
        <v>2024</v>
      </c>
      <c r="M1197" s="2"/>
    </row>
    <row r="1198" spans="2:13" x14ac:dyDescent="0.3">
      <c r="B1198" s="10">
        <v>45433</v>
      </c>
      <c r="C1198" s="11" t="s">
        <v>23</v>
      </c>
      <c r="D1198" s="11" t="s">
        <v>24</v>
      </c>
      <c r="E1198" s="12">
        <v>1</v>
      </c>
      <c r="F1198" s="13">
        <v>10</v>
      </c>
      <c r="G1198" s="12">
        <v>5</v>
      </c>
      <c r="H1198" s="13">
        <v>99.95</v>
      </c>
      <c r="I1198" s="11" t="s">
        <v>25</v>
      </c>
      <c r="J1198" s="11" t="s">
        <v>14</v>
      </c>
      <c r="K1198" s="12" t="s">
        <v>110</v>
      </c>
      <c r="L1198" s="14">
        <v>2024</v>
      </c>
      <c r="M1198" s="2"/>
    </row>
    <row r="1199" spans="2:13" x14ac:dyDescent="0.3">
      <c r="B1199" s="15">
        <v>45434</v>
      </c>
      <c r="C1199" s="2" t="s">
        <v>87</v>
      </c>
      <c r="D1199" s="2" t="s">
        <v>88</v>
      </c>
      <c r="E1199" s="16">
        <v>1</v>
      </c>
      <c r="F1199" s="17">
        <v>62.99</v>
      </c>
      <c r="G1199" s="16">
        <v>3</v>
      </c>
      <c r="H1199" s="17">
        <v>269.97000000000003</v>
      </c>
      <c r="I1199" s="2" t="s">
        <v>25</v>
      </c>
      <c r="J1199" s="2" t="s">
        <v>78</v>
      </c>
      <c r="K1199" s="16" t="s">
        <v>110</v>
      </c>
      <c r="L1199" s="18">
        <v>2024</v>
      </c>
      <c r="M1199" s="2"/>
    </row>
    <row r="1200" spans="2:13" x14ac:dyDescent="0.3">
      <c r="B1200" s="10">
        <v>45435</v>
      </c>
      <c r="C1200" s="11" t="s">
        <v>87</v>
      </c>
      <c r="D1200" s="11" t="s">
        <v>88</v>
      </c>
      <c r="E1200" s="12">
        <v>1</v>
      </c>
      <c r="F1200" s="13">
        <v>62.99</v>
      </c>
      <c r="G1200" s="12">
        <v>5</v>
      </c>
      <c r="H1200" s="13">
        <v>449.95</v>
      </c>
      <c r="I1200" s="11" t="s">
        <v>25</v>
      </c>
      <c r="J1200" s="11" t="s">
        <v>78</v>
      </c>
      <c r="K1200" s="12" t="s">
        <v>110</v>
      </c>
      <c r="L1200" s="14">
        <v>2024</v>
      </c>
      <c r="M1200" s="2"/>
    </row>
    <row r="1201" spans="2:13" x14ac:dyDescent="0.3">
      <c r="B1201" s="15">
        <v>45436</v>
      </c>
      <c r="C1201" s="2" t="s">
        <v>79</v>
      </c>
      <c r="D1201" s="2" t="s">
        <v>80</v>
      </c>
      <c r="E1201" s="16">
        <v>3</v>
      </c>
      <c r="F1201" s="17">
        <v>634.95000000000005</v>
      </c>
      <c r="G1201" s="16">
        <v>2</v>
      </c>
      <c r="H1201" s="17">
        <v>498</v>
      </c>
      <c r="I1201" s="2" t="s">
        <v>81</v>
      </c>
      <c r="J1201" s="2" t="s">
        <v>78</v>
      </c>
      <c r="K1201" s="16" t="s">
        <v>110</v>
      </c>
      <c r="L1201" s="18">
        <v>2024</v>
      </c>
      <c r="M1201" s="2"/>
    </row>
    <row r="1202" spans="2:13" x14ac:dyDescent="0.3">
      <c r="B1202" s="10">
        <v>45437</v>
      </c>
      <c r="C1202" s="11" t="s">
        <v>47</v>
      </c>
      <c r="D1202" s="11" t="s">
        <v>48</v>
      </c>
      <c r="E1202" s="12">
        <v>3</v>
      </c>
      <c r="F1202" s="13">
        <v>269.73</v>
      </c>
      <c r="G1202" s="12">
        <v>5</v>
      </c>
      <c r="H1202" s="13">
        <v>599.4</v>
      </c>
      <c r="I1202" s="11" t="s">
        <v>46</v>
      </c>
      <c r="J1202" s="11" t="s">
        <v>36</v>
      </c>
      <c r="K1202" s="12" t="s">
        <v>110</v>
      </c>
      <c r="L1202" s="14">
        <v>2024</v>
      </c>
      <c r="M1202" s="2"/>
    </row>
    <row r="1203" spans="2:13" x14ac:dyDescent="0.3">
      <c r="B1203" s="15">
        <v>45438</v>
      </c>
      <c r="C1203" s="2" t="s">
        <v>51</v>
      </c>
      <c r="D1203" s="2" t="s">
        <v>52</v>
      </c>
      <c r="E1203" s="16">
        <v>3</v>
      </c>
      <c r="F1203" s="17">
        <v>269.96999999999997</v>
      </c>
      <c r="G1203" s="16">
        <v>1</v>
      </c>
      <c r="H1203" s="17">
        <v>119.99</v>
      </c>
      <c r="I1203" s="2" t="s">
        <v>39</v>
      </c>
      <c r="J1203" s="2" t="s">
        <v>36</v>
      </c>
      <c r="K1203" s="16" t="s">
        <v>110</v>
      </c>
      <c r="L1203" s="18">
        <v>2024</v>
      </c>
      <c r="M1203" s="2"/>
    </row>
    <row r="1204" spans="2:13" x14ac:dyDescent="0.3">
      <c r="B1204" s="10">
        <v>45439</v>
      </c>
      <c r="C1204" s="11" t="s">
        <v>84</v>
      </c>
      <c r="D1204" s="11" t="s">
        <v>85</v>
      </c>
      <c r="E1204" s="12">
        <v>2</v>
      </c>
      <c r="F1204" s="13">
        <v>193.5</v>
      </c>
      <c r="G1204" s="12">
        <v>3</v>
      </c>
      <c r="H1204" s="13">
        <v>387</v>
      </c>
      <c r="I1204" s="11" t="s">
        <v>86</v>
      </c>
      <c r="J1204" s="11" t="s">
        <v>78</v>
      </c>
      <c r="K1204" s="12" t="s">
        <v>110</v>
      </c>
      <c r="L1204" s="14">
        <v>2024</v>
      </c>
      <c r="M1204" s="2"/>
    </row>
    <row r="1205" spans="2:13" x14ac:dyDescent="0.3">
      <c r="B1205" s="15">
        <v>45440</v>
      </c>
      <c r="C1205" s="2" t="s">
        <v>21</v>
      </c>
      <c r="D1205" s="2" t="s">
        <v>22</v>
      </c>
      <c r="E1205" s="16">
        <v>3</v>
      </c>
      <c r="F1205" s="17">
        <v>125.97</v>
      </c>
      <c r="G1205" s="16">
        <v>2</v>
      </c>
      <c r="H1205" s="17">
        <v>139.97999999999999</v>
      </c>
      <c r="I1205" s="2" t="s">
        <v>18</v>
      </c>
      <c r="J1205" s="2" t="s">
        <v>14</v>
      </c>
      <c r="K1205" s="16" t="s">
        <v>110</v>
      </c>
      <c r="L1205" s="18">
        <v>2024</v>
      </c>
      <c r="M1205" s="2"/>
    </row>
    <row r="1206" spans="2:13" x14ac:dyDescent="0.3">
      <c r="B1206" s="10">
        <v>45441</v>
      </c>
      <c r="C1206" s="11" t="s">
        <v>69</v>
      </c>
      <c r="D1206" s="11" t="s">
        <v>70</v>
      </c>
      <c r="E1206" s="12">
        <v>2</v>
      </c>
      <c r="F1206" s="13">
        <v>70</v>
      </c>
      <c r="G1206" s="12">
        <v>4</v>
      </c>
      <c r="H1206" s="13">
        <v>280</v>
      </c>
      <c r="I1206" s="11" t="s">
        <v>71</v>
      </c>
      <c r="J1206" s="11" t="s">
        <v>68</v>
      </c>
      <c r="K1206" s="12" t="s">
        <v>110</v>
      </c>
      <c r="L1206" s="14">
        <v>2024</v>
      </c>
      <c r="M1206" s="2"/>
    </row>
    <row r="1207" spans="2:13" x14ac:dyDescent="0.3">
      <c r="B1207" s="15">
        <v>45442</v>
      </c>
      <c r="C1207" s="2" t="s">
        <v>104</v>
      </c>
      <c r="D1207" s="2" t="s">
        <v>105</v>
      </c>
      <c r="E1207" s="16">
        <v>0</v>
      </c>
      <c r="F1207" s="17">
        <v>0</v>
      </c>
      <c r="G1207" s="16">
        <v>3</v>
      </c>
      <c r="H1207" s="17">
        <v>159.44999999999999</v>
      </c>
      <c r="I1207" s="2" t="s">
        <v>106</v>
      </c>
      <c r="J1207" s="2" t="s">
        <v>100</v>
      </c>
      <c r="K1207" s="16" t="s">
        <v>110</v>
      </c>
      <c r="L1207" s="18">
        <v>2024</v>
      </c>
      <c r="M1207" s="2"/>
    </row>
    <row r="1208" spans="2:13" x14ac:dyDescent="0.3">
      <c r="B1208" s="10">
        <v>45443</v>
      </c>
      <c r="C1208" s="11" t="s">
        <v>49</v>
      </c>
      <c r="D1208" s="11" t="s">
        <v>50</v>
      </c>
      <c r="E1208" s="12">
        <v>2</v>
      </c>
      <c r="F1208" s="13">
        <v>46.06</v>
      </c>
      <c r="G1208" s="12">
        <v>2</v>
      </c>
      <c r="H1208" s="13">
        <v>83.76</v>
      </c>
      <c r="I1208" s="11" t="s">
        <v>46</v>
      </c>
      <c r="J1208" s="11" t="s">
        <v>36</v>
      </c>
      <c r="K1208" s="12" t="s">
        <v>110</v>
      </c>
      <c r="L1208" s="14">
        <v>2024</v>
      </c>
      <c r="M1208" s="2"/>
    </row>
    <row r="1209" spans="2:13" x14ac:dyDescent="0.3">
      <c r="B1209" s="15">
        <v>45444</v>
      </c>
      <c r="C1209" s="2" t="s">
        <v>82</v>
      </c>
      <c r="D1209" s="2" t="s">
        <v>83</v>
      </c>
      <c r="E1209" s="16">
        <v>1</v>
      </c>
      <c r="F1209" s="17">
        <v>96.75</v>
      </c>
      <c r="G1209" s="16">
        <v>4</v>
      </c>
      <c r="H1209" s="17">
        <v>516</v>
      </c>
      <c r="I1209" s="2" t="s">
        <v>77</v>
      </c>
      <c r="J1209" s="2" t="s">
        <v>78</v>
      </c>
      <c r="K1209" s="16" t="s">
        <v>111</v>
      </c>
      <c r="L1209" s="18">
        <v>2024</v>
      </c>
      <c r="M1209" s="2"/>
    </row>
    <row r="1210" spans="2:13" x14ac:dyDescent="0.3">
      <c r="B1210" s="10">
        <v>45445</v>
      </c>
      <c r="C1210" s="11" t="s">
        <v>51</v>
      </c>
      <c r="D1210" s="11" t="s">
        <v>52</v>
      </c>
      <c r="E1210" s="12">
        <v>1</v>
      </c>
      <c r="F1210" s="13">
        <v>89.99</v>
      </c>
      <c r="G1210" s="12">
        <v>5</v>
      </c>
      <c r="H1210" s="13">
        <v>599.95000000000005</v>
      </c>
      <c r="I1210" s="11" t="s">
        <v>39</v>
      </c>
      <c r="J1210" s="11" t="s">
        <v>36</v>
      </c>
      <c r="K1210" s="12" t="s">
        <v>111</v>
      </c>
      <c r="L1210" s="14">
        <v>2024</v>
      </c>
      <c r="M1210" s="2"/>
    </row>
    <row r="1211" spans="2:13" x14ac:dyDescent="0.3">
      <c r="B1211" s="15">
        <v>45446</v>
      </c>
      <c r="C1211" s="2" t="s">
        <v>61</v>
      </c>
      <c r="D1211" s="2" t="s">
        <v>62</v>
      </c>
      <c r="E1211" s="16">
        <v>2</v>
      </c>
      <c r="F1211" s="17">
        <v>588.04</v>
      </c>
      <c r="G1211" s="16">
        <v>4</v>
      </c>
      <c r="H1211" s="17">
        <v>1306.76</v>
      </c>
      <c r="I1211" s="2" t="s">
        <v>58</v>
      </c>
      <c r="J1211" s="2" t="s">
        <v>55</v>
      </c>
      <c r="K1211" s="16" t="s">
        <v>111</v>
      </c>
      <c r="L1211" s="18">
        <v>2024</v>
      </c>
      <c r="M1211" s="2"/>
    </row>
    <row r="1212" spans="2:13" x14ac:dyDescent="0.3">
      <c r="B1212" s="10">
        <v>45447</v>
      </c>
      <c r="C1212" s="11" t="s">
        <v>72</v>
      </c>
      <c r="D1212" s="11" t="s">
        <v>73</v>
      </c>
      <c r="E1212" s="12">
        <v>1</v>
      </c>
      <c r="F1212" s="13">
        <v>12600</v>
      </c>
      <c r="G1212" s="12">
        <v>1</v>
      </c>
      <c r="H1212" s="13">
        <v>14000</v>
      </c>
      <c r="I1212" s="11" t="s">
        <v>74</v>
      </c>
      <c r="J1212" s="11" t="s">
        <v>68</v>
      </c>
      <c r="K1212" s="12" t="s">
        <v>111</v>
      </c>
      <c r="L1212" s="14">
        <v>2024</v>
      </c>
      <c r="M1212" s="2"/>
    </row>
    <row r="1213" spans="2:13" x14ac:dyDescent="0.3">
      <c r="B1213" s="15">
        <v>45448</v>
      </c>
      <c r="C1213" s="2" t="s">
        <v>40</v>
      </c>
      <c r="D1213" s="2" t="s">
        <v>41</v>
      </c>
      <c r="E1213" s="16">
        <v>1</v>
      </c>
      <c r="F1213" s="17">
        <v>21.99</v>
      </c>
      <c r="G1213" s="16">
        <v>4</v>
      </c>
      <c r="H1213" s="17">
        <v>159.96</v>
      </c>
      <c r="I1213" s="2" t="s">
        <v>25</v>
      </c>
      <c r="J1213" s="2" t="s">
        <v>36</v>
      </c>
      <c r="K1213" s="16" t="s">
        <v>111</v>
      </c>
      <c r="L1213" s="18">
        <v>2024</v>
      </c>
      <c r="M1213" s="2"/>
    </row>
    <row r="1214" spans="2:13" x14ac:dyDescent="0.3">
      <c r="B1214" s="10">
        <v>45449</v>
      </c>
      <c r="C1214" s="11" t="s">
        <v>75</v>
      </c>
      <c r="D1214" s="11" t="s">
        <v>76</v>
      </c>
      <c r="E1214" s="12">
        <v>0</v>
      </c>
      <c r="F1214" s="13">
        <v>0</v>
      </c>
      <c r="G1214" s="12">
        <v>5</v>
      </c>
      <c r="H1214" s="13">
        <v>100</v>
      </c>
      <c r="I1214" s="11" t="s">
        <v>77</v>
      </c>
      <c r="J1214" s="11" t="s">
        <v>78</v>
      </c>
      <c r="K1214" s="12" t="s">
        <v>111</v>
      </c>
      <c r="L1214" s="14">
        <v>2024</v>
      </c>
      <c r="M1214" s="2"/>
    </row>
    <row r="1215" spans="2:13" x14ac:dyDescent="0.3">
      <c r="B1215" s="15">
        <v>45450</v>
      </c>
      <c r="C1215" s="2" t="s">
        <v>61</v>
      </c>
      <c r="D1215" s="2" t="s">
        <v>62</v>
      </c>
      <c r="E1215" s="16">
        <v>1</v>
      </c>
      <c r="F1215" s="17">
        <v>294.02</v>
      </c>
      <c r="G1215" s="16">
        <v>1</v>
      </c>
      <c r="H1215" s="17">
        <v>326.69</v>
      </c>
      <c r="I1215" s="2" t="s">
        <v>58</v>
      </c>
      <c r="J1215" s="2" t="s">
        <v>55</v>
      </c>
      <c r="K1215" s="16" t="s">
        <v>111</v>
      </c>
      <c r="L1215" s="18">
        <v>2024</v>
      </c>
      <c r="M1215" s="2"/>
    </row>
    <row r="1216" spans="2:13" x14ac:dyDescent="0.3">
      <c r="B1216" s="10">
        <v>45451</v>
      </c>
      <c r="C1216" s="11" t="s">
        <v>79</v>
      </c>
      <c r="D1216" s="11" t="s">
        <v>80</v>
      </c>
      <c r="E1216" s="12">
        <v>2</v>
      </c>
      <c r="F1216" s="13">
        <v>423.3</v>
      </c>
      <c r="G1216" s="12">
        <v>3</v>
      </c>
      <c r="H1216" s="13">
        <v>747</v>
      </c>
      <c r="I1216" s="11" t="s">
        <v>81</v>
      </c>
      <c r="J1216" s="11" t="s">
        <v>78</v>
      </c>
      <c r="K1216" s="12" t="s">
        <v>111</v>
      </c>
      <c r="L1216" s="14">
        <v>2024</v>
      </c>
      <c r="M1216" s="2"/>
    </row>
    <row r="1217" spans="2:13" x14ac:dyDescent="0.3">
      <c r="B1217" s="15">
        <v>45452</v>
      </c>
      <c r="C1217" s="2" t="s">
        <v>87</v>
      </c>
      <c r="D1217" s="2" t="s">
        <v>88</v>
      </c>
      <c r="E1217" s="16">
        <v>3</v>
      </c>
      <c r="F1217" s="17">
        <v>188.97</v>
      </c>
      <c r="G1217" s="16">
        <v>5</v>
      </c>
      <c r="H1217" s="17">
        <v>449.95</v>
      </c>
      <c r="I1217" s="2" t="s">
        <v>25</v>
      </c>
      <c r="J1217" s="2" t="s">
        <v>78</v>
      </c>
      <c r="K1217" s="16" t="s">
        <v>111</v>
      </c>
      <c r="L1217" s="18">
        <v>2024</v>
      </c>
      <c r="M1217" s="2"/>
    </row>
    <row r="1218" spans="2:13" x14ac:dyDescent="0.3">
      <c r="B1218" s="10">
        <v>45453</v>
      </c>
      <c r="C1218" s="11" t="s">
        <v>47</v>
      </c>
      <c r="D1218" s="11" t="s">
        <v>48</v>
      </c>
      <c r="E1218" s="12">
        <v>1</v>
      </c>
      <c r="F1218" s="13">
        <v>89.91</v>
      </c>
      <c r="G1218" s="12">
        <v>3</v>
      </c>
      <c r="H1218" s="13">
        <v>359.64</v>
      </c>
      <c r="I1218" s="11" t="s">
        <v>46</v>
      </c>
      <c r="J1218" s="11" t="s">
        <v>36</v>
      </c>
      <c r="K1218" s="12" t="s">
        <v>111</v>
      </c>
      <c r="L1218" s="14">
        <v>2024</v>
      </c>
      <c r="M1218" s="2"/>
    </row>
    <row r="1219" spans="2:13" x14ac:dyDescent="0.3">
      <c r="B1219" s="15">
        <v>45454</v>
      </c>
      <c r="C1219" s="2" t="s">
        <v>23</v>
      </c>
      <c r="D1219" s="2" t="s">
        <v>24</v>
      </c>
      <c r="E1219" s="16">
        <v>3</v>
      </c>
      <c r="F1219" s="17">
        <v>30</v>
      </c>
      <c r="G1219" s="16">
        <v>2</v>
      </c>
      <c r="H1219" s="17">
        <v>39.979999999999997</v>
      </c>
      <c r="I1219" s="2" t="s">
        <v>25</v>
      </c>
      <c r="J1219" s="2" t="s">
        <v>14</v>
      </c>
      <c r="K1219" s="16" t="s">
        <v>111</v>
      </c>
      <c r="L1219" s="18">
        <v>2024</v>
      </c>
      <c r="M1219" s="2"/>
    </row>
    <row r="1220" spans="2:13" x14ac:dyDescent="0.3">
      <c r="B1220" s="10">
        <v>45455</v>
      </c>
      <c r="C1220" s="11" t="s">
        <v>42</v>
      </c>
      <c r="D1220" s="11" t="s">
        <v>43</v>
      </c>
      <c r="E1220" s="12">
        <v>2</v>
      </c>
      <c r="F1220" s="13">
        <v>43.98</v>
      </c>
      <c r="G1220" s="12">
        <v>4</v>
      </c>
      <c r="H1220" s="13">
        <v>159.96</v>
      </c>
      <c r="I1220" s="11" t="s">
        <v>25</v>
      </c>
      <c r="J1220" s="11" t="s">
        <v>36</v>
      </c>
      <c r="K1220" s="12" t="s">
        <v>111</v>
      </c>
      <c r="L1220" s="14">
        <v>2024</v>
      </c>
      <c r="M1220" s="2"/>
    </row>
    <row r="1221" spans="2:13" x14ac:dyDescent="0.3">
      <c r="B1221" s="15">
        <v>45456</v>
      </c>
      <c r="C1221" s="2" t="s">
        <v>26</v>
      </c>
      <c r="D1221" s="2" t="s">
        <v>27</v>
      </c>
      <c r="E1221" s="16">
        <v>1</v>
      </c>
      <c r="F1221" s="17">
        <v>14</v>
      </c>
      <c r="G1221" s="16">
        <v>4</v>
      </c>
      <c r="H1221" s="17">
        <v>111.96</v>
      </c>
      <c r="I1221" s="2" t="s">
        <v>25</v>
      </c>
      <c r="J1221" s="2" t="s">
        <v>14</v>
      </c>
      <c r="K1221" s="16" t="s">
        <v>111</v>
      </c>
      <c r="L1221" s="18">
        <v>2024</v>
      </c>
      <c r="M1221" s="2"/>
    </row>
    <row r="1222" spans="2:13" x14ac:dyDescent="0.3">
      <c r="B1222" s="10">
        <v>45457</v>
      </c>
      <c r="C1222" s="11" t="s">
        <v>75</v>
      </c>
      <c r="D1222" s="11" t="s">
        <v>76</v>
      </c>
      <c r="E1222" s="12">
        <v>0</v>
      </c>
      <c r="F1222" s="13">
        <v>0</v>
      </c>
      <c r="G1222" s="12">
        <v>4</v>
      </c>
      <c r="H1222" s="13">
        <v>80</v>
      </c>
      <c r="I1222" s="11" t="s">
        <v>77</v>
      </c>
      <c r="J1222" s="11" t="s">
        <v>78</v>
      </c>
      <c r="K1222" s="12" t="s">
        <v>111</v>
      </c>
      <c r="L1222" s="14">
        <v>2024</v>
      </c>
      <c r="M1222" s="2"/>
    </row>
    <row r="1223" spans="2:13" x14ac:dyDescent="0.3">
      <c r="B1223" s="15">
        <v>45458</v>
      </c>
      <c r="C1223" s="2" t="s">
        <v>42</v>
      </c>
      <c r="D1223" s="2" t="s">
        <v>43</v>
      </c>
      <c r="E1223" s="16">
        <v>0</v>
      </c>
      <c r="F1223" s="17">
        <v>0</v>
      </c>
      <c r="G1223" s="16">
        <v>1</v>
      </c>
      <c r="H1223" s="17">
        <v>39.99</v>
      </c>
      <c r="I1223" s="2" t="s">
        <v>25</v>
      </c>
      <c r="J1223" s="2" t="s">
        <v>36</v>
      </c>
      <c r="K1223" s="16" t="s">
        <v>111</v>
      </c>
      <c r="L1223" s="18">
        <v>2024</v>
      </c>
      <c r="M1223" s="2"/>
    </row>
    <row r="1224" spans="2:13" x14ac:dyDescent="0.3">
      <c r="B1224" s="10">
        <v>45459</v>
      </c>
      <c r="C1224" s="11" t="s">
        <v>89</v>
      </c>
      <c r="D1224" s="11" t="s">
        <v>90</v>
      </c>
      <c r="E1224" s="12">
        <v>2</v>
      </c>
      <c r="F1224" s="13">
        <v>125.98</v>
      </c>
      <c r="G1224" s="12">
        <v>4</v>
      </c>
      <c r="H1224" s="13">
        <v>359.96</v>
      </c>
      <c r="I1224" s="11" t="s">
        <v>91</v>
      </c>
      <c r="J1224" s="11" t="s">
        <v>78</v>
      </c>
      <c r="K1224" s="12" t="s">
        <v>111</v>
      </c>
      <c r="L1224" s="14">
        <v>2024</v>
      </c>
      <c r="M1224" s="2"/>
    </row>
    <row r="1225" spans="2:13" x14ac:dyDescent="0.3">
      <c r="B1225" s="15">
        <v>45460</v>
      </c>
      <c r="C1225" s="2" t="s">
        <v>98</v>
      </c>
      <c r="D1225" s="2" t="s">
        <v>99</v>
      </c>
      <c r="E1225" s="16">
        <v>2</v>
      </c>
      <c r="F1225" s="17">
        <v>719.92</v>
      </c>
      <c r="G1225" s="16">
        <v>3</v>
      </c>
      <c r="H1225" s="17">
        <v>1199.8499999999999</v>
      </c>
      <c r="I1225" s="2" t="s">
        <v>13</v>
      </c>
      <c r="J1225" s="2" t="s">
        <v>100</v>
      </c>
      <c r="K1225" s="16" t="s">
        <v>111</v>
      </c>
      <c r="L1225" s="18">
        <v>2024</v>
      </c>
      <c r="M1225" s="2"/>
    </row>
    <row r="1226" spans="2:13" x14ac:dyDescent="0.3">
      <c r="B1226" s="10">
        <v>45461</v>
      </c>
      <c r="C1226" s="11" t="s">
        <v>104</v>
      </c>
      <c r="D1226" s="11" t="s">
        <v>105</v>
      </c>
      <c r="E1226" s="12">
        <v>0</v>
      </c>
      <c r="F1226" s="13">
        <v>0</v>
      </c>
      <c r="G1226" s="12">
        <v>3</v>
      </c>
      <c r="H1226" s="13">
        <v>159.44999999999999</v>
      </c>
      <c r="I1226" s="11" t="s">
        <v>106</v>
      </c>
      <c r="J1226" s="11" t="s">
        <v>100</v>
      </c>
      <c r="K1226" s="12" t="s">
        <v>111</v>
      </c>
      <c r="L1226" s="14">
        <v>2024</v>
      </c>
      <c r="M1226" s="2"/>
    </row>
    <row r="1227" spans="2:13" x14ac:dyDescent="0.3">
      <c r="B1227" s="15">
        <v>45462</v>
      </c>
      <c r="C1227" s="2" t="s">
        <v>56</v>
      </c>
      <c r="D1227" s="2" t="s">
        <v>57</v>
      </c>
      <c r="E1227" s="16">
        <v>3</v>
      </c>
      <c r="F1227" s="17">
        <v>549.75</v>
      </c>
      <c r="G1227" s="16">
        <v>1</v>
      </c>
      <c r="H1227" s="17">
        <v>215.59</v>
      </c>
      <c r="I1227" s="2" t="s">
        <v>58</v>
      </c>
      <c r="J1227" s="2" t="s">
        <v>55</v>
      </c>
      <c r="K1227" s="16" t="s">
        <v>111</v>
      </c>
      <c r="L1227" s="18">
        <v>2024</v>
      </c>
      <c r="M1227" s="2"/>
    </row>
    <row r="1228" spans="2:13" x14ac:dyDescent="0.3">
      <c r="B1228" s="10">
        <v>45463</v>
      </c>
      <c r="C1228" s="11" t="s">
        <v>72</v>
      </c>
      <c r="D1228" s="11" t="s">
        <v>73</v>
      </c>
      <c r="E1228" s="12">
        <v>0</v>
      </c>
      <c r="F1228" s="13">
        <v>0</v>
      </c>
      <c r="G1228" s="12">
        <v>1</v>
      </c>
      <c r="H1228" s="13">
        <v>14000</v>
      </c>
      <c r="I1228" s="11" t="s">
        <v>74</v>
      </c>
      <c r="J1228" s="11" t="s">
        <v>68</v>
      </c>
      <c r="K1228" s="12" t="s">
        <v>111</v>
      </c>
      <c r="L1228" s="14">
        <v>2024</v>
      </c>
      <c r="M1228" s="2"/>
    </row>
    <row r="1229" spans="2:13" x14ac:dyDescent="0.3">
      <c r="B1229" s="15">
        <v>45464</v>
      </c>
      <c r="C1229" s="2" t="s">
        <v>49</v>
      </c>
      <c r="D1229" s="2" t="s">
        <v>50</v>
      </c>
      <c r="E1229" s="16">
        <v>2</v>
      </c>
      <c r="F1229" s="17">
        <v>46.06</v>
      </c>
      <c r="G1229" s="16">
        <v>3</v>
      </c>
      <c r="H1229" s="17">
        <v>125.64</v>
      </c>
      <c r="I1229" s="2" t="s">
        <v>46</v>
      </c>
      <c r="J1229" s="2" t="s">
        <v>36</v>
      </c>
      <c r="K1229" s="16" t="s">
        <v>111</v>
      </c>
      <c r="L1229" s="18">
        <v>2024</v>
      </c>
      <c r="M1229" s="2"/>
    </row>
    <row r="1230" spans="2:13" x14ac:dyDescent="0.3">
      <c r="B1230" s="10">
        <v>45465</v>
      </c>
      <c r="C1230" s="11" t="s">
        <v>82</v>
      </c>
      <c r="D1230" s="11" t="s">
        <v>83</v>
      </c>
      <c r="E1230" s="12">
        <v>3</v>
      </c>
      <c r="F1230" s="13">
        <v>290.25</v>
      </c>
      <c r="G1230" s="12">
        <v>3</v>
      </c>
      <c r="H1230" s="13">
        <v>387</v>
      </c>
      <c r="I1230" s="11" t="s">
        <v>77</v>
      </c>
      <c r="J1230" s="11" t="s">
        <v>78</v>
      </c>
      <c r="K1230" s="12" t="s">
        <v>111</v>
      </c>
      <c r="L1230" s="14">
        <v>2024</v>
      </c>
      <c r="M1230" s="2"/>
    </row>
    <row r="1231" spans="2:13" x14ac:dyDescent="0.3">
      <c r="B1231" s="15">
        <v>45466</v>
      </c>
      <c r="C1231" s="2" t="s">
        <v>61</v>
      </c>
      <c r="D1231" s="2" t="s">
        <v>62</v>
      </c>
      <c r="E1231" s="16">
        <v>0</v>
      </c>
      <c r="F1231" s="17">
        <v>0</v>
      </c>
      <c r="G1231" s="16">
        <v>2</v>
      </c>
      <c r="H1231" s="17">
        <v>653.38</v>
      </c>
      <c r="I1231" s="2" t="s">
        <v>58</v>
      </c>
      <c r="J1231" s="2" t="s">
        <v>55</v>
      </c>
      <c r="K1231" s="16" t="s">
        <v>111</v>
      </c>
      <c r="L1231" s="18">
        <v>2024</v>
      </c>
      <c r="M1231" s="2"/>
    </row>
    <row r="1232" spans="2:13" x14ac:dyDescent="0.3">
      <c r="B1232" s="10">
        <v>45467</v>
      </c>
      <c r="C1232" s="11" t="s">
        <v>96</v>
      </c>
      <c r="D1232" s="11" t="s">
        <v>97</v>
      </c>
      <c r="E1232" s="12">
        <v>1</v>
      </c>
      <c r="F1232" s="13">
        <v>74.989999999999995</v>
      </c>
      <c r="G1232" s="12">
        <v>2</v>
      </c>
      <c r="H1232" s="13">
        <v>199.98</v>
      </c>
      <c r="I1232" s="11" t="s">
        <v>25</v>
      </c>
      <c r="J1232" s="11" t="s">
        <v>95</v>
      </c>
      <c r="K1232" s="12" t="s">
        <v>111</v>
      </c>
      <c r="L1232" s="14">
        <v>2024</v>
      </c>
      <c r="M1232" s="2"/>
    </row>
    <row r="1233" spans="2:13" x14ac:dyDescent="0.3">
      <c r="B1233" s="15">
        <v>45468</v>
      </c>
      <c r="C1233" s="2" t="s">
        <v>47</v>
      </c>
      <c r="D1233" s="2" t="s">
        <v>48</v>
      </c>
      <c r="E1233" s="16">
        <v>2</v>
      </c>
      <c r="F1233" s="17">
        <v>179.82</v>
      </c>
      <c r="G1233" s="16">
        <v>1</v>
      </c>
      <c r="H1233" s="17">
        <v>119.88</v>
      </c>
      <c r="I1233" s="2" t="s">
        <v>46</v>
      </c>
      <c r="J1233" s="2" t="s">
        <v>36</v>
      </c>
      <c r="K1233" s="16" t="s">
        <v>111</v>
      </c>
      <c r="L1233" s="18">
        <v>2024</v>
      </c>
      <c r="M1233" s="2"/>
    </row>
    <row r="1234" spans="2:13" x14ac:dyDescent="0.3">
      <c r="B1234" s="10">
        <v>45469</v>
      </c>
      <c r="C1234" s="11" t="s">
        <v>63</v>
      </c>
      <c r="D1234" s="11" t="s">
        <v>41</v>
      </c>
      <c r="E1234" s="12">
        <v>3</v>
      </c>
      <c r="F1234" s="13">
        <v>60</v>
      </c>
      <c r="G1234" s="12">
        <v>1</v>
      </c>
      <c r="H1234" s="13">
        <v>39.99</v>
      </c>
      <c r="I1234" s="11" t="s">
        <v>25</v>
      </c>
      <c r="J1234" s="11" t="s">
        <v>55</v>
      </c>
      <c r="K1234" s="12" t="s">
        <v>111</v>
      </c>
      <c r="L1234" s="14">
        <v>2024</v>
      </c>
      <c r="M1234" s="2"/>
    </row>
    <row r="1235" spans="2:13" x14ac:dyDescent="0.3">
      <c r="B1235" s="15">
        <v>45470</v>
      </c>
      <c r="C1235" s="2" t="s">
        <v>59</v>
      </c>
      <c r="D1235" s="2" t="s">
        <v>60</v>
      </c>
      <c r="E1235" s="16">
        <v>1</v>
      </c>
      <c r="F1235" s="17">
        <v>20</v>
      </c>
      <c r="G1235" s="16">
        <v>5</v>
      </c>
      <c r="H1235" s="17">
        <v>199.95</v>
      </c>
      <c r="I1235" s="2" t="s">
        <v>30</v>
      </c>
      <c r="J1235" s="2" t="s">
        <v>55</v>
      </c>
      <c r="K1235" s="16" t="s">
        <v>111</v>
      </c>
      <c r="L1235" s="18">
        <v>2024</v>
      </c>
      <c r="M1235" s="2"/>
    </row>
    <row r="1236" spans="2:13" x14ac:dyDescent="0.3">
      <c r="B1236" s="10">
        <v>45471</v>
      </c>
      <c r="C1236" s="11" t="s">
        <v>96</v>
      </c>
      <c r="D1236" s="11" t="s">
        <v>97</v>
      </c>
      <c r="E1236" s="12">
        <v>1</v>
      </c>
      <c r="F1236" s="13">
        <v>74.989999999999995</v>
      </c>
      <c r="G1236" s="12">
        <v>4</v>
      </c>
      <c r="H1236" s="13">
        <v>399.96</v>
      </c>
      <c r="I1236" s="11" t="s">
        <v>25</v>
      </c>
      <c r="J1236" s="11" t="s">
        <v>95</v>
      </c>
      <c r="K1236" s="12" t="s">
        <v>111</v>
      </c>
      <c r="L1236" s="14">
        <v>2024</v>
      </c>
      <c r="M1236" s="2"/>
    </row>
    <row r="1237" spans="2:13" x14ac:dyDescent="0.3">
      <c r="B1237" s="15">
        <v>45472</v>
      </c>
      <c r="C1237" s="2" t="s">
        <v>56</v>
      </c>
      <c r="D1237" s="2" t="s">
        <v>57</v>
      </c>
      <c r="E1237" s="16">
        <v>1</v>
      </c>
      <c r="F1237" s="17">
        <v>183.25</v>
      </c>
      <c r="G1237" s="16">
        <v>1</v>
      </c>
      <c r="H1237" s="17">
        <v>215.59</v>
      </c>
      <c r="I1237" s="2" t="s">
        <v>58</v>
      </c>
      <c r="J1237" s="2" t="s">
        <v>55</v>
      </c>
      <c r="K1237" s="16" t="s">
        <v>111</v>
      </c>
      <c r="L1237" s="18">
        <v>2024</v>
      </c>
      <c r="M1237" s="2"/>
    </row>
    <row r="1238" spans="2:13" x14ac:dyDescent="0.3">
      <c r="B1238" s="10">
        <v>45473</v>
      </c>
      <c r="C1238" s="11" t="s">
        <v>101</v>
      </c>
      <c r="D1238" s="11" t="s">
        <v>102</v>
      </c>
      <c r="E1238" s="12">
        <v>2</v>
      </c>
      <c r="F1238" s="13">
        <v>488.6</v>
      </c>
      <c r="G1238" s="12">
        <v>3</v>
      </c>
      <c r="H1238" s="13">
        <v>1047</v>
      </c>
      <c r="I1238" s="11" t="s">
        <v>103</v>
      </c>
      <c r="J1238" s="11" t="s">
        <v>100</v>
      </c>
      <c r="K1238" s="12" t="s">
        <v>111</v>
      </c>
      <c r="L1238" s="14">
        <v>2024</v>
      </c>
      <c r="M1238" s="2"/>
    </row>
    <row r="1239" spans="2:13" x14ac:dyDescent="0.3">
      <c r="B1239" s="15">
        <v>45474</v>
      </c>
      <c r="C1239" s="2" t="s">
        <v>49</v>
      </c>
      <c r="D1239" s="2" t="s">
        <v>50</v>
      </c>
      <c r="E1239" s="16">
        <v>3</v>
      </c>
      <c r="F1239" s="17">
        <v>69.09</v>
      </c>
      <c r="G1239" s="16">
        <v>4</v>
      </c>
      <c r="H1239" s="17">
        <v>167.52</v>
      </c>
      <c r="I1239" s="2" t="s">
        <v>46</v>
      </c>
      <c r="J1239" s="2" t="s">
        <v>36</v>
      </c>
      <c r="K1239" s="16" t="s">
        <v>112</v>
      </c>
      <c r="L1239" s="18">
        <v>2024</v>
      </c>
      <c r="M1239" s="2"/>
    </row>
    <row r="1240" spans="2:13" x14ac:dyDescent="0.3">
      <c r="B1240" s="10">
        <v>45475</v>
      </c>
      <c r="C1240" s="11" t="s">
        <v>89</v>
      </c>
      <c r="D1240" s="11" t="s">
        <v>90</v>
      </c>
      <c r="E1240" s="12">
        <v>1</v>
      </c>
      <c r="F1240" s="13">
        <v>62.99</v>
      </c>
      <c r="G1240" s="12">
        <v>1</v>
      </c>
      <c r="H1240" s="13">
        <v>89.99</v>
      </c>
      <c r="I1240" s="11" t="s">
        <v>91</v>
      </c>
      <c r="J1240" s="11" t="s">
        <v>78</v>
      </c>
      <c r="K1240" s="12" t="s">
        <v>112</v>
      </c>
      <c r="L1240" s="14">
        <v>2024</v>
      </c>
      <c r="M1240" s="2"/>
    </row>
    <row r="1241" spans="2:13" x14ac:dyDescent="0.3">
      <c r="B1241" s="15">
        <v>45476</v>
      </c>
      <c r="C1241" s="2" t="s">
        <v>33</v>
      </c>
      <c r="D1241" s="2" t="s">
        <v>34</v>
      </c>
      <c r="E1241" s="16">
        <v>0</v>
      </c>
      <c r="F1241" s="17">
        <v>0</v>
      </c>
      <c r="G1241" s="16">
        <v>5</v>
      </c>
      <c r="H1241" s="17">
        <v>1249.95</v>
      </c>
      <c r="I1241" s="2" t="s">
        <v>35</v>
      </c>
      <c r="J1241" s="2" t="s">
        <v>36</v>
      </c>
      <c r="K1241" s="16" t="s">
        <v>112</v>
      </c>
      <c r="L1241" s="18">
        <v>2024</v>
      </c>
      <c r="M1241" s="2"/>
    </row>
    <row r="1242" spans="2:13" x14ac:dyDescent="0.3">
      <c r="B1242" s="10">
        <v>45477</v>
      </c>
      <c r="C1242" s="11" t="s">
        <v>19</v>
      </c>
      <c r="D1242" s="11" t="s">
        <v>20</v>
      </c>
      <c r="E1242" s="12">
        <v>1</v>
      </c>
      <c r="F1242" s="13">
        <v>64.989999999999995</v>
      </c>
      <c r="G1242" s="12">
        <v>2</v>
      </c>
      <c r="H1242" s="13">
        <v>199.98</v>
      </c>
      <c r="I1242" s="11" t="s">
        <v>18</v>
      </c>
      <c r="J1242" s="11" t="s">
        <v>14</v>
      </c>
      <c r="K1242" s="12" t="s">
        <v>112</v>
      </c>
      <c r="L1242" s="14">
        <v>2024</v>
      </c>
      <c r="M1242" s="2"/>
    </row>
    <row r="1243" spans="2:13" x14ac:dyDescent="0.3">
      <c r="B1243" s="15">
        <v>45478</v>
      </c>
      <c r="C1243" s="2" t="s">
        <v>72</v>
      </c>
      <c r="D1243" s="2" t="s">
        <v>73</v>
      </c>
      <c r="E1243" s="16">
        <v>1</v>
      </c>
      <c r="F1243" s="17">
        <v>12600</v>
      </c>
      <c r="G1243" s="16">
        <v>1</v>
      </c>
      <c r="H1243" s="17">
        <v>14000</v>
      </c>
      <c r="I1243" s="2" t="s">
        <v>74</v>
      </c>
      <c r="J1243" s="2" t="s">
        <v>68</v>
      </c>
      <c r="K1243" s="16" t="s">
        <v>112</v>
      </c>
      <c r="L1243" s="18">
        <v>2024</v>
      </c>
      <c r="M1243" s="2"/>
    </row>
    <row r="1244" spans="2:13" x14ac:dyDescent="0.3">
      <c r="B1244" s="10">
        <v>45479</v>
      </c>
      <c r="C1244" s="11" t="s">
        <v>26</v>
      </c>
      <c r="D1244" s="11" t="s">
        <v>27</v>
      </c>
      <c r="E1244" s="12">
        <v>1</v>
      </c>
      <c r="F1244" s="13">
        <v>14</v>
      </c>
      <c r="G1244" s="12">
        <v>5</v>
      </c>
      <c r="H1244" s="13">
        <v>139.94999999999999</v>
      </c>
      <c r="I1244" s="11" t="s">
        <v>25</v>
      </c>
      <c r="J1244" s="11" t="s">
        <v>14</v>
      </c>
      <c r="K1244" s="12" t="s">
        <v>112</v>
      </c>
      <c r="L1244" s="14">
        <v>2024</v>
      </c>
      <c r="M1244" s="2"/>
    </row>
    <row r="1245" spans="2:13" x14ac:dyDescent="0.3">
      <c r="B1245" s="15">
        <v>45480</v>
      </c>
      <c r="C1245" s="2" t="s">
        <v>21</v>
      </c>
      <c r="D1245" s="2" t="s">
        <v>22</v>
      </c>
      <c r="E1245" s="16">
        <v>2</v>
      </c>
      <c r="F1245" s="17">
        <v>83.98</v>
      </c>
      <c r="G1245" s="16">
        <v>3</v>
      </c>
      <c r="H1245" s="17">
        <v>209.97</v>
      </c>
      <c r="I1245" s="2" t="s">
        <v>18</v>
      </c>
      <c r="J1245" s="2" t="s">
        <v>14</v>
      </c>
      <c r="K1245" s="16" t="s">
        <v>112</v>
      </c>
      <c r="L1245" s="18">
        <v>2024</v>
      </c>
      <c r="M1245" s="2"/>
    </row>
    <row r="1246" spans="2:13" x14ac:dyDescent="0.3">
      <c r="B1246" s="10">
        <v>45481</v>
      </c>
      <c r="C1246" s="11" t="s">
        <v>28</v>
      </c>
      <c r="D1246" s="11" t="s">
        <v>29</v>
      </c>
      <c r="E1246" s="12">
        <v>3</v>
      </c>
      <c r="F1246" s="13">
        <v>45</v>
      </c>
      <c r="G1246" s="12">
        <v>3</v>
      </c>
      <c r="H1246" s="13">
        <v>89.97</v>
      </c>
      <c r="I1246" s="11" t="s">
        <v>30</v>
      </c>
      <c r="J1246" s="11" t="s">
        <v>14</v>
      </c>
      <c r="K1246" s="12" t="s">
        <v>112</v>
      </c>
      <c r="L1246" s="14">
        <v>2024</v>
      </c>
      <c r="M1246" s="2"/>
    </row>
    <row r="1247" spans="2:13" x14ac:dyDescent="0.3">
      <c r="B1247" s="15">
        <v>45482</v>
      </c>
      <c r="C1247" s="2" t="s">
        <v>84</v>
      </c>
      <c r="D1247" s="2" t="s">
        <v>85</v>
      </c>
      <c r="E1247" s="16">
        <v>3</v>
      </c>
      <c r="F1247" s="17">
        <v>290.25</v>
      </c>
      <c r="G1247" s="16">
        <v>5</v>
      </c>
      <c r="H1247" s="17">
        <v>645</v>
      </c>
      <c r="I1247" s="2" t="s">
        <v>86</v>
      </c>
      <c r="J1247" s="2" t="s">
        <v>78</v>
      </c>
      <c r="K1247" s="16" t="s">
        <v>112</v>
      </c>
      <c r="L1247" s="18">
        <v>2024</v>
      </c>
      <c r="M1247" s="2"/>
    </row>
    <row r="1248" spans="2:13" x14ac:dyDescent="0.3">
      <c r="B1248" s="10">
        <v>45483</v>
      </c>
      <c r="C1248" s="11" t="s">
        <v>101</v>
      </c>
      <c r="D1248" s="11" t="s">
        <v>102</v>
      </c>
      <c r="E1248" s="12">
        <v>0</v>
      </c>
      <c r="F1248" s="13">
        <v>0</v>
      </c>
      <c r="G1248" s="12">
        <v>1</v>
      </c>
      <c r="H1248" s="13">
        <v>349</v>
      </c>
      <c r="I1248" s="11" t="s">
        <v>103</v>
      </c>
      <c r="J1248" s="11" t="s">
        <v>100</v>
      </c>
      <c r="K1248" s="12" t="s">
        <v>112</v>
      </c>
      <c r="L1248" s="14">
        <v>2024</v>
      </c>
      <c r="M1248" s="2"/>
    </row>
    <row r="1249" spans="2:13" x14ac:dyDescent="0.3">
      <c r="B1249" s="15">
        <v>45484</v>
      </c>
      <c r="C1249" s="2" t="s">
        <v>84</v>
      </c>
      <c r="D1249" s="2" t="s">
        <v>85</v>
      </c>
      <c r="E1249" s="16">
        <v>0</v>
      </c>
      <c r="F1249" s="17">
        <v>0</v>
      </c>
      <c r="G1249" s="16">
        <v>4</v>
      </c>
      <c r="H1249" s="17">
        <v>516</v>
      </c>
      <c r="I1249" s="2" t="s">
        <v>86</v>
      </c>
      <c r="J1249" s="2" t="s">
        <v>78</v>
      </c>
      <c r="K1249" s="16" t="s">
        <v>112</v>
      </c>
      <c r="L1249" s="18">
        <v>2024</v>
      </c>
      <c r="M1249" s="2"/>
    </row>
    <row r="1250" spans="2:13" x14ac:dyDescent="0.3">
      <c r="B1250" s="10">
        <v>45485</v>
      </c>
      <c r="C1250" s="11" t="s">
        <v>21</v>
      </c>
      <c r="D1250" s="11" t="s">
        <v>22</v>
      </c>
      <c r="E1250" s="12">
        <v>1</v>
      </c>
      <c r="F1250" s="13">
        <v>41.99</v>
      </c>
      <c r="G1250" s="12">
        <v>2</v>
      </c>
      <c r="H1250" s="13">
        <v>139.97999999999999</v>
      </c>
      <c r="I1250" s="11" t="s">
        <v>18</v>
      </c>
      <c r="J1250" s="11" t="s">
        <v>14</v>
      </c>
      <c r="K1250" s="12" t="s">
        <v>112</v>
      </c>
      <c r="L1250" s="14">
        <v>2024</v>
      </c>
      <c r="M1250" s="2"/>
    </row>
    <row r="1251" spans="2:13" x14ac:dyDescent="0.3">
      <c r="B1251" s="15">
        <v>45486</v>
      </c>
      <c r="C1251" s="2" t="s">
        <v>84</v>
      </c>
      <c r="D1251" s="2" t="s">
        <v>85</v>
      </c>
      <c r="E1251" s="16">
        <v>1</v>
      </c>
      <c r="F1251" s="17">
        <v>96.75</v>
      </c>
      <c r="G1251" s="16">
        <v>1</v>
      </c>
      <c r="H1251" s="17">
        <v>129</v>
      </c>
      <c r="I1251" s="2" t="s">
        <v>86</v>
      </c>
      <c r="J1251" s="2" t="s">
        <v>78</v>
      </c>
      <c r="K1251" s="16" t="s">
        <v>112</v>
      </c>
      <c r="L1251" s="18">
        <v>2024</v>
      </c>
      <c r="M1251" s="2"/>
    </row>
    <row r="1252" spans="2:13" x14ac:dyDescent="0.3">
      <c r="B1252" s="10">
        <v>45487</v>
      </c>
      <c r="C1252" s="11" t="s">
        <v>61</v>
      </c>
      <c r="D1252" s="11" t="s">
        <v>62</v>
      </c>
      <c r="E1252" s="12">
        <v>2</v>
      </c>
      <c r="F1252" s="13">
        <v>588.04</v>
      </c>
      <c r="G1252" s="12">
        <v>1</v>
      </c>
      <c r="H1252" s="13">
        <v>326.69</v>
      </c>
      <c r="I1252" s="11" t="s">
        <v>58</v>
      </c>
      <c r="J1252" s="11" t="s">
        <v>55</v>
      </c>
      <c r="K1252" s="12" t="s">
        <v>112</v>
      </c>
      <c r="L1252" s="14">
        <v>2024</v>
      </c>
      <c r="M1252" s="2"/>
    </row>
    <row r="1253" spans="2:13" x14ac:dyDescent="0.3">
      <c r="B1253" s="15">
        <v>45488</v>
      </c>
      <c r="C1253" s="2" t="s">
        <v>72</v>
      </c>
      <c r="D1253" s="2" t="s">
        <v>73</v>
      </c>
      <c r="E1253" s="16">
        <v>1</v>
      </c>
      <c r="F1253" s="17">
        <v>12600</v>
      </c>
      <c r="G1253" s="16">
        <v>1</v>
      </c>
      <c r="H1253" s="17">
        <v>14000</v>
      </c>
      <c r="I1253" s="2" t="s">
        <v>74</v>
      </c>
      <c r="J1253" s="2" t="s">
        <v>68</v>
      </c>
      <c r="K1253" s="16" t="s">
        <v>112</v>
      </c>
      <c r="L1253" s="18">
        <v>2024</v>
      </c>
      <c r="M1253" s="2"/>
    </row>
    <row r="1254" spans="2:13" x14ac:dyDescent="0.3">
      <c r="B1254" s="10">
        <v>45489</v>
      </c>
      <c r="C1254" s="11" t="s">
        <v>69</v>
      </c>
      <c r="D1254" s="11" t="s">
        <v>70</v>
      </c>
      <c r="E1254" s="12">
        <v>1</v>
      </c>
      <c r="F1254" s="13">
        <v>35</v>
      </c>
      <c r="G1254" s="12">
        <v>3</v>
      </c>
      <c r="H1254" s="13">
        <v>210</v>
      </c>
      <c r="I1254" s="11" t="s">
        <v>71</v>
      </c>
      <c r="J1254" s="11" t="s">
        <v>68</v>
      </c>
      <c r="K1254" s="12" t="s">
        <v>112</v>
      </c>
      <c r="L1254" s="14">
        <v>2024</v>
      </c>
      <c r="M1254" s="2"/>
    </row>
    <row r="1255" spans="2:13" x14ac:dyDescent="0.3">
      <c r="B1255" s="15">
        <v>45490</v>
      </c>
      <c r="C1255" s="2" t="s">
        <v>40</v>
      </c>
      <c r="D1255" s="2" t="s">
        <v>41</v>
      </c>
      <c r="E1255" s="16">
        <v>2</v>
      </c>
      <c r="F1255" s="17">
        <v>43.98</v>
      </c>
      <c r="G1255" s="16">
        <v>1</v>
      </c>
      <c r="H1255" s="17">
        <v>39.99</v>
      </c>
      <c r="I1255" s="2" t="s">
        <v>25</v>
      </c>
      <c r="J1255" s="2" t="s">
        <v>36</v>
      </c>
      <c r="K1255" s="16" t="s">
        <v>112</v>
      </c>
      <c r="L1255" s="18">
        <v>2024</v>
      </c>
      <c r="M1255" s="2"/>
    </row>
    <row r="1256" spans="2:13" x14ac:dyDescent="0.3">
      <c r="B1256" s="10">
        <v>45491</v>
      </c>
      <c r="C1256" s="11" t="s">
        <v>53</v>
      </c>
      <c r="D1256" s="11" t="s">
        <v>54</v>
      </c>
      <c r="E1256" s="12">
        <v>0</v>
      </c>
      <c r="F1256" s="13">
        <v>0</v>
      </c>
      <c r="G1256" s="12">
        <v>4</v>
      </c>
      <c r="H1256" s="13">
        <v>1039.96</v>
      </c>
      <c r="I1256" s="11" t="s">
        <v>35</v>
      </c>
      <c r="J1256" s="11" t="s">
        <v>55</v>
      </c>
      <c r="K1256" s="12" t="s">
        <v>112</v>
      </c>
      <c r="L1256" s="14">
        <v>2024</v>
      </c>
      <c r="M1256" s="2"/>
    </row>
    <row r="1257" spans="2:13" x14ac:dyDescent="0.3">
      <c r="B1257" s="15">
        <v>45492</v>
      </c>
      <c r="C1257" s="2" t="s">
        <v>75</v>
      </c>
      <c r="D1257" s="2" t="s">
        <v>76</v>
      </c>
      <c r="E1257" s="16">
        <v>1</v>
      </c>
      <c r="F1257" s="17">
        <v>12</v>
      </c>
      <c r="G1257" s="16">
        <v>4</v>
      </c>
      <c r="H1257" s="17">
        <v>80</v>
      </c>
      <c r="I1257" s="2" t="s">
        <v>77</v>
      </c>
      <c r="J1257" s="2" t="s">
        <v>78</v>
      </c>
      <c r="K1257" s="16" t="s">
        <v>112</v>
      </c>
      <c r="L1257" s="18">
        <v>2024</v>
      </c>
      <c r="M1257" s="2"/>
    </row>
    <row r="1258" spans="2:13" x14ac:dyDescent="0.3">
      <c r="B1258" s="10">
        <v>45493</v>
      </c>
      <c r="C1258" s="11" t="s">
        <v>104</v>
      </c>
      <c r="D1258" s="11" t="s">
        <v>105</v>
      </c>
      <c r="E1258" s="12">
        <v>2</v>
      </c>
      <c r="F1258" s="13">
        <v>69.099999999999994</v>
      </c>
      <c r="G1258" s="12">
        <v>1</v>
      </c>
      <c r="H1258" s="13">
        <v>53.15</v>
      </c>
      <c r="I1258" s="11" t="s">
        <v>106</v>
      </c>
      <c r="J1258" s="11" t="s">
        <v>100</v>
      </c>
      <c r="K1258" s="12" t="s">
        <v>112</v>
      </c>
      <c r="L1258" s="14">
        <v>2024</v>
      </c>
      <c r="M1258" s="2"/>
    </row>
    <row r="1259" spans="2:13" x14ac:dyDescent="0.3">
      <c r="B1259" s="15">
        <v>45494</v>
      </c>
      <c r="C1259" s="2" t="s">
        <v>31</v>
      </c>
      <c r="D1259" s="2" t="s">
        <v>32</v>
      </c>
      <c r="E1259" s="16">
        <v>41</v>
      </c>
      <c r="F1259" s="17">
        <v>9614.5</v>
      </c>
      <c r="G1259" s="16">
        <v>4</v>
      </c>
      <c r="H1259" s="17">
        <v>1103.52</v>
      </c>
      <c r="I1259" s="2" t="s">
        <v>18</v>
      </c>
      <c r="J1259" s="2" t="s">
        <v>14</v>
      </c>
      <c r="K1259" s="16" t="s">
        <v>112</v>
      </c>
      <c r="L1259" s="18">
        <v>2024</v>
      </c>
      <c r="M1259" s="2"/>
    </row>
    <row r="1260" spans="2:13" x14ac:dyDescent="0.3">
      <c r="B1260" s="10">
        <v>45495</v>
      </c>
      <c r="C1260" s="11" t="s">
        <v>89</v>
      </c>
      <c r="D1260" s="11" t="s">
        <v>90</v>
      </c>
      <c r="E1260" s="12">
        <v>0</v>
      </c>
      <c r="F1260" s="13">
        <v>0</v>
      </c>
      <c r="G1260" s="12">
        <v>5</v>
      </c>
      <c r="H1260" s="13">
        <v>449.95</v>
      </c>
      <c r="I1260" s="11" t="s">
        <v>91</v>
      </c>
      <c r="J1260" s="11" t="s">
        <v>78</v>
      </c>
      <c r="K1260" s="12" t="s">
        <v>112</v>
      </c>
      <c r="L1260" s="14">
        <v>2024</v>
      </c>
      <c r="M1260" s="2"/>
    </row>
    <row r="1261" spans="2:13" x14ac:dyDescent="0.3">
      <c r="B1261" s="15">
        <v>45496</v>
      </c>
      <c r="C1261" s="2" t="s">
        <v>31</v>
      </c>
      <c r="D1261" s="2" t="s">
        <v>32</v>
      </c>
      <c r="E1261" s="16">
        <v>3</v>
      </c>
      <c r="F1261" s="17">
        <v>703.5</v>
      </c>
      <c r="G1261" s="16">
        <v>3</v>
      </c>
      <c r="H1261" s="17">
        <v>827.64</v>
      </c>
      <c r="I1261" s="2" t="s">
        <v>18</v>
      </c>
      <c r="J1261" s="2" t="s">
        <v>14</v>
      </c>
      <c r="K1261" s="16" t="s">
        <v>112</v>
      </c>
      <c r="L1261" s="18">
        <v>2024</v>
      </c>
      <c r="M1261" s="2"/>
    </row>
    <row r="1262" spans="2:13" x14ac:dyDescent="0.3">
      <c r="B1262" s="10">
        <v>45497</v>
      </c>
      <c r="C1262" s="11" t="s">
        <v>33</v>
      </c>
      <c r="D1262" s="11" t="s">
        <v>34</v>
      </c>
      <c r="E1262" s="12">
        <v>48</v>
      </c>
      <c r="F1262" s="13">
        <v>9599.52</v>
      </c>
      <c r="G1262" s="12">
        <v>1</v>
      </c>
      <c r="H1262" s="13">
        <v>249.99</v>
      </c>
      <c r="I1262" s="11" t="s">
        <v>35</v>
      </c>
      <c r="J1262" s="11" t="s">
        <v>36</v>
      </c>
      <c r="K1262" s="12" t="s">
        <v>112</v>
      </c>
      <c r="L1262" s="14">
        <v>2024</v>
      </c>
      <c r="M1262" s="2"/>
    </row>
    <row r="1263" spans="2:13" x14ac:dyDescent="0.3">
      <c r="B1263" s="15">
        <v>45498</v>
      </c>
      <c r="C1263" s="2" t="s">
        <v>82</v>
      </c>
      <c r="D1263" s="2" t="s">
        <v>83</v>
      </c>
      <c r="E1263" s="16">
        <v>1</v>
      </c>
      <c r="F1263" s="17">
        <v>96.75</v>
      </c>
      <c r="G1263" s="16">
        <v>5</v>
      </c>
      <c r="H1263" s="17">
        <v>645</v>
      </c>
      <c r="I1263" s="2" t="s">
        <v>77</v>
      </c>
      <c r="J1263" s="2" t="s">
        <v>78</v>
      </c>
      <c r="K1263" s="16" t="s">
        <v>112</v>
      </c>
      <c r="L1263" s="18">
        <v>2024</v>
      </c>
      <c r="M1263" s="2"/>
    </row>
    <row r="1264" spans="2:13" x14ac:dyDescent="0.3">
      <c r="B1264" s="10">
        <v>45499</v>
      </c>
      <c r="C1264" s="11" t="s">
        <v>66</v>
      </c>
      <c r="D1264" s="11" t="s">
        <v>67</v>
      </c>
      <c r="E1264" s="12">
        <v>47</v>
      </c>
      <c r="F1264" s="13">
        <v>211288.5</v>
      </c>
      <c r="G1264" s="12">
        <v>1</v>
      </c>
      <c r="H1264" s="13">
        <v>4995</v>
      </c>
      <c r="I1264" s="11" t="s">
        <v>13</v>
      </c>
      <c r="J1264" s="11" t="s">
        <v>68</v>
      </c>
      <c r="K1264" s="12" t="s">
        <v>112</v>
      </c>
      <c r="L1264" s="14">
        <v>2024</v>
      </c>
      <c r="M1264" s="2"/>
    </row>
    <row r="1265" spans="2:13" x14ac:dyDescent="0.3">
      <c r="B1265" s="15">
        <v>45500</v>
      </c>
      <c r="C1265" s="2" t="s">
        <v>63</v>
      </c>
      <c r="D1265" s="2" t="s">
        <v>41</v>
      </c>
      <c r="E1265" s="16">
        <v>0</v>
      </c>
      <c r="F1265" s="17">
        <v>0</v>
      </c>
      <c r="G1265" s="16">
        <v>5</v>
      </c>
      <c r="H1265" s="17">
        <v>199.95</v>
      </c>
      <c r="I1265" s="2" t="s">
        <v>25</v>
      </c>
      <c r="J1265" s="2" t="s">
        <v>55</v>
      </c>
      <c r="K1265" s="16" t="s">
        <v>112</v>
      </c>
      <c r="L1265" s="18">
        <v>2024</v>
      </c>
      <c r="M1265" s="2"/>
    </row>
    <row r="1266" spans="2:13" x14ac:dyDescent="0.3">
      <c r="B1266" s="10">
        <v>45501</v>
      </c>
      <c r="C1266" s="11" t="s">
        <v>16</v>
      </c>
      <c r="D1266" s="11" t="s">
        <v>17</v>
      </c>
      <c r="E1266" s="12">
        <v>1</v>
      </c>
      <c r="F1266" s="13">
        <v>174.99</v>
      </c>
      <c r="G1266" s="12">
        <v>4</v>
      </c>
      <c r="H1266" s="13">
        <v>999.96</v>
      </c>
      <c r="I1266" s="11" t="s">
        <v>18</v>
      </c>
      <c r="J1266" s="11" t="s">
        <v>14</v>
      </c>
      <c r="K1266" s="12" t="s">
        <v>112</v>
      </c>
      <c r="L1266" s="14">
        <v>2024</v>
      </c>
      <c r="M1266" s="2"/>
    </row>
    <row r="1267" spans="2:13" x14ac:dyDescent="0.3">
      <c r="B1267" s="15">
        <v>45502</v>
      </c>
      <c r="C1267" s="2" t="s">
        <v>72</v>
      </c>
      <c r="D1267" s="2" t="s">
        <v>73</v>
      </c>
      <c r="E1267" s="16">
        <v>1</v>
      </c>
      <c r="F1267" s="17">
        <v>12600</v>
      </c>
      <c r="G1267" s="16">
        <v>1</v>
      </c>
      <c r="H1267" s="17">
        <v>14000</v>
      </c>
      <c r="I1267" s="2" t="s">
        <v>74</v>
      </c>
      <c r="J1267" s="2" t="s">
        <v>68</v>
      </c>
      <c r="K1267" s="16" t="s">
        <v>112</v>
      </c>
      <c r="L1267" s="18">
        <v>2024</v>
      </c>
      <c r="M1267" s="2"/>
    </row>
    <row r="1268" spans="2:13" x14ac:dyDescent="0.3">
      <c r="B1268" s="10">
        <v>45503</v>
      </c>
      <c r="C1268" s="11" t="s">
        <v>79</v>
      </c>
      <c r="D1268" s="11" t="s">
        <v>80</v>
      </c>
      <c r="E1268" s="12">
        <v>2</v>
      </c>
      <c r="F1268" s="13">
        <v>423.3</v>
      </c>
      <c r="G1268" s="12">
        <v>4</v>
      </c>
      <c r="H1268" s="13">
        <v>996</v>
      </c>
      <c r="I1268" s="11" t="s">
        <v>81</v>
      </c>
      <c r="J1268" s="11" t="s">
        <v>78</v>
      </c>
      <c r="K1268" s="12" t="s">
        <v>112</v>
      </c>
      <c r="L1268" s="14">
        <v>2024</v>
      </c>
      <c r="M1268" s="2"/>
    </row>
    <row r="1269" spans="2:13" x14ac:dyDescent="0.3">
      <c r="B1269" s="15">
        <v>45504</v>
      </c>
      <c r="C1269" s="2" t="s">
        <v>79</v>
      </c>
      <c r="D1269" s="2" t="s">
        <v>80</v>
      </c>
      <c r="E1269" s="16">
        <v>3</v>
      </c>
      <c r="F1269" s="17">
        <v>634.95000000000005</v>
      </c>
      <c r="G1269" s="16">
        <v>5</v>
      </c>
      <c r="H1269" s="17">
        <v>1245</v>
      </c>
      <c r="I1269" s="2" t="s">
        <v>81</v>
      </c>
      <c r="J1269" s="2" t="s">
        <v>78</v>
      </c>
      <c r="K1269" s="16" t="s">
        <v>112</v>
      </c>
      <c r="L1269" s="18">
        <v>2024</v>
      </c>
      <c r="M1269" s="2"/>
    </row>
    <row r="1270" spans="2:13" x14ac:dyDescent="0.3">
      <c r="B1270" s="10">
        <v>45505</v>
      </c>
      <c r="C1270" s="11" t="s">
        <v>72</v>
      </c>
      <c r="D1270" s="11" t="s">
        <v>73</v>
      </c>
      <c r="E1270" s="12">
        <v>1</v>
      </c>
      <c r="F1270" s="13">
        <v>12600</v>
      </c>
      <c r="G1270" s="12">
        <v>1</v>
      </c>
      <c r="H1270" s="13">
        <v>14000</v>
      </c>
      <c r="I1270" s="11" t="s">
        <v>74</v>
      </c>
      <c r="J1270" s="11" t="s">
        <v>68</v>
      </c>
      <c r="K1270" s="12" t="s">
        <v>113</v>
      </c>
      <c r="L1270" s="14">
        <v>2024</v>
      </c>
      <c r="M1270" s="2"/>
    </row>
    <row r="1271" spans="2:13" x14ac:dyDescent="0.3">
      <c r="B1271" s="15">
        <v>45506</v>
      </c>
      <c r="C1271" s="2" t="s">
        <v>66</v>
      </c>
      <c r="D1271" s="2" t="s">
        <v>67</v>
      </c>
      <c r="E1271" s="16">
        <v>2</v>
      </c>
      <c r="F1271" s="17">
        <v>8991</v>
      </c>
      <c r="G1271" s="16">
        <v>5</v>
      </c>
      <c r="H1271" s="17">
        <v>24975</v>
      </c>
      <c r="I1271" s="2" t="s">
        <v>13</v>
      </c>
      <c r="J1271" s="2" t="s">
        <v>68</v>
      </c>
      <c r="K1271" s="16" t="s">
        <v>113</v>
      </c>
      <c r="L1271" s="18">
        <v>2024</v>
      </c>
      <c r="M1271" s="2"/>
    </row>
    <row r="1272" spans="2:13" x14ac:dyDescent="0.3">
      <c r="B1272" s="10">
        <v>45507</v>
      </c>
      <c r="C1272" s="11" t="s">
        <v>33</v>
      </c>
      <c r="D1272" s="11" t="s">
        <v>34</v>
      </c>
      <c r="E1272" s="12">
        <v>3</v>
      </c>
      <c r="F1272" s="13">
        <v>599.97</v>
      </c>
      <c r="G1272" s="12">
        <v>5</v>
      </c>
      <c r="H1272" s="13">
        <v>1249.95</v>
      </c>
      <c r="I1272" s="11" t="s">
        <v>35</v>
      </c>
      <c r="J1272" s="11" t="s">
        <v>36</v>
      </c>
      <c r="K1272" s="12" t="s">
        <v>113</v>
      </c>
      <c r="L1272" s="14">
        <v>2024</v>
      </c>
      <c r="M1272" s="2"/>
    </row>
    <row r="1273" spans="2:13" x14ac:dyDescent="0.3">
      <c r="B1273" s="15">
        <v>45508</v>
      </c>
      <c r="C1273" s="2" t="s">
        <v>89</v>
      </c>
      <c r="D1273" s="2" t="s">
        <v>90</v>
      </c>
      <c r="E1273" s="16">
        <v>0</v>
      </c>
      <c r="F1273" s="17">
        <v>0</v>
      </c>
      <c r="G1273" s="16">
        <v>4</v>
      </c>
      <c r="H1273" s="17">
        <v>359.96</v>
      </c>
      <c r="I1273" s="2" t="s">
        <v>91</v>
      </c>
      <c r="J1273" s="2" t="s">
        <v>78</v>
      </c>
      <c r="K1273" s="16" t="s">
        <v>113</v>
      </c>
      <c r="L1273" s="18">
        <v>2024</v>
      </c>
      <c r="M1273" s="2"/>
    </row>
    <row r="1274" spans="2:13" x14ac:dyDescent="0.3">
      <c r="B1274" s="10">
        <v>45509</v>
      </c>
      <c r="C1274" s="11" t="s">
        <v>63</v>
      </c>
      <c r="D1274" s="11" t="s">
        <v>41</v>
      </c>
      <c r="E1274" s="12">
        <v>0</v>
      </c>
      <c r="F1274" s="13">
        <v>0</v>
      </c>
      <c r="G1274" s="12">
        <v>5</v>
      </c>
      <c r="H1274" s="13">
        <v>199.95</v>
      </c>
      <c r="I1274" s="11" t="s">
        <v>25</v>
      </c>
      <c r="J1274" s="11" t="s">
        <v>55</v>
      </c>
      <c r="K1274" s="12" t="s">
        <v>113</v>
      </c>
      <c r="L1274" s="14">
        <v>2024</v>
      </c>
      <c r="M1274" s="2"/>
    </row>
    <row r="1275" spans="2:13" x14ac:dyDescent="0.3">
      <c r="B1275" s="15">
        <v>45510</v>
      </c>
      <c r="C1275" s="2" t="s">
        <v>82</v>
      </c>
      <c r="D1275" s="2" t="s">
        <v>83</v>
      </c>
      <c r="E1275" s="16">
        <v>0</v>
      </c>
      <c r="F1275" s="17">
        <v>0</v>
      </c>
      <c r="G1275" s="16">
        <v>3</v>
      </c>
      <c r="H1275" s="17">
        <v>387</v>
      </c>
      <c r="I1275" s="2" t="s">
        <v>77</v>
      </c>
      <c r="J1275" s="2" t="s">
        <v>78</v>
      </c>
      <c r="K1275" s="16" t="s">
        <v>113</v>
      </c>
      <c r="L1275" s="18">
        <v>2024</v>
      </c>
      <c r="M1275" s="2"/>
    </row>
    <row r="1276" spans="2:13" x14ac:dyDescent="0.3">
      <c r="B1276" s="10">
        <v>45511</v>
      </c>
      <c r="C1276" s="11" t="s">
        <v>11</v>
      </c>
      <c r="D1276" s="11" t="s">
        <v>12</v>
      </c>
      <c r="E1276" s="12">
        <v>1</v>
      </c>
      <c r="F1276" s="13">
        <v>345.59</v>
      </c>
      <c r="G1276" s="12">
        <v>3</v>
      </c>
      <c r="H1276" s="13">
        <v>1295.97</v>
      </c>
      <c r="I1276" s="11" t="s">
        <v>13</v>
      </c>
      <c r="J1276" s="11" t="s">
        <v>14</v>
      </c>
      <c r="K1276" s="12" t="s">
        <v>113</v>
      </c>
      <c r="L1276" s="14">
        <v>2024</v>
      </c>
      <c r="M1276" s="2"/>
    </row>
    <row r="1277" spans="2:13" x14ac:dyDescent="0.3">
      <c r="B1277" s="15">
        <v>45512</v>
      </c>
      <c r="C1277" s="2" t="s">
        <v>53</v>
      </c>
      <c r="D1277" s="2" t="s">
        <v>54</v>
      </c>
      <c r="E1277" s="16">
        <v>32</v>
      </c>
      <c r="F1277" s="17">
        <v>6655.68</v>
      </c>
      <c r="G1277" s="16">
        <v>4</v>
      </c>
      <c r="H1277" s="17">
        <v>1039.96</v>
      </c>
      <c r="I1277" s="2" t="s">
        <v>35</v>
      </c>
      <c r="J1277" s="2" t="s">
        <v>55</v>
      </c>
      <c r="K1277" s="16" t="s">
        <v>113</v>
      </c>
      <c r="L1277" s="18">
        <v>2024</v>
      </c>
      <c r="M1277" s="2"/>
    </row>
    <row r="1278" spans="2:13" x14ac:dyDescent="0.3">
      <c r="B1278" s="10">
        <v>45513</v>
      </c>
      <c r="C1278" s="11" t="s">
        <v>69</v>
      </c>
      <c r="D1278" s="11" t="s">
        <v>70</v>
      </c>
      <c r="E1278" s="12">
        <v>42</v>
      </c>
      <c r="F1278" s="13">
        <v>1470</v>
      </c>
      <c r="G1278" s="12">
        <v>5</v>
      </c>
      <c r="H1278" s="13">
        <v>350</v>
      </c>
      <c r="I1278" s="11" t="s">
        <v>71</v>
      </c>
      <c r="J1278" s="11" t="s">
        <v>68</v>
      </c>
      <c r="K1278" s="12" t="s">
        <v>113</v>
      </c>
      <c r="L1278" s="14">
        <v>2024</v>
      </c>
      <c r="M1278" s="2"/>
    </row>
    <row r="1279" spans="2:13" x14ac:dyDescent="0.3">
      <c r="B1279" s="15">
        <v>45514</v>
      </c>
      <c r="C1279" s="2" t="s">
        <v>104</v>
      </c>
      <c r="D1279" s="2" t="s">
        <v>105</v>
      </c>
      <c r="E1279" s="16">
        <v>0</v>
      </c>
      <c r="F1279" s="17">
        <v>0</v>
      </c>
      <c r="G1279" s="16">
        <v>3</v>
      </c>
      <c r="H1279" s="17">
        <v>159.44999999999999</v>
      </c>
      <c r="I1279" s="2" t="s">
        <v>106</v>
      </c>
      <c r="J1279" s="2" t="s">
        <v>100</v>
      </c>
      <c r="K1279" s="16" t="s">
        <v>113</v>
      </c>
      <c r="L1279" s="18">
        <v>2024</v>
      </c>
      <c r="M1279" s="2"/>
    </row>
    <row r="1280" spans="2:13" x14ac:dyDescent="0.3">
      <c r="B1280" s="10">
        <v>45515</v>
      </c>
      <c r="C1280" s="11" t="s">
        <v>96</v>
      </c>
      <c r="D1280" s="11" t="s">
        <v>97</v>
      </c>
      <c r="E1280" s="12">
        <v>1</v>
      </c>
      <c r="F1280" s="13">
        <v>74.989999999999995</v>
      </c>
      <c r="G1280" s="12">
        <v>2</v>
      </c>
      <c r="H1280" s="13">
        <v>199.98</v>
      </c>
      <c r="I1280" s="11" t="s">
        <v>25</v>
      </c>
      <c r="J1280" s="11" t="s">
        <v>95</v>
      </c>
      <c r="K1280" s="12" t="s">
        <v>113</v>
      </c>
      <c r="L1280" s="14">
        <v>2024</v>
      </c>
      <c r="M1280" s="2"/>
    </row>
    <row r="1281" spans="2:13" x14ac:dyDescent="0.3">
      <c r="B1281" s="15">
        <v>45516</v>
      </c>
      <c r="C1281" s="2" t="s">
        <v>49</v>
      </c>
      <c r="D1281" s="2" t="s">
        <v>50</v>
      </c>
      <c r="E1281" s="16">
        <v>2</v>
      </c>
      <c r="F1281" s="17">
        <v>46.06</v>
      </c>
      <c r="G1281" s="16">
        <v>5</v>
      </c>
      <c r="H1281" s="17">
        <v>209.4</v>
      </c>
      <c r="I1281" s="2" t="s">
        <v>46</v>
      </c>
      <c r="J1281" s="2" t="s">
        <v>36</v>
      </c>
      <c r="K1281" s="16" t="s">
        <v>113</v>
      </c>
      <c r="L1281" s="18">
        <v>2024</v>
      </c>
      <c r="M1281" s="2"/>
    </row>
    <row r="1282" spans="2:13" x14ac:dyDescent="0.3">
      <c r="B1282" s="10">
        <v>45517</v>
      </c>
      <c r="C1282" s="11" t="s">
        <v>82</v>
      </c>
      <c r="D1282" s="11" t="s">
        <v>83</v>
      </c>
      <c r="E1282" s="12">
        <v>1</v>
      </c>
      <c r="F1282" s="13">
        <v>96.75</v>
      </c>
      <c r="G1282" s="12">
        <v>1</v>
      </c>
      <c r="H1282" s="13">
        <v>129</v>
      </c>
      <c r="I1282" s="11" t="s">
        <v>77</v>
      </c>
      <c r="J1282" s="11" t="s">
        <v>78</v>
      </c>
      <c r="K1282" s="12" t="s">
        <v>113</v>
      </c>
      <c r="L1282" s="14">
        <v>2024</v>
      </c>
      <c r="M1282" s="2"/>
    </row>
    <row r="1283" spans="2:13" x14ac:dyDescent="0.3">
      <c r="B1283" s="15">
        <v>45518</v>
      </c>
      <c r="C1283" s="2" t="s">
        <v>79</v>
      </c>
      <c r="D1283" s="2" t="s">
        <v>80</v>
      </c>
      <c r="E1283" s="16">
        <v>2</v>
      </c>
      <c r="F1283" s="17">
        <v>423.3</v>
      </c>
      <c r="G1283" s="16">
        <v>1</v>
      </c>
      <c r="H1283" s="17">
        <v>249</v>
      </c>
      <c r="I1283" s="2" t="s">
        <v>81</v>
      </c>
      <c r="J1283" s="2" t="s">
        <v>78</v>
      </c>
      <c r="K1283" s="16" t="s">
        <v>113</v>
      </c>
      <c r="L1283" s="18">
        <v>2024</v>
      </c>
      <c r="M1283" s="2"/>
    </row>
    <row r="1284" spans="2:13" x14ac:dyDescent="0.3">
      <c r="B1284" s="10">
        <v>45519</v>
      </c>
      <c r="C1284" s="11" t="s">
        <v>66</v>
      </c>
      <c r="D1284" s="11" t="s">
        <v>67</v>
      </c>
      <c r="E1284" s="12">
        <v>2</v>
      </c>
      <c r="F1284" s="13">
        <v>8991</v>
      </c>
      <c r="G1284" s="12">
        <v>4</v>
      </c>
      <c r="H1284" s="13">
        <v>19980</v>
      </c>
      <c r="I1284" s="11" t="s">
        <v>13</v>
      </c>
      <c r="J1284" s="11" t="s">
        <v>68</v>
      </c>
      <c r="K1284" s="12" t="s">
        <v>113</v>
      </c>
      <c r="L1284" s="14">
        <v>2024</v>
      </c>
      <c r="M1284" s="2"/>
    </row>
    <row r="1285" spans="2:13" x14ac:dyDescent="0.3">
      <c r="B1285" s="15">
        <v>45520</v>
      </c>
      <c r="C1285" s="2" t="s">
        <v>89</v>
      </c>
      <c r="D1285" s="2" t="s">
        <v>90</v>
      </c>
      <c r="E1285" s="16">
        <v>1</v>
      </c>
      <c r="F1285" s="17">
        <v>62.99</v>
      </c>
      <c r="G1285" s="16">
        <v>5</v>
      </c>
      <c r="H1285" s="17">
        <v>449.95</v>
      </c>
      <c r="I1285" s="2" t="s">
        <v>91</v>
      </c>
      <c r="J1285" s="2" t="s">
        <v>78</v>
      </c>
      <c r="K1285" s="16" t="s">
        <v>113</v>
      </c>
      <c r="L1285" s="18">
        <v>2024</v>
      </c>
      <c r="M1285" s="2"/>
    </row>
    <row r="1286" spans="2:13" x14ac:dyDescent="0.3">
      <c r="B1286" s="10">
        <v>45521</v>
      </c>
      <c r="C1286" s="11" t="s">
        <v>66</v>
      </c>
      <c r="D1286" s="11" t="s">
        <v>67</v>
      </c>
      <c r="E1286" s="12">
        <v>1</v>
      </c>
      <c r="F1286" s="13">
        <v>4495.5</v>
      </c>
      <c r="G1286" s="12">
        <v>4</v>
      </c>
      <c r="H1286" s="13">
        <v>19980</v>
      </c>
      <c r="I1286" s="11" t="s">
        <v>13</v>
      </c>
      <c r="J1286" s="11" t="s">
        <v>68</v>
      </c>
      <c r="K1286" s="12" t="s">
        <v>113</v>
      </c>
      <c r="L1286" s="14">
        <v>2024</v>
      </c>
      <c r="M1286" s="2"/>
    </row>
    <row r="1287" spans="2:13" x14ac:dyDescent="0.3">
      <c r="B1287" s="15">
        <v>45522</v>
      </c>
      <c r="C1287" s="2" t="s">
        <v>28</v>
      </c>
      <c r="D1287" s="2" t="s">
        <v>29</v>
      </c>
      <c r="E1287" s="16">
        <v>2</v>
      </c>
      <c r="F1287" s="17">
        <v>30</v>
      </c>
      <c r="G1287" s="16">
        <v>2</v>
      </c>
      <c r="H1287" s="17">
        <v>59.98</v>
      </c>
      <c r="I1287" s="2" t="s">
        <v>30</v>
      </c>
      <c r="J1287" s="2" t="s">
        <v>14</v>
      </c>
      <c r="K1287" s="16" t="s">
        <v>113</v>
      </c>
      <c r="L1287" s="18">
        <v>2024</v>
      </c>
      <c r="M1287" s="2"/>
    </row>
    <row r="1288" spans="2:13" x14ac:dyDescent="0.3">
      <c r="B1288" s="10">
        <v>45523</v>
      </c>
      <c r="C1288" s="11" t="s">
        <v>89</v>
      </c>
      <c r="D1288" s="11" t="s">
        <v>90</v>
      </c>
      <c r="E1288" s="12">
        <v>0</v>
      </c>
      <c r="F1288" s="13">
        <v>0</v>
      </c>
      <c r="G1288" s="12">
        <v>3</v>
      </c>
      <c r="H1288" s="13">
        <v>269.97000000000003</v>
      </c>
      <c r="I1288" s="11" t="s">
        <v>91</v>
      </c>
      <c r="J1288" s="11" t="s">
        <v>78</v>
      </c>
      <c r="K1288" s="12" t="s">
        <v>113</v>
      </c>
      <c r="L1288" s="14">
        <v>2024</v>
      </c>
      <c r="M1288" s="2"/>
    </row>
    <row r="1289" spans="2:13" x14ac:dyDescent="0.3">
      <c r="B1289" s="15">
        <v>45524</v>
      </c>
      <c r="C1289" s="2" t="s">
        <v>23</v>
      </c>
      <c r="D1289" s="2" t="s">
        <v>24</v>
      </c>
      <c r="E1289" s="16">
        <v>2</v>
      </c>
      <c r="F1289" s="17">
        <v>20</v>
      </c>
      <c r="G1289" s="16">
        <v>1</v>
      </c>
      <c r="H1289" s="17">
        <v>19.989999999999998</v>
      </c>
      <c r="I1289" s="2" t="s">
        <v>25</v>
      </c>
      <c r="J1289" s="2" t="s">
        <v>14</v>
      </c>
      <c r="K1289" s="16" t="s">
        <v>113</v>
      </c>
      <c r="L1289" s="18">
        <v>2024</v>
      </c>
      <c r="M1289" s="2"/>
    </row>
    <row r="1290" spans="2:13" x14ac:dyDescent="0.3">
      <c r="B1290" s="10">
        <v>45525</v>
      </c>
      <c r="C1290" s="11" t="s">
        <v>79</v>
      </c>
      <c r="D1290" s="11" t="s">
        <v>80</v>
      </c>
      <c r="E1290" s="12">
        <v>0</v>
      </c>
      <c r="F1290" s="13">
        <v>0</v>
      </c>
      <c r="G1290" s="12">
        <v>2</v>
      </c>
      <c r="H1290" s="13">
        <v>498</v>
      </c>
      <c r="I1290" s="11" t="s">
        <v>81</v>
      </c>
      <c r="J1290" s="11" t="s">
        <v>78</v>
      </c>
      <c r="K1290" s="12" t="s">
        <v>113</v>
      </c>
      <c r="L1290" s="14">
        <v>2024</v>
      </c>
      <c r="M1290" s="2"/>
    </row>
    <row r="1291" spans="2:13" x14ac:dyDescent="0.3">
      <c r="B1291" s="15">
        <v>45526</v>
      </c>
      <c r="C1291" s="2" t="s">
        <v>66</v>
      </c>
      <c r="D1291" s="2" t="s">
        <v>67</v>
      </c>
      <c r="E1291" s="16">
        <v>2</v>
      </c>
      <c r="F1291" s="17">
        <v>8991</v>
      </c>
      <c r="G1291" s="16">
        <v>5</v>
      </c>
      <c r="H1291" s="17">
        <v>24975</v>
      </c>
      <c r="I1291" s="2" t="s">
        <v>13</v>
      </c>
      <c r="J1291" s="2" t="s">
        <v>68</v>
      </c>
      <c r="K1291" s="16" t="s">
        <v>113</v>
      </c>
      <c r="L1291" s="18">
        <v>2024</v>
      </c>
      <c r="M1291" s="2"/>
    </row>
    <row r="1292" spans="2:13" x14ac:dyDescent="0.3">
      <c r="B1292" s="10">
        <v>45527</v>
      </c>
      <c r="C1292" s="11" t="s">
        <v>28</v>
      </c>
      <c r="D1292" s="11" t="s">
        <v>29</v>
      </c>
      <c r="E1292" s="12">
        <v>1</v>
      </c>
      <c r="F1292" s="13">
        <v>15</v>
      </c>
      <c r="G1292" s="12">
        <v>2</v>
      </c>
      <c r="H1292" s="13">
        <v>59.98</v>
      </c>
      <c r="I1292" s="11" t="s">
        <v>30</v>
      </c>
      <c r="J1292" s="11" t="s">
        <v>14</v>
      </c>
      <c r="K1292" s="12" t="s">
        <v>113</v>
      </c>
      <c r="L1292" s="14">
        <v>2024</v>
      </c>
      <c r="M1292" s="2"/>
    </row>
    <row r="1293" spans="2:13" x14ac:dyDescent="0.3">
      <c r="B1293" s="15">
        <v>45528</v>
      </c>
      <c r="C1293" s="2" t="s">
        <v>79</v>
      </c>
      <c r="D1293" s="2" t="s">
        <v>80</v>
      </c>
      <c r="E1293" s="16">
        <v>0</v>
      </c>
      <c r="F1293" s="17">
        <v>0</v>
      </c>
      <c r="G1293" s="16">
        <v>2</v>
      </c>
      <c r="H1293" s="17">
        <v>498</v>
      </c>
      <c r="I1293" s="2" t="s">
        <v>81</v>
      </c>
      <c r="J1293" s="2" t="s">
        <v>78</v>
      </c>
      <c r="K1293" s="16" t="s">
        <v>113</v>
      </c>
      <c r="L1293" s="18">
        <v>2024</v>
      </c>
      <c r="M1293" s="2"/>
    </row>
    <row r="1294" spans="2:13" x14ac:dyDescent="0.3">
      <c r="B1294" s="10">
        <v>45529</v>
      </c>
      <c r="C1294" s="11" t="s">
        <v>19</v>
      </c>
      <c r="D1294" s="11" t="s">
        <v>20</v>
      </c>
      <c r="E1294" s="12">
        <v>1</v>
      </c>
      <c r="F1294" s="13">
        <v>64.989999999999995</v>
      </c>
      <c r="G1294" s="12">
        <v>5</v>
      </c>
      <c r="H1294" s="13">
        <v>499.95</v>
      </c>
      <c r="I1294" s="11" t="s">
        <v>18</v>
      </c>
      <c r="J1294" s="11" t="s">
        <v>14</v>
      </c>
      <c r="K1294" s="12" t="s">
        <v>113</v>
      </c>
      <c r="L1294" s="14">
        <v>2024</v>
      </c>
      <c r="M1294" s="2"/>
    </row>
    <row r="1295" spans="2:13" x14ac:dyDescent="0.3">
      <c r="B1295" s="15">
        <v>45530</v>
      </c>
      <c r="C1295" s="2" t="s">
        <v>19</v>
      </c>
      <c r="D1295" s="2" t="s">
        <v>20</v>
      </c>
      <c r="E1295" s="16">
        <v>2</v>
      </c>
      <c r="F1295" s="17">
        <v>129.97999999999999</v>
      </c>
      <c r="G1295" s="16">
        <v>5</v>
      </c>
      <c r="H1295" s="17">
        <v>499.95</v>
      </c>
      <c r="I1295" s="2" t="s">
        <v>18</v>
      </c>
      <c r="J1295" s="2" t="s">
        <v>14</v>
      </c>
      <c r="K1295" s="16" t="s">
        <v>113</v>
      </c>
      <c r="L1295" s="18">
        <v>2024</v>
      </c>
      <c r="M1295" s="2"/>
    </row>
    <row r="1296" spans="2:13" x14ac:dyDescent="0.3">
      <c r="B1296" s="10">
        <v>45531</v>
      </c>
      <c r="C1296" s="11" t="s">
        <v>21</v>
      </c>
      <c r="D1296" s="11" t="s">
        <v>22</v>
      </c>
      <c r="E1296" s="12">
        <v>3</v>
      </c>
      <c r="F1296" s="13">
        <v>125.97</v>
      </c>
      <c r="G1296" s="12">
        <v>5</v>
      </c>
      <c r="H1296" s="13">
        <v>349.95</v>
      </c>
      <c r="I1296" s="11" t="s">
        <v>18</v>
      </c>
      <c r="J1296" s="11" t="s">
        <v>14</v>
      </c>
      <c r="K1296" s="12" t="s">
        <v>113</v>
      </c>
      <c r="L1296" s="14">
        <v>2024</v>
      </c>
      <c r="M1296" s="2"/>
    </row>
    <row r="1297" spans="2:13" x14ac:dyDescent="0.3">
      <c r="B1297" s="15">
        <v>45532</v>
      </c>
      <c r="C1297" s="2" t="s">
        <v>37</v>
      </c>
      <c r="D1297" s="2" t="s">
        <v>38</v>
      </c>
      <c r="E1297" s="16">
        <v>43</v>
      </c>
      <c r="F1297" s="17">
        <v>1676.5700000000002</v>
      </c>
      <c r="G1297" s="16">
        <v>4</v>
      </c>
      <c r="H1297" s="17">
        <v>239.96</v>
      </c>
      <c r="I1297" s="2" t="s">
        <v>39</v>
      </c>
      <c r="J1297" s="2" t="s">
        <v>36</v>
      </c>
      <c r="K1297" s="16" t="s">
        <v>113</v>
      </c>
      <c r="L1297" s="18">
        <v>2024</v>
      </c>
      <c r="M1297" s="2"/>
    </row>
    <row r="1298" spans="2:13" x14ac:dyDescent="0.3">
      <c r="B1298" s="10">
        <v>45533</v>
      </c>
      <c r="C1298" s="11" t="s">
        <v>69</v>
      </c>
      <c r="D1298" s="11" t="s">
        <v>70</v>
      </c>
      <c r="E1298" s="12">
        <v>2</v>
      </c>
      <c r="F1298" s="13">
        <v>70</v>
      </c>
      <c r="G1298" s="12">
        <v>4</v>
      </c>
      <c r="H1298" s="13">
        <v>280</v>
      </c>
      <c r="I1298" s="11" t="s">
        <v>71</v>
      </c>
      <c r="J1298" s="11" t="s">
        <v>68</v>
      </c>
      <c r="K1298" s="12" t="s">
        <v>113</v>
      </c>
      <c r="L1298" s="14">
        <v>2024</v>
      </c>
      <c r="M1298" s="2"/>
    </row>
    <row r="1299" spans="2:13" x14ac:dyDescent="0.3">
      <c r="B1299" s="15">
        <v>45534</v>
      </c>
      <c r="C1299" s="2" t="s">
        <v>37</v>
      </c>
      <c r="D1299" s="2" t="s">
        <v>38</v>
      </c>
      <c r="E1299" s="16">
        <v>0</v>
      </c>
      <c r="F1299" s="17">
        <v>0</v>
      </c>
      <c r="G1299" s="16">
        <v>3</v>
      </c>
      <c r="H1299" s="17">
        <v>179.97</v>
      </c>
      <c r="I1299" s="2" t="s">
        <v>39</v>
      </c>
      <c r="J1299" s="2" t="s">
        <v>36</v>
      </c>
      <c r="K1299" s="16" t="s">
        <v>113</v>
      </c>
      <c r="L1299" s="18">
        <v>2024</v>
      </c>
      <c r="M1299" s="2"/>
    </row>
    <row r="1300" spans="2:13" x14ac:dyDescent="0.3">
      <c r="B1300" s="10">
        <v>45535</v>
      </c>
      <c r="C1300" s="11" t="s">
        <v>49</v>
      </c>
      <c r="D1300" s="11" t="s">
        <v>50</v>
      </c>
      <c r="E1300" s="12">
        <v>0</v>
      </c>
      <c r="F1300" s="13">
        <v>0</v>
      </c>
      <c r="G1300" s="12">
        <v>4</v>
      </c>
      <c r="H1300" s="13">
        <v>167.52</v>
      </c>
      <c r="I1300" s="11" t="s">
        <v>46</v>
      </c>
      <c r="J1300" s="11" t="s">
        <v>36</v>
      </c>
      <c r="K1300" s="12" t="s">
        <v>113</v>
      </c>
      <c r="L1300" s="14">
        <v>2024</v>
      </c>
      <c r="M1300" s="2"/>
    </row>
    <row r="1301" spans="2:13" x14ac:dyDescent="0.3">
      <c r="B1301" s="15">
        <v>45536</v>
      </c>
      <c r="C1301" s="2" t="s">
        <v>104</v>
      </c>
      <c r="D1301" s="2" t="s">
        <v>105</v>
      </c>
      <c r="E1301" s="16">
        <v>3</v>
      </c>
      <c r="F1301" s="17">
        <v>103.64999999999999</v>
      </c>
      <c r="G1301" s="16">
        <v>3</v>
      </c>
      <c r="H1301" s="17">
        <v>159.44999999999999</v>
      </c>
      <c r="I1301" s="2" t="s">
        <v>106</v>
      </c>
      <c r="J1301" s="2" t="s">
        <v>100</v>
      </c>
      <c r="K1301" s="16" t="s">
        <v>114</v>
      </c>
      <c r="L1301" s="18">
        <v>2024</v>
      </c>
      <c r="M1301" s="2"/>
    </row>
    <row r="1302" spans="2:13" x14ac:dyDescent="0.3">
      <c r="B1302" s="10">
        <v>45537</v>
      </c>
      <c r="C1302" s="11" t="s">
        <v>89</v>
      </c>
      <c r="D1302" s="11" t="s">
        <v>90</v>
      </c>
      <c r="E1302" s="12">
        <v>2</v>
      </c>
      <c r="F1302" s="13">
        <v>125.98</v>
      </c>
      <c r="G1302" s="12">
        <v>4</v>
      </c>
      <c r="H1302" s="13">
        <v>359.96</v>
      </c>
      <c r="I1302" s="11" t="s">
        <v>91</v>
      </c>
      <c r="J1302" s="11" t="s">
        <v>78</v>
      </c>
      <c r="K1302" s="12" t="s">
        <v>114</v>
      </c>
      <c r="L1302" s="14">
        <v>2024</v>
      </c>
      <c r="M1302" s="2"/>
    </row>
    <row r="1303" spans="2:13" x14ac:dyDescent="0.3">
      <c r="B1303" s="15">
        <v>45538</v>
      </c>
      <c r="C1303" s="2" t="s">
        <v>33</v>
      </c>
      <c r="D1303" s="2" t="s">
        <v>34</v>
      </c>
      <c r="E1303" s="16">
        <v>1</v>
      </c>
      <c r="F1303" s="17">
        <v>199.99</v>
      </c>
      <c r="G1303" s="16">
        <v>2</v>
      </c>
      <c r="H1303" s="17">
        <v>499.98</v>
      </c>
      <c r="I1303" s="2" t="s">
        <v>35</v>
      </c>
      <c r="J1303" s="2" t="s">
        <v>36</v>
      </c>
      <c r="K1303" s="16" t="s">
        <v>114</v>
      </c>
      <c r="L1303" s="18">
        <v>2024</v>
      </c>
      <c r="M1303" s="2"/>
    </row>
    <row r="1304" spans="2:13" x14ac:dyDescent="0.3">
      <c r="B1304" s="10">
        <v>45539</v>
      </c>
      <c r="C1304" s="11" t="s">
        <v>69</v>
      </c>
      <c r="D1304" s="11" t="s">
        <v>70</v>
      </c>
      <c r="E1304" s="12">
        <v>2</v>
      </c>
      <c r="F1304" s="13">
        <v>70</v>
      </c>
      <c r="G1304" s="12">
        <v>3</v>
      </c>
      <c r="H1304" s="13">
        <v>210</v>
      </c>
      <c r="I1304" s="11" t="s">
        <v>71</v>
      </c>
      <c r="J1304" s="11" t="s">
        <v>68</v>
      </c>
      <c r="K1304" s="12" t="s">
        <v>114</v>
      </c>
      <c r="L1304" s="14">
        <v>2024</v>
      </c>
      <c r="M1304" s="2"/>
    </row>
    <row r="1305" spans="2:13" x14ac:dyDescent="0.3">
      <c r="B1305" s="15">
        <v>45540</v>
      </c>
      <c r="C1305" s="2" t="s">
        <v>47</v>
      </c>
      <c r="D1305" s="2" t="s">
        <v>48</v>
      </c>
      <c r="E1305" s="16">
        <v>1</v>
      </c>
      <c r="F1305" s="17">
        <v>89.91</v>
      </c>
      <c r="G1305" s="16">
        <v>4</v>
      </c>
      <c r="H1305" s="17">
        <v>479.52</v>
      </c>
      <c r="I1305" s="2" t="s">
        <v>46</v>
      </c>
      <c r="J1305" s="2" t="s">
        <v>36</v>
      </c>
      <c r="K1305" s="16" t="s">
        <v>114</v>
      </c>
      <c r="L1305" s="18">
        <v>2024</v>
      </c>
      <c r="M1305" s="2"/>
    </row>
    <row r="1306" spans="2:13" x14ac:dyDescent="0.3">
      <c r="B1306" s="10">
        <v>45541</v>
      </c>
      <c r="C1306" s="11" t="s">
        <v>44</v>
      </c>
      <c r="D1306" s="11" t="s">
        <v>45</v>
      </c>
      <c r="E1306" s="12">
        <v>3</v>
      </c>
      <c r="F1306" s="13">
        <v>98.13</v>
      </c>
      <c r="G1306" s="12">
        <v>1</v>
      </c>
      <c r="H1306" s="13">
        <v>50.32</v>
      </c>
      <c r="I1306" s="11" t="s">
        <v>46</v>
      </c>
      <c r="J1306" s="11" t="s">
        <v>36</v>
      </c>
      <c r="K1306" s="12" t="s">
        <v>114</v>
      </c>
      <c r="L1306" s="14">
        <v>2024</v>
      </c>
      <c r="M1306" s="2"/>
    </row>
    <row r="1307" spans="2:13" x14ac:dyDescent="0.3">
      <c r="B1307" s="15">
        <v>45542</v>
      </c>
      <c r="C1307" s="2" t="s">
        <v>75</v>
      </c>
      <c r="D1307" s="2" t="s">
        <v>76</v>
      </c>
      <c r="E1307" s="16">
        <v>2</v>
      </c>
      <c r="F1307" s="17">
        <v>24</v>
      </c>
      <c r="G1307" s="16">
        <v>2</v>
      </c>
      <c r="H1307" s="17">
        <v>40</v>
      </c>
      <c r="I1307" s="2" t="s">
        <v>77</v>
      </c>
      <c r="J1307" s="2" t="s">
        <v>78</v>
      </c>
      <c r="K1307" s="16" t="s">
        <v>114</v>
      </c>
      <c r="L1307" s="18">
        <v>2024</v>
      </c>
      <c r="M1307" s="2"/>
    </row>
    <row r="1308" spans="2:13" x14ac:dyDescent="0.3">
      <c r="B1308" s="10">
        <v>45543</v>
      </c>
      <c r="C1308" s="11" t="s">
        <v>31</v>
      </c>
      <c r="D1308" s="11" t="s">
        <v>32</v>
      </c>
      <c r="E1308" s="12">
        <v>2</v>
      </c>
      <c r="F1308" s="13">
        <v>469</v>
      </c>
      <c r="G1308" s="12">
        <v>3</v>
      </c>
      <c r="H1308" s="13">
        <v>827.64</v>
      </c>
      <c r="I1308" s="11" t="s">
        <v>18</v>
      </c>
      <c r="J1308" s="11" t="s">
        <v>14</v>
      </c>
      <c r="K1308" s="12" t="s">
        <v>114</v>
      </c>
      <c r="L1308" s="14">
        <v>2024</v>
      </c>
      <c r="M1308" s="2"/>
    </row>
    <row r="1309" spans="2:13" x14ac:dyDescent="0.3">
      <c r="B1309" s="15">
        <v>45544</v>
      </c>
      <c r="C1309" s="2" t="s">
        <v>61</v>
      </c>
      <c r="D1309" s="2" t="s">
        <v>62</v>
      </c>
      <c r="E1309" s="16">
        <v>1</v>
      </c>
      <c r="F1309" s="17">
        <v>294.02</v>
      </c>
      <c r="G1309" s="16">
        <v>4</v>
      </c>
      <c r="H1309" s="17">
        <v>1306.76</v>
      </c>
      <c r="I1309" s="2" t="s">
        <v>58</v>
      </c>
      <c r="J1309" s="2" t="s">
        <v>55</v>
      </c>
      <c r="K1309" s="16" t="s">
        <v>114</v>
      </c>
      <c r="L1309" s="18">
        <v>2024</v>
      </c>
      <c r="M1309" s="2"/>
    </row>
    <row r="1310" spans="2:13" x14ac:dyDescent="0.3">
      <c r="B1310" s="10">
        <v>45545</v>
      </c>
      <c r="C1310" s="11" t="s">
        <v>75</v>
      </c>
      <c r="D1310" s="11" t="s">
        <v>76</v>
      </c>
      <c r="E1310" s="12">
        <v>2</v>
      </c>
      <c r="F1310" s="13">
        <v>24</v>
      </c>
      <c r="G1310" s="12">
        <v>4</v>
      </c>
      <c r="H1310" s="13">
        <v>80</v>
      </c>
      <c r="I1310" s="11" t="s">
        <v>77</v>
      </c>
      <c r="J1310" s="11" t="s">
        <v>78</v>
      </c>
      <c r="K1310" s="12" t="s">
        <v>114</v>
      </c>
      <c r="L1310" s="14">
        <v>2024</v>
      </c>
      <c r="M1310" s="2"/>
    </row>
    <row r="1311" spans="2:13" x14ac:dyDescent="0.3">
      <c r="B1311" s="15">
        <v>45546</v>
      </c>
      <c r="C1311" s="2" t="s">
        <v>66</v>
      </c>
      <c r="D1311" s="2" t="s">
        <v>67</v>
      </c>
      <c r="E1311" s="16">
        <v>0</v>
      </c>
      <c r="F1311" s="17">
        <v>0</v>
      </c>
      <c r="G1311" s="16">
        <v>4</v>
      </c>
      <c r="H1311" s="17">
        <v>19980</v>
      </c>
      <c r="I1311" s="2" t="s">
        <v>13</v>
      </c>
      <c r="J1311" s="2" t="s">
        <v>68</v>
      </c>
      <c r="K1311" s="16" t="s">
        <v>114</v>
      </c>
      <c r="L1311" s="18">
        <v>2024</v>
      </c>
      <c r="M1311" s="2"/>
    </row>
    <row r="1312" spans="2:13" x14ac:dyDescent="0.3">
      <c r="B1312" s="10">
        <v>45547</v>
      </c>
      <c r="C1312" s="11" t="s">
        <v>104</v>
      </c>
      <c r="D1312" s="11" t="s">
        <v>105</v>
      </c>
      <c r="E1312" s="12">
        <v>3</v>
      </c>
      <c r="F1312" s="13">
        <v>103.64999999999999</v>
      </c>
      <c r="G1312" s="12">
        <v>1</v>
      </c>
      <c r="H1312" s="13">
        <v>53.15</v>
      </c>
      <c r="I1312" s="11" t="s">
        <v>106</v>
      </c>
      <c r="J1312" s="11" t="s">
        <v>100</v>
      </c>
      <c r="K1312" s="12" t="s">
        <v>114</v>
      </c>
      <c r="L1312" s="14">
        <v>2024</v>
      </c>
      <c r="M1312" s="2"/>
    </row>
    <row r="1313" spans="2:13" x14ac:dyDescent="0.3">
      <c r="B1313" s="15">
        <v>45548</v>
      </c>
      <c r="C1313" s="2" t="s">
        <v>11</v>
      </c>
      <c r="D1313" s="2" t="s">
        <v>12</v>
      </c>
      <c r="E1313" s="16">
        <v>2</v>
      </c>
      <c r="F1313" s="17">
        <v>691.18</v>
      </c>
      <c r="G1313" s="16">
        <v>2</v>
      </c>
      <c r="H1313" s="17">
        <v>863.98</v>
      </c>
      <c r="I1313" s="2" t="s">
        <v>13</v>
      </c>
      <c r="J1313" s="2" t="s">
        <v>14</v>
      </c>
      <c r="K1313" s="16" t="s">
        <v>114</v>
      </c>
      <c r="L1313" s="18">
        <v>2024</v>
      </c>
      <c r="M1313" s="2"/>
    </row>
    <row r="1314" spans="2:13" x14ac:dyDescent="0.3">
      <c r="B1314" s="10">
        <v>45549</v>
      </c>
      <c r="C1314" s="11" t="s">
        <v>87</v>
      </c>
      <c r="D1314" s="11" t="s">
        <v>88</v>
      </c>
      <c r="E1314" s="12">
        <v>3</v>
      </c>
      <c r="F1314" s="13">
        <v>188.97</v>
      </c>
      <c r="G1314" s="12">
        <v>2</v>
      </c>
      <c r="H1314" s="13">
        <v>179.98</v>
      </c>
      <c r="I1314" s="11" t="s">
        <v>25</v>
      </c>
      <c r="J1314" s="11" t="s">
        <v>78</v>
      </c>
      <c r="K1314" s="12" t="s">
        <v>114</v>
      </c>
      <c r="L1314" s="14">
        <v>2024</v>
      </c>
      <c r="M1314" s="2"/>
    </row>
    <row r="1315" spans="2:13" x14ac:dyDescent="0.3">
      <c r="B1315" s="15">
        <v>45550</v>
      </c>
      <c r="C1315" s="2" t="s">
        <v>51</v>
      </c>
      <c r="D1315" s="2" t="s">
        <v>52</v>
      </c>
      <c r="E1315" s="16">
        <v>2</v>
      </c>
      <c r="F1315" s="17">
        <v>179.98</v>
      </c>
      <c r="G1315" s="16">
        <v>2</v>
      </c>
      <c r="H1315" s="17">
        <v>239.98</v>
      </c>
      <c r="I1315" s="2" t="s">
        <v>39</v>
      </c>
      <c r="J1315" s="2" t="s">
        <v>36</v>
      </c>
      <c r="K1315" s="16" t="s">
        <v>114</v>
      </c>
      <c r="L1315" s="18">
        <v>2024</v>
      </c>
      <c r="M1315" s="2"/>
    </row>
    <row r="1316" spans="2:13" x14ac:dyDescent="0.3">
      <c r="B1316" s="10">
        <v>45551</v>
      </c>
      <c r="C1316" s="11" t="s">
        <v>98</v>
      </c>
      <c r="D1316" s="11" t="s">
        <v>99</v>
      </c>
      <c r="E1316" s="12">
        <v>47</v>
      </c>
      <c r="F1316" s="13">
        <v>16918.12</v>
      </c>
      <c r="G1316" s="12">
        <v>2</v>
      </c>
      <c r="H1316" s="13">
        <v>799.9</v>
      </c>
      <c r="I1316" s="11" t="s">
        <v>13</v>
      </c>
      <c r="J1316" s="11" t="s">
        <v>100</v>
      </c>
      <c r="K1316" s="12" t="s">
        <v>114</v>
      </c>
      <c r="L1316" s="14">
        <v>2024</v>
      </c>
      <c r="M1316" s="2"/>
    </row>
    <row r="1317" spans="2:13" x14ac:dyDescent="0.3">
      <c r="B1317" s="15">
        <v>45552</v>
      </c>
      <c r="C1317" s="2" t="s">
        <v>64</v>
      </c>
      <c r="D1317" s="2" t="s">
        <v>65</v>
      </c>
      <c r="E1317" s="16">
        <v>32</v>
      </c>
      <c r="F1317" s="17">
        <v>18719.68</v>
      </c>
      <c r="G1317" s="16">
        <v>1</v>
      </c>
      <c r="H1317" s="17">
        <v>649.99</v>
      </c>
      <c r="I1317" s="2" t="s">
        <v>35</v>
      </c>
      <c r="J1317" s="2" t="s">
        <v>55</v>
      </c>
      <c r="K1317" s="16" t="s">
        <v>114</v>
      </c>
      <c r="L1317" s="18">
        <v>2024</v>
      </c>
      <c r="M1317" s="2"/>
    </row>
    <row r="1318" spans="2:13" x14ac:dyDescent="0.3">
      <c r="B1318" s="10">
        <v>45553</v>
      </c>
      <c r="C1318" s="11" t="s">
        <v>69</v>
      </c>
      <c r="D1318" s="11" t="s">
        <v>70</v>
      </c>
      <c r="E1318" s="12">
        <v>0</v>
      </c>
      <c r="F1318" s="13">
        <v>0</v>
      </c>
      <c r="G1318" s="12">
        <v>5</v>
      </c>
      <c r="H1318" s="13">
        <v>350</v>
      </c>
      <c r="I1318" s="11" t="s">
        <v>71</v>
      </c>
      <c r="J1318" s="11" t="s">
        <v>68</v>
      </c>
      <c r="K1318" s="12" t="s">
        <v>114</v>
      </c>
      <c r="L1318" s="14">
        <v>2024</v>
      </c>
      <c r="M1318" s="2"/>
    </row>
    <row r="1319" spans="2:13" x14ac:dyDescent="0.3">
      <c r="B1319" s="15">
        <v>45554</v>
      </c>
      <c r="C1319" s="2" t="s">
        <v>96</v>
      </c>
      <c r="D1319" s="2" t="s">
        <v>97</v>
      </c>
      <c r="E1319" s="16">
        <v>0</v>
      </c>
      <c r="F1319" s="17">
        <v>0</v>
      </c>
      <c r="G1319" s="16">
        <v>3</v>
      </c>
      <c r="H1319" s="17">
        <v>299.97000000000003</v>
      </c>
      <c r="I1319" s="2" t="s">
        <v>25</v>
      </c>
      <c r="J1319" s="2" t="s">
        <v>95</v>
      </c>
      <c r="K1319" s="16" t="s">
        <v>114</v>
      </c>
      <c r="L1319" s="18">
        <v>2024</v>
      </c>
      <c r="M1319" s="2"/>
    </row>
    <row r="1320" spans="2:13" x14ac:dyDescent="0.3">
      <c r="B1320" s="10">
        <v>45555</v>
      </c>
      <c r="C1320" s="11" t="s">
        <v>101</v>
      </c>
      <c r="D1320" s="11" t="s">
        <v>102</v>
      </c>
      <c r="E1320" s="12">
        <v>1</v>
      </c>
      <c r="F1320" s="13">
        <v>244.3</v>
      </c>
      <c r="G1320" s="12">
        <v>1</v>
      </c>
      <c r="H1320" s="13">
        <v>349</v>
      </c>
      <c r="I1320" s="11" t="s">
        <v>103</v>
      </c>
      <c r="J1320" s="11" t="s">
        <v>100</v>
      </c>
      <c r="K1320" s="12" t="s">
        <v>114</v>
      </c>
      <c r="L1320" s="14">
        <v>2024</v>
      </c>
      <c r="M1320" s="2"/>
    </row>
    <row r="1321" spans="2:13" x14ac:dyDescent="0.3">
      <c r="B1321" s="15">
        <v>45556</v>
      </c>
      <c r="C1321" s="2" t="s">
        <v>33</v>
      </c>
      <c r="D1321" s="2" t="s">
        <v>34</v>
      </c>
      <c r="E1321" s="16">
        <v>3</v>
      </c>
      <c r="F1321" s="17">
        <v>599.97</v>
      </c>
      <c r="G1321" s="16">
        <v>2</v>
      </c>
      <c r="H1321" s="17">
        <v>499.98</v>
      </c>
      <c r="I1321" s="2" t="s">
        <v>35</v>
      </c>
      <c r="J1321" s="2" t="s">
        <v>36</v>
      </c>
      <c r="K1321" s="16" t="s">
        <v>114</v>
      </c>
      <c r="L1321" s="18">
        <v>2024</v>
      </c>
      <c r="M1321" s="2"/>
    </row>
    <row r="1322" spans="2:13" x14ac:dyDescent="0.3">
      <c r="B1322" s="10">
        <v>45557</v>
      </c>
      <c r="C1322" s="11" t="s">
        <v>23</v>
      </c>
      <c r="D1322" s="11" t="s">
        <v>24</v>
      </c>
      <c r="E1322" s="12">
        <v>2</v>
      </c>
      <c r="F1322" s="13">
        <v>20</v>
      </c>
      <c r="G1322" s="12">
        <v>4</v>
      </c>
      <c r="H1322" s="13">
        <v>79.959999999999994</v>
      </c>
      <c r="I1322" s="11" t="s">
        <v>25</v>
      </c>
      <c r="J1322" s="11" t="s">
        <v>14</v>
      </c>
      <c r="K1322" s="12" t="s">
        <v>114</v>
      </c>
      <c r="L1322" s="14">
        <v>2024</v>
      </c>
      <c r="M1322" s="2"/>
    </row>
    <row r="1323" spans="2:13" x14ac:dyDescent="0.3">
      <c r="B1323" s="15">
        <v>45558</v>
      </c>
      <c r="C1323" s="2" t="s">
        <v>49</v>
      </c>
      <c r="D1323" s="2" t="s">
        <v>50</v>
      </c>
      <c r="E1323" s="16">
        <v>53</v>
      </c>
      <c r="F1323" s="17">
        <v>1220.5900000000001</v>
      </c>
      <c r="G1323" s="16">
        <v>3</v>
      </c>
      <c r="H1323" s="17">
        <v>125.64</v>
      </c>
      <c r="I1323" s="2" t="s">
        <v>46</v>
      </c>
      <c r="J1323" s="2" t="s">
        <v>36</v>
      </c>
      <c r="K1323" s="16" t="s">
        <v>114</v>
      </c>
      <c r="L1323" s="18">
        <v>2024</v>
      </c>
      <c r="M1323" s="2"/>
    </row>
    <row r="1324" spans="2:13" x14ac:dyDescent="0.3">
      <c r="B1324" s="10">
        <v>45559</v>
      </c>
      <c r="C1324" s="11" t="s">
        <v>47</v>
      </c>
      <c r="D1324" s="11" t="s">
        <v>48</v>
      </c>
      <c r="E1324" s="12">
        <v>0</v>
      </c>
      <c r="F1324" s="13">
        <v>0</v>
      </c>
      <c r="G1324" s="12">
        <v>2</v>
      </c>
      <c r="H1324" s="13">
        <v>239.76</v>
      </c>
      <c r="I1324" s="11" t="s">
        <v>46</v>
      </c>
      <c r="J1324" s="11" t="s">
        <v>36</v>
      </c>
      <c r="K1324" s="12" t="s">
        <v>114</v>
      </c>
      <c r="L1324" s="14">
        <v>2024</v>
      </c>
      <c r="M1324" s="2"/>
    </row>
    <row r="1325" spans="2:13" x14ac:dyDescent="0.3">
      <c r="B1325" s="15">
        <v>45560</v>
      </c>
      <c r="C1325" s="2" t="s">
        <v>104</v>
      </c>
      <c r="D1325" s="2" t="s">
        <v>105</v>
      </c>
      <c r="E1325" s="16">
        <v>0</v>
      </c>
      <c r="F1325" s="17">
        <v>0</v>
      </c>
      <c r="G1325" s="16">
        <v>3</v>
      </c>
      <c r="H1325" s="17">
        <v>159.44999999999999</v>
      </c>
      <c r="I1325" s="2" t="s">
        <v>106</v>
      </c>
      <c r="J1325" s="2" t="s">
        <v>100</v>
      </c>
      <c r="K1325" s="16" t="s">
        <v>114</v>
      </c>
      <c r="L1325" s="18">
        <v>2024</v>
      </c>
      <c r="M1325" s="2"/>
    </row>
    <row r="1326" spans="2:13" x14ac:dyDescent="0.3">
      <c r="B1326" s="10">
        <v>45561</v>
      </c>
      <c r="C1326" s="11" t="s">
        <v>53</v>
      </c>
      <c r="D1326" s="11" t="s">
        <v>54</v>
      </c>
      <c r="E1326" s="12">
        <v>2</v>
      </c>
      <c r="F1326" s="13">
        <v>415.98</v>
      </c>
      <c r="G1326" s="12">
        <v>3</v>
      </c>
      <c r="H1326" s="13">
        <v>779.97</v>
      </c>
      <c r="I1326" s="11" t="s">
        <v>35</v>
      </c>
      <c r="J1326" s="11" t="s">
        <v>55</v>
      </c>
      <c r="K1326" s="12" t="s">
        <v>114</v>
      </c>
      <c r="L1326" s="14">
        <v>2024</v>
      </c>
      <c r="M1326" s="2"/>
    </row>
    <row r="1327" spans="2:13" x14ac:dyDescent="0.3">
      <c r="B1327" s="15">
        <v>45562</v>
      </c>
      <c r="C1327" s="2" t="s">
        <v>11</v>
      </c>
      <c r="D1327" s="2" t="s">
        <v>12</v>
      </c>
      <c r="E1327" s="16">
        <v>3</v>
      </c>
      <c r="F1327" s="17">
        <v>1036.77</v>
      </c>
      <c r="G1327" s="16">
        <v>2</v>
      </c>
      <c r="H1327" s="17">
        <v>863.98</v>
      </c>
      <c r="I1327" s="2" t="s">
        <v>13</v>
      </c>
      <c r="J1327" s="2" t="s">
        <v>14</v>
      </c>
      <c r="K1327" s="16" t="s">
        <v>114</v>
      </c>
      <c r="L1327" s="18">
        <v>2024</v>
      </c>
      <c r="M1327" s="2"/>
    </row>
    <row r="1328" spans="2:13" x14ac:dyDescent="0.3">
      <c r="B1328" s="10">
        <v>45563</v>
      </c>
      <c r="C1328" s="11" t="s">
        <v>84</v>
      </c>
      <c r="D1328" s="11" t="s">
        <v>85</v>
      </c>
      <c r="E1328" s="12">
        <v>3</v>
      </c>
      <c r="F1328" s="13">
        <v>290.25</v>
      </c>
      <c r="G1328" s="12">
        <v>3</v>
      </c>
      <c r="H1328" s="13">
        <v>387</v>
      </c>
      <c r="I1328" s="11" t="s">
        <v>86</v>
      </c>
      <c r="J1328" s="11" t="s">
        <v>78</v>
      </c>
      <c r="K1328" s="12" t="s">
        <v>114</v>
      </c>
      <c r="L1328" s="14">
        <v>2024</v>
      </c>
      <c r="M1328" s="2"/>
    </row>
    <row r="1329" spans="2:13" x14ac:dyDescent="0.3">
      <c r="B1329" s="15">
        <v>45564</v>
      </c>
      <c r="C1329" s="2" t="s">
        <v>53</v>
      </c>
      <c r="D1329" s="2" t="s">
        <v>54</v>
      </c>
      <c r="E1329" s="16">
        <v>2</v>
      </c>
      <c r="F1329" s="17">
        <v>415.98</v>
      </c>
      <c r="G1329" s="16">
        <v>2</v>
      </c>
      <c r="H1329" s="17">
        <v>519.98</v>
      </c>
      <c r="I1329" s="2" t="s">
        <v>35</v>
      </c>
      <c r="J1329" s="2" t="s">
        <v>55</v>
      </c>
      <c r="K1329" s="16" t="s">
        <v>114</v>
      </c>
      <c r="L1329" s="18">
        <v>2024</v>
      </c>
      <c r="M1329" s="2"/>
    </row>
    <row r="1330" spans="2:13" x14ac:dyDescent="0.3">
      <c r="B1330" s="10">
        <v>45565</v>
      </c>
      <c r="C1330" s="11" t="s">
        <v>19</v>
      </c>
      <c r="D1330" s="11" t="s">
        <v>20</v>
      </c>
      <c r="E1330" s="12">
        <v>2</v>
      </c>
      <c r="F1330" s="13">
        <v>129.97999999999999</v>
      </c>
      <c r="G1330" s="12">
        <v>5</v>
      </c>
      <c r="H1330" s="13">
        <v>499.95</v>
      </c>
      <c r="I1330" s="11" t="s">
        <v>18</v>
      </c>
      <c r="J1330" s="11" t="s">
        <v>14</v>
      </c>
      <c r="K1330" s="12" t="s">
        <v>114</v>
      </c>
      <c r="L1330" s="14">
        <v>2024</v>
      </c>
      <c r="M1330" s="2"/>
    </row>
    <row r="1331" spans="2:13" x14ac:dyDescent="0.3">
      <c r="B1331" s="15">
        <v>45566</v>
      </c>
      <c r="C1331" s="2" t="s">
        <v>40</v>
      </c>
      <c r="D1331" s="2" t="s">
        <v>41</v>
      </c>
      <c r="E1331" s="16">
        <v>3</v>
      </c>
      <c r="F1331" s="17">
        <v>65.97</v>
      </c>
      <c r="G1331" s="16">
        <v>1</v>
      </c>
      <c r="H1331" s="17">
        <v>39.99</v>
      </c>
      <c r="I1331" s="2" t="s">
        <v>25</v>
      </c>
      <c r="J1331" s="2" t="s">
        <v>36</v>
      </c>
      <c r="K1331" s="16" t="s">
        <v>115</v>
      </c>
      <c r="L1331" s="18">
        <v>2024</v>
      </c>
      <c r="M1331" s="2"/>
    </row>
    <row r="1332" spans="2:13" x14ac:dyDescent="0.3">
      <c r="B1332" s="10">
        <v>45567</v>
      </c>
      <c r="C1332" s="11" t="s">
        <v>28</v>
      </c>
      <c r="D1332" s="11" t="s">
        <v>29</v>
      </c>
      <c r="E1332" s="12">
        <v>0</v>
      </c>
      <c r="F1332" s="13">
        <v>0</v>
      </c>
      <c r="G1332" s="12">
        <v>1</v>
      </c>
      <c r="H1332" s="13">
        <v>29.99</v>
      </c>
      <c r="I1332" s="11" t="s">
        <v>30</v>
      </c>
      <c r="J1332" s="11" t="s">
        <v>14</v>
      </c>
      <c r="K1332" s="12" t="s">
        <v>115</v>
      </c>
      <c r="L1332" s="14">
        <v>2024</v>
      </c>
      <c r="M1332" s="2"/>
    </row>
    <row r="1333" spans="2:13" x14ac:dyDescent="0.3">
      <c r="B1333" s="15">
        <v>45568</v>
      </c>
      <c r="C1333" s="2" t="s">
        <v>89</v>
      </c>
      <c r="D1333" s="2" t="s">
        <v>90</v>
      </c>
      <c r="E1333" s="16">
        <v>31</v>
      </c>
      <c r="F1333" s="17">
        <v>1952.69</v>
      </c>
      <c r="G1333" s="16">
        <v>3</v>
      </c>
      <c r="H1333" s="17">
        <v>269.97000000000003</v>
      </c>
      <c r="I1333" s="2" t="s">
        <v>91</v>
      </c>
      <c r="J1333" s="2" t="s">
        <v>78</v>
      </c>
      <c r="K1333" s="16" t="s">
        <v>115</v>
      </c>
      <c r="L1333" s="18">
        <v>2024</v>
      </c>
      <c r="M1333" s="2"/>
    </row>
    <row r="1334" spans="2:13" x14ac:dyDescent="0.3">
      <c r="B1334" s="10">
        <v>45569</v>
      </c>
      <c r="C1334" s="11" t="s">
        <v>84</v>
      </c>
      <c r="D1334" s="11" t="s">
        <v>85</v>
      </c>
      <c r="E1334" s="12">
        <v>3</v>
      </c>
      <c r="F1334" s="13">
        <v>290.25</v>
      </c>
      <c r="G1334" s="12">
        <v>4</v>
      </c>
      <c r="H1334" s="13">
        <v>516</v>
      </c>
      <c r="I1334" s="11" t="s">
        <v>86</v>
      </c>
      <c r="J1334" s="11" t="s">
        <v>78</v>
      </c>
      <c r="K1334" s="12" t="s">
        <v>115</v>
      </c>
      <c r="L1334" s="14">
        <v>2024</v>
      </c>
      <c r="M1334" s="2"/>
    </row>
    <row r="1335" spans="2:13" x14ac:dyDescent="0.3">
      <c r="B1335" s="15">
        <v>45570</v>
      </c>
      <c r="C1335" s="2" t="s">
        <v>33</v>
      </c>
      <c r="D1335" s="2" t="s">
        <v>34</v>
      </c>
      <c r="E1335" s="16">
        <v>0</v>
      </c>
      <c r="F1335" s="17">
        <v>0</v>
      </c>
      <c r="G1335" s="16">
        <v>4</v>
      </c>
      <c r="H1335" s="17">
        <v>999.96</v>
      </c>
      <c r="I1335" s="2" t="s">
        <v>35</v>
      </c>
      <c r="J1335" s="2" t="s">
        <v>36</v>
      </c>
      <c r="K1335" s="16" t="s">
        <v>115</v>
      </c>
      <c r="L1335" s="18">
        <v>2024</v>
      </c>
      <c r="M1335" s="2"/>
    </row>
    <row r="1336" spans="2:13" x14ac:dyDescent="0.3">
      <c r="B1336" s="10">
        <v>45571</v>
      </c>
      <c r="C1336" s="11" t="s">
        <v>66</v>
      </c>
      <c r="D1336" s="11" t="s">
        <v>67</v>
      </c>
      <c r="E1336" s="12">
        <v>0</v>
      </c>
      <c r="F1336" s="13">
        <v>0</v>
      </c>
      <c r="G1336" s="12">
        <v>2</v>
      </c>
      <c r="H1336" s="13">
        <v>9990</v>
      </c>
      <c r="I1336" s="11" t="s">
        <v>13</v>
      </c>
      <c r="J1336" s="11" t="s">
        <v>68</v>
      </c>
      <c r="K1336" s="12" t="s">
        <v>115</v>
      </c>
      <c r="L1336" s="14">
        <v>2024</v>
      </c>
      <c r="M1336" s="2"/>
    </row>
    <row r="1337" spans="2:13" x14ac:dyDescent="0.3">
      <c r="B1337" s="15">
        <v>45572</v>
      </c>
      <c r="C1337" s="2" t="s">
        <v>87</v>
      </c>
      <c r="D1337" s="2" t="s">
        <v>88</v>
      </c>
      <c r="E1337" s="16">
        <v>26</v>
      </c>
      <c r="F1337" s="17">
        <v>1637.74</v>
      </c>
      <c r="G1337" s="16">
        <v>5</v>
      </c>
      <c r="H1337" s="17">
        <v>449.95</v>
      </c>
      <c r="I1337" s="2" t="s">
        <v>25</v>
      </c>
      <c r="J1337" s="2" t="s">
        <v>78</v>
      </c>
      <c r="K1337" s="16" t="s">
        <v>115</v>
      </c>
      <c r="L1337" s="18">
        <v>2024</v>
      </c>
      <c r="M1337" s="2"/>
    </row>
    <row r="1338" spans="2:13" x14ac:dyDescent="0.3">
      <c r="B1338" s="10">
        <v>45573</v>
      </c>
      <c r="C1338" s="11" t="s">
        <v>51</v>
      </c>
      <c r="D1338" s="11" t="s">
        <v>52</v>
      </c>
      <c r="E1338" s="12">
        <v>2</v>
      </c>
      <c r="F1338" s="13">
        <v>179.98</v>
      </c>
      <c r="G1338" s="12">
        <v>3</v>
      </c>
      <c r="H1338" s="13">
        <v>359.97</v>
      </c>
      <c r="I1338" s="11" t="s">
        <v>39</v>
      </c>
      <c r="J1338" s="11" t="s">
        <v>36</v>
      </c>
      <c r="K1338" s="12" t="s">
        <v>115</v>
      </c>
      <c r="L1338" s="14">
        <v>2024</v>
      </c>
      <c r="M1338" s="2"/>
    </row>
    <row r="1339" spans="2:13" x14ac:dyDescent="0.3">
      <c r="B1339" s="15">
        <v>45574</v>
      </c>
      <c r="C1339" s="2" t="s">
        <v>63</v>
      </c>
      <c r="D1339" s="2" t="s">
        <v>41</v>
      </c>
      <c r="E1339" s="16">
        <v>47</v>
      </c>
      <c r="F1339" s="17">
        <v>940</v>
      </c>
      <c r="G1339" s="16">
        <v>4</v>
      </c>
      <c r="H1339" s="17">
        <v>159.96</v>
      </c>
      <c r="I1339" s="2" t="s">
        <v>25</v>
      </c>
      <c r="J1339" s="2" t="s">
        <v>55</v>
      </c>
      <c r="K1339" s="16" t="s">
        <v>115</v>
      </c>
      <c r="L1339" s="18">
        <v>2024</v>
      </c>
      <c r="M1339" s="2"/>
    </row>
    <row r="1340" spans="2:13" x14ac:dyDescent="0.3">
      <c r="B1340" s="10">
        <v>45575</v>
      </c>
      <c r="C1340" s="11" t="s">
        <v>75</v>
      </c>
      <c r="D1340" s="11" t="s">
        <v>76</v>
      </c>
      <c r="E1340" s="12">
        <v>2</v>
      </c>
      <c r="F1340" s="13">
        <v>24</v>
      </c>
      <c r="G1340" s="12">
        <v>4</v>
      </c>
      <c r="H1340" s="13">
        <v>80</v>
      </c>
      <c r="I1340" s="11" t="s">
        <v>77</v>
      </c>
      <c r="J1340" s="11" t="s">
        <v>78</v>
      </c>
      <c r="K1340" s="12" t="s">
        <v>115</v>
      </c>
      <c r="L1340" s="14">
        <v>2024</v>
      </c>
      <c r="M1340" s="2"/>
    </row>
    <row r="1341" spans="2:13" x14ac:dyDescent="0.3">
      <c r="B1341" s="15">
        <v>45576</v>
      </c>
      <c r="C1341" s="2" t="s">
        <v>53</v>
      </c>
      <c r="D1341" s="2" t="s">
        <v>54</v>
      </c>
      <c r="E1341" s="16">
        <v>3</v>
      </c>
      <c r="F1341" s="17">
        <v>623.97</v>
      </c>
      <c r="G1341" s="16">
        <v>1</v>
      </c>
      <c r="H1341" s="17">
        <v>259.99</v>
      </c>
      <c r="I1341" s="2" t="s">
        <v>35</v>
      </c>
      <c r="J1341" s="2" t="s">
        <v>55</v>
      </c>
      <c r="K1341" s="16" t="s">
        <v>115</v>
      </c>
      <c r="L1341" s="18">
        <v>2024</v>
      </c>
      <c r="M1341" s="2"/>
    </row>
    <row r="1342" spans="2:13" x14ac:dyDescent="0.3">
      <c r="B1342" s="10">
        <v>45577</v>
      </c>
      <c r="C1342" s="11" t="s">
        <v>16</v>
      </c>
      <c r="D1342" s="11" t="s">
        <v>17</v>
      </c>
      <c r="E1342" s="12">
        <v>2</v>
      </c>
      <c r="F1342" s="13">
        <v>349.98</v>
      </c>
      <c r="G1342" s="12">
        <v>1</v>
      </c>
      <c r="H1342" s="13">
        <v>249.99</v>
      </c>
      <c r="I1342" s="11" t="s">
        <v>18</v>
      </c>
      <c r="J1342" s="11" t="s">
        <v>14</v>
      </c>
      <c r="K1342" s="12" t="s">
        <v>115</v>
      </c>
      <c r="L1342" s="14">
        <v>2024</v>
      </c>
      <c r="M1342" s="2"/>
    </row>
    <row r="1343" spans="2:13" x14ac:dyDescent="0.3">
      <c r="B1343" s="15">
        <v>45578</v>
      </c>
      <c r="C1343" s="2" t="s">
        <v>101</v>
      </c>
      <c r="D1343" s="2" t="s">
        <v>102</v>
      </c>
      <c r="E1343" s="16">
        <v>3</v>
      </c>
      <c r="F1343" s="17">
        <v>732.90000000000009</v>
      </c>
      <c r="G1343" s="16">
        <v>3</v>
      </c>
      <c r="H1343" s="17">
        <v>1047</v>
      </c>
      <c r="I1343" s="2" t="s">
        <v>103</v>
      </c>
      <c r="J1343" s="2" t="s">
        <v>100</v>
      </c>
      <c r="K1343" s="16" t="s">
        <v>115</v>
      </c>
      <c r="L1343" s="18">
        <v>2024</v>
      </c>
      <c r="M1343" s="2"/>
    </row>
    <row r="1344" spans="2:13" x14ac:dyDescent="0.3">
      <c r="B1344" s="10">
        <v>45579</v>
      </c>
      <c r="C1344" s="11" t="s">
        <v>89</v>
      </c>
      <c r="D1344" s="11" t="s">
        <v>90</v>
      </c>
      <c r="E1344" s="12">
        <v>2</v>
      </c>
      <c r="F1344" s="13">
        <v>125.98</v>
      </c>
      <c r="G1344" s="12">
        <v>1</v>
      </c>
      <c r="H1344" s="13">
        <v>89.99</v>
      </c>
      <c r="I1344" s="11" t="s">
        <v>91</v>
      </c>
      <c r="J1344" s="11" t="s">
        <v>78</v>
      </c>
      <c r="K1344" s="12" t="s">
        <v>115</v>
      </c>
      <c r="L1344" s="14">
        <v>2024</v>
      </c>
      <c r="M1344" s="2"/>
    </row>
    <row r="1345" spans="2:13" x14ac:dyDescent="0.3">
      <c r="B1345" s="15">
        <v>45580</v>
      </c>
      <c r="C1345" s="2" t="s">
        <v>21</v>
      </c>
      <c r="D1345" s="2" t="s">
        <v>22</v>
      </c>
      <c r="E1345" s="16">
        <v>3</v>
      </c>
      <c r="F1345" s="17">
        <v>125.97</v>
      </c>
      <c r="G1345" s="16">
        <v>4</v>
      </c>
      <c r="H1345" s="17">
        <v>279.95999999999998</v>
      </c>
      <c r="I1345" s="2" t="s">
        <v>18</v>
      </c>
      <c r="J1345" s="2" t="s">
        <v>14</v>
      </c>
      <c r="K1345" s="16" t="s">
        <v>115</v>
      </c>
      <c r="L1345" s="18">
        <v>2024</v>
      </c>
      <c r="M1345" s="2"/>
    </row>
    <row r="1346" spans="2:13" x14ac:dyDescent="0.3">
      <c r="B1346" s="10">
        <v>45581</v>
      </c>
      <c r="C1346" s="11" t="s">
        <v>66</v>
      </c>
      <c r="D1346" s="11" t="s">
        <v>67</v>
      </c>
      <c r="E1346" s="12">
        <v>1</v>
      </c>
      <c r="F1346" s="13">
        <v>4495.5</v>
      </c>
      <c r="G1346" s="12">
        <v>3</v>
      </c>
      <c r="H1346" s="13">
        <v>14985</v>
      </c>
      <c r="I1346" s="11" t="s">
        <v>13</v>
      </c>
      <c r="J1346" s="11" t="s">
        <v>68</v>
      </c>
      <c r="K1346" s="12" t="s">
        <v>115</v>
      </c>
      <c r="L1346" s="14">
        <v>2024</v>
      </c>
      <c r="M1346" s="2"/>
    </row>
    <row r="1347" spans="2:13" x14ac:dyDescent="0.3">
      <c r="B1347" s="15">
        <v>45582</v>
      </c>
      <c r="C1347" s="2" t="s">
        <v>63</v>
      </c>
      <c r="D1347" s="2" t="s">
        <v>41</v>
      </c>
      <c r="E1347" s="16">
        <v>0</v>
      </c>
      <c r="F1347" s="17">
        <v>0</v>
      </c>
      <c r="G1347" s="16">
        <v>5</v>
      </c>
      <c r="H1347" s="17">
        <v>199.95</v>
      </c>
      <c r="I1347" s="2" t="s">
        <v>25</v>
      </c>
      <c r="J1347" s="2" t="s">
        <v>55</v>
      </c>
      <c r="K1347" s="16" t="s">
        <v>115</v>
      </c>
      <c r="L1347" s="18">
        <v>2024</v>
      </c>
      <c r="M1347" s="2"/>
    </row>
    <row r="1348" spans="2:13" x14ac:dyDescent="0.3">
      <c r="B1348" s="10">
        <v>45583</v>
      </c>
      <c r="C1348" s="11" t="s">
        <v>44</v>
      </c>
      <c r="D1348" s="11" t="s">
        <v>45</v>
      </c>
      <c r="E1348" s="12">
        <v>62</v>
      </c>
      <c r="F1348" s="13">
        <v>2028.02</v>
      </c>
      <c r="G1348" s="12">
        <v>4</v>
      </c>
      <c r="H1348" s="13">
        <v>201.28</v>
      </c>
      <c r="I1348" s="11" t="s">
        <v>46</v>
      </c>
      <c r="J1348" s="11" t="s">
        <v>36</v>
      </c>
      <c r="K1348" s="12" t="s">
        <v>115</v>
      </c>
      <c r="L1348" s="14">
        <v>2024</v>
      </c>
      <c r="M1348" s="2"/>
    </row>
    <row r="1349" spans="2:13" x14ac:dyDescent="0.3">
      <c r="B1349" s="15">
        <v>45584</v>
      </c>
      <c r="C1349" s="2" t="s">
        <v>82</v>
      </c>
      <c r="D1349" s="2" t="s">
        <v>83</v>
      </c>
      <c r="E1349" s="16">
        <v>1</v>
      </c>
      <c r="F1349" s="17">
        <v>96.75</v>
      </c>
      <c r="G1349" s="16">
        <v>1</v>
      </c>
      <c r="H1349" s="17">
        <v>129</v>
      </c>
      <c r="I1349" s="2" t="s">
        <v>77</v>
      </c>
      <c r="J1349" s="2" t="s">
        <v>78</v>
      </c>
      <c r="K1349" s="16" t="s">
        <v>115</v>
      </c>
      <c r="L1349" s="18">
        <v>2024</v>
      </c>
      <c r="M1349" s="2"/>
    </row>
    <row r="1350" spans="2:13" x14ac:dyDescent="0.3">
      <c r="B1350" s="10">
        <v>45585</v>
      </c>
      <c r="C1350" s="11" t="s">
        <v>69</v>
      </c>
      <c r="D1350" s="11" t="s">
        <v>70</v>
      </c>
      <c r="E1350" s="12">
        <v>0</v>
      </c>
      <c r="F1350" s="13">
        <v>0</v>
      </c>
      <c r="G1350" s="12">
        <v>4</v>
      </c>
      <c r="H1350" s="13">
        <v>280</v>
      </c>
      <c r="I1350" s="11" t="s">
        <v>71</v>
      </c>
      <c r="J1350" s="11" t="s">
        <v>68</v>
      </c>
      <c r="K1350" s="12" t="s">
        <v>115</v>
      </c>
      <c r="L1350" s="14">
        <v>2024</v>
      </c>
      <c r="M1350" s="2"/>
    </row>
    <row r="1351" spans="2:13" x14ac:dyDescent="0.3">
      <c r="B1351" s="15">
        <v>45586</v>
      </c>
      <c r="C1351" s="2" t="s">
        <v>66</v>
      </c>
      <c r="D1351" s="2" t="s">
        <v>67</v>
      </c>
      <c r="E1351" s="16">
        <v>2</v>
      </c>
      <c r="F1351" s="17">
        <v>8991</v>
      </c>
      <c r="G1351" s="16">
        <v>1</v>
      </c>
      <c r="H1351" s="17">
        <v>4995</v>
      </c>
      <c r="I1351" s="2" t="s">
        <v>13</v>
      </c>
      <c r="J1351" s="2" t="s">
        <v>68</v>
      </c>
      <c r="K1351" s="16" t="s">
        <v>115</v>
      </c>
      <c r="L1351" s="18">
        <v>2024</v>
      </c>
      <c r="M1351" s="2"/>
    </row>
    <row r="1352" spans="2:13" x14ac:dyDescent="0.3">
      <c r="B1352" s="10">
        <v>45587</v>
      </c>
      <c r="C1352" s="11" t="s">
        <v>69</v>
      </c>
      <c r="D1352" s="11" t="s">
        <v>70</v>
      </c>
      <c r="E1352" s="12">
        <v>2</v>
      </c>
      <c r="F1352" s="13">
        <v>70</v>
      </c>
      <c r="G1352" s="12">
        <v>3</v>
      </c>
      <c r="H1352" s="13">
        <v>210</v>
      </c>
      <c r="I1352" s="11" t="s">
        <v>71</v>
      </c>
      <c r="J1352" s="11" t="s">
        <v>68</v>
      </c>
      <c r="K1352" s="12" t="s">
        <v>115</v>
      </c>
      <c r="L1352" s="14">
        <v>2024</v>
      </c>
      <c r="M1352" s="2"/>
    </row>
    <row r="1353" spans="2:13" x14ac:dyDescent="0.3">
      <c r="B1353" s="15">
        <v>45588</v>
      </c>
      <c r="C1353" s="2" t="s">
        <v>104</v>
      </c>
      <c r="D1353" s="2" t="s">
        <v>105</v>
      </c>
      <c r="E1353" s="16">
        <v>38</v>
      </c>
      <c r="F1353" s="17">
        <v>1312.8999999999999</v>
      </c>
      <c r="G1353" s="16">
        <v>4</v>
      </c>
      <c r="H1353" s="17">
        <v>212.6</v>
      </c>
      <c r="I1353" s="2" t="s">
        <v>106</v>
      </c>
      <c r="J1353" s="2" t="s">
        <v>100</v>
      </c>
      <c r="K1353" s="16" t="s">
        <v>115</v>
      </c>
      <c r="L1353" s="18">
        <v>2024</v>
      </c>
      <c r="M1353" s="2"/>
    </row>
    <row r="1354" spans="2:13" x14ac:dyDescent="0.3">
      <c r="B1354" s="10">
        <v>45589</v>
      </c>
      <c r="C1354" s="11" t="s">
        <v>49</v>
      </c>
      <c r="D1354" s="11" t="s">
        <v>50</v>
      </c>
      <c r="E1354" s="12">
        <v>0</v>
      </c>
      <c r="F1354" s="13">
        <v>0</v>
      </c>
      <c r="G1354" s="12">
        <v>4</v>
      </c>
      <c r="H1354" s="13">
        <v>167.52</v>
      </c>
      <c r="I1354" s="11" t="s">
        <v>46</v>
      </c>
      <c r="J1354" s="11" t="s">
        <v>36</v>
      </c>
      <c r="K1354" s="12" t="s">
        <v>115</v>
      </c>
      <c r="L1354" s="14">
        <v>2024</v>
      </c>
      <c r="M1354" s="2"/>
    </row>
    <row r="1355" spans="2:13" x14ac:dyDescent="0.3">
      <c r="B1355" s="15">
        <v>45590</v>
      </c>
      <c r="C1355" s="2" t="s">
        <v>75</v>
      </c>
      <c r="D1355" s="2" t="s">
        <v>76</v>
      </c>
      <c r="E1355" s="16">
        <v>0</v>
      </c>
      <c r="F1355" s="17">
        <v>0</v>
      </c>
      <c r="G1355" s="16">
        <v>5</v>
      </c>
      <c r="H1355" s="17">
        <v>100</v>
      </c>
      <c r="I1355" s="2" t="s">
        <v>77</v>
      </c>
      <c r="J1355" s="2" t="s">
        <v>78</v>
      </c>
      <c r="K1355" s="16" t="s">
        <v>115</v>
      </c>
      <c r="L1355" s="18">
        <v>2024</v>
      </c>
      <c r="M1355" s="2"/>
    </row>
    <row r="1356" spans="2:13" x14ac:dyDescent="0.3">
      <c r="B1356" s="10">
        <v>45591</v>
      </c>
      <c r="C1356" s="11" t="s">
        <v>42</v>
      </c>
      <c r="D1356" s="11" t="s">
        <v>43</v>
      </c>
      <c r="E1356" s="12">
        <v>0</v>
      </c>
      <c r="F1356" s="13">
        <v>0</v>
      </c>
      <c r="G1356" s="12">
        <v>5</v>
      </c>
      <c r="H1356" s="13">
        <v>199.95</v>
      </c>
      <c r="I1356" s="11" t="s">
        <v>25</v>
      </c>
      <c r="J1356" s="11" t="s">
        <v>36</v>
      </c>
      <c r="K1356" s="12" t="s">
        <v>115</v>
      </c>
      <c r="L1356" s="14">
        <v>2024</v>
      </c>
      <c r="M1356" s="2"/>
    </row>
    <row r="1357" spans="2:13" x14ac:dyDescent="0.3">
      <c r="B1357" s="15">
        <v>45592</v>
      </c>
      <c r="C1357" s="2" t="s">
        <v>53</v>
      </c>
      <c r="D1357" s="2" t="s">
        <v>54</v>
      </c>
      <c r="E1357" s="16">
        <v>0</v>
      </c>
      <c r="F1357" s="17">
        <v>0</v>
      </c>
      <c r="G1357" s="16">
        <v>1</v>
      </c>
      <c r="H1357" s="17">
        <v>259.99</v>
      </c>
      <c r="I1357" s="2" t="s">
        <v>35</v>
      </c>
      <c r="J1357" s="2" t="s">
        <v>55</v>
      </c>
      <c r="K1357" s="16" t="s">
        <v>115</v>
      </c>
      <c r="L1357" s="18">
        <v>2024</v>
      </c>
      <c r="M1357" s="2"/>
    </row>
    <row r="1358" spans="2:13" x14ac:dyDescent="0.3">
      <c r="B1358" s="10">
        <v>45593</v>
      </c>
      <c r="C1358" s="11" t="s">
        <v>37</v>
      </c>
      <c r="D1358" s="11" t="s">
        <v>38</v>
      </c>
      <c r="E1358" s="12">
        <v>2</v>
      </c>
      <c r="F1358" s="13">
        <v>77.98</v>
      </c>
      <c r="G1358" s="12">
        <v>3</v>
      </c>
      <c r="H1358" s="13">
        <v>179.97</v>
      </c>
      <c r="I1358" s="11" t="s">
        <v>39</v>
      </c>
      <c r="J1358" s="11" t="s">
        <v>36</v>
      </c>
      <c r="K1358" s="12" t="s">
        <v>115</v>
      </c>
      <c r="L1358" s="14">
        <v>2024</v>
      </c>
      <c r="M1358" s="2"/>
    </row>
    <row r="1359" spans="2:13" x14ac:dyDescent="0.3">
      <c r="B1359" s="15">
        <v>45594</v>
      </c>
      <c r="C1359" s="2" t="s">
        <v>96</v>
      </c>
      <c r="D1359" s="2" t="s">
        <v>97</v>
      </c>
      <c r="E1359" s="16">
        <v>1</v>
      </c>
      <c r="F1359" s="17">
        <v>74.989999999999995</v>
      </c>
      <c r="G1359" s="16">
        <v>1</v>
      </c>
      <c r="H1359" s="17">
        <v>99.99</v>
      </c>
      <c r="I1359" s="2" t="s">
        <v>25</v>
      </c>
      <c r="J1359" s="2" t="s">
        <v>95</v>
      </c>
      <c r="K1359" s="16" t="s">
        <v>115</v>
      </c>
      <c r="L1359" s="18">
        <v>2024</v>
      </c>
      <c r="M1359" s="2"/>
    </row>
    <row r="1360" spans="2:13" x14ac:dyDescent="0.3">
      <c r="B1360" s="10">
        <v>45595</v>
      </c>
      <c r="C1360" s="11" t="s">
        <v>19</v>
      </c>
      <c r="D1360" s="11" t="s">
        <v>20</v>
      </c>
      <c r="E1360" s="12">
        <v>2</v>
      </c>
      <c r="F1360" s="13">
        <v>129.97999999999999</v>
      </c>
      <c r="G1360" s="12">
        <v>3</v>
      </c>
      <c r="H1360" s="13">
        <v>299.97000000000003</v>
      </c>
      <c r="I1360" s="11" t="s">
        <v>18</v>
      </c>
      <c r="J1360" s="11" t="s">
        <v>14</v>
      </c>
      <c r="K1360" s="12" t="s">
        <v>115</v>
      </c>
      <c r="L1360" s="14">
        <v>2024</v>
      </c>
      <c r="M1360" s="2"/>
    </row>
    <row r="1361" spans="2:13" x14ac:dyDescent="0.3">
      <c r="B1361" s="15">
        <v>45596</v>
      </c>
      <c r="C1361" s="2" t="s">
        <v>42</v>
      </c>
      <c r="D1361" s="2" t="s">
        <v>43</v>
      </c>
      <c r="E1361" s="16">
        <v>1</v>
      </c>
      <c r="F1361" s="17">
        <v>21.99</v>
      </c>
      <c r="G1361" s="16">
        <v>5</v>
      </c>
      <c r="H1361" s="17">
        <v>199.95</v>
      </c>
      <c r="I1361" s="2" t="s">
        <v>25</v>
      </c>
      <c r="J1361" s="2" t="s">
        <v>36</v>
      </c>
      <c r="K1361" s="16" t="s">
        <v>115</v>
      </c>
      <c r="L1361" s="18">
        <v>2024</v>
      </c>
      <c r="M1361" s="2"/>
    </row>
    <row r="1362" spans="2:13" x14ac:dyDescent="0.3">
      <c r="B1362" s="10">
        <v>45597</v>
      </c>
      <c r="C1362" s="11" t="s">
        <v>61</v>
      </c>
      <c r="D1362" s="11" t="s">
        <v>62</v>
      </c>
      <c r="E1362" s="12">
        <v>3</v>
      </c>
      <c r="F1362" s="13">
        <v>882.06</v>
      </c>
      <c r="G1362" s="12">
        <v>3</v>
      </c>
      <c r="H1362" s="13">
        <v>980.07</v>
      </c>
      <c r="I1362" s="11" t="s">
        <v>58</v>
      </c>
      <c r="J1362" s="11" t="s">
        <v>55</v>
      </c>
      <c r="K1362" s="12" t="s">
        <v>116</v>
      </c>
      <c r="L1362" s="14">
        <v>2024</v>
      </c>
      <c r="M1362" s="2"/>
    </row>
    <row r="1363" spans="2:13" x14ac:dyDescent="0.3">
      <c r="B1363" s="15">
        <v>45598</v>
      </c>
      <c r="C1363" s="2" t="s">
        <v>40</v>
      </c>
      <c r="D1363" s="2" t="s">
        <v>41</v>
      </c>
      <c r="E1363" s="16">
        <v>3</v>
      </c>
      <c r="F1363" s="17">
        <v>65.97</v>
      </c>
      <c r="G1363" s="16">
        <v>1</v>
      </c>
      <c r="H1363" s="17">
        <v>39.99</v>
      </c>
      <c r="I1363" s="2" t="s">
        <v>25</v>
      </c>
      <c r="J1363" s="2" t="s">
        <v>36</v>
      </c>
      <c r="K1363" s="16" t="s">
        <v>116</v>
      </c>
      <c r="L1363" s="18">
        <v>2024</v>
      </c>
      <c r="M1363" s="2"/>
    </row>
    <row r="1364" spans="2:13" x14ac:dyDescent="0.3">
      <c r="B1364" s="10">
        <v>45599</v>
      </c>
      <c r="C1364" s="11" t="s">
        <v>49</v>
      </c>
      <c r="D1364" s="11" t="s">
        <v>50</v>
      </c>
      <c r="E1364" s="12">
        <v>0</v>
      </c>
      <c r="F1364" s="13">
        <v>0</v>
      </c>
      <c r="G1364" s="12">
        <v>4</v>
      </c>
      <c r="H1364" s="13">
        <v>167.52</v>
      </c>
      <c r="I1364" s="11" t="s">
        <v>46</v>
      </c>
      <c r="J1364" s="11" t="s">
        <v>36</v>
      </c>
      <c r="K1364" s="12" t="s">
        <v>116</v>
      </c>
      <c r="L1364" s="14">
        <v>2024</v>
      </c>
      <c r="M1364" s="2"/>
    </row>
    <row r="1365" spans="2:13" x14ac:dyDescent="0.3">
      <c r="B1365" s="15">
        <v>45600</v>
      </c>
      <c r="C1365" s="2" t="s">
        <v>63</v>
      </c>
      <c r="D1365" s="2" t="s">
        <v>41</v>
      </c>
      <c r="E1365" s="16">
        <v>1</v>
      </c>
      <c r="F1365" s="17">
        <v>20</v>
      </c>
      <c r="G1365" s="16">
        <v>3</v>
      </c>
      <c r="H1365" s="17">
        <v>119.97</v>
      </c>
      <c r="I1365" s="2" t="s">
        <v>25</v>
      </c>
      <c r="J1365" s="2" t="s">
        <v>55</v>
      </c>
      <c r="K1365" s="16" t="s">
        <v>116</v>
      </c>
      <c r="L1365" s="18">
        <v>2024</v>
      </c>
      <c r="M1365" s="2"/>
    </row>
    <row r="1366" spans="2:13" x14ac:dyDescent="0.3">
      <c r="B1366" s="10">
        <v>45601</v>
      </c>
      <c r="C1366" s="11" t="s">
        <v>28</v>
      </c>
      <c r="D1366" s="11" t="s">
        <v>29</v>
      </c>
      <c r="E1366" s="12">
        <v>3</v>
      </c>
      <c r="F1366" s="13">
        <v>45</v>
      </c>
      <c r="G1366" s="12">
        <v>3</v>
      </c>
      <c r="H1366" s="13">
        <v>89.97</v>
      </c>
      <c r="I1366" s="11" t="s">
        <v>30</v>
      </c>
      <c r="J1366" s="11" t="s">
        <v>14</v>
      </c>
      <c r="K1366" s="12" t="s">
        <v>116</v>
      </c>
      <c r="L1366" s="14">
        <v>2024</v>
      </c>
      <c r="M1366" s="2"/>
    </row>
    <row r="1367" spans="2:13" x14ac:dyDescent="0.3">
      <c r="B1367" s="15">
        <v>45602</v>
      </c>
      <c r="C1367" s="2" t="s">
        <v>66</v>
      </c>
      <c r="D1367" s="2" t="s">
        <v>67</v>
      </c>
      <c r="E1367" s="16">
        <v>0</v>
      </c>
      <c r="F1367" s="17">
        <v>0</v>
      </c>
      <c r="G1367" s="16">
        <v>4</v>
      </c>
      <c r="H1367" s="17">
        <v>19980</v>
      </c>
      <c r="I1367" s="2" t="s">
        <v>13</v>
      </c>
      <c r="J1367" s="2" t="s">
        <v>68</v>
      </c>
      <c r="K1367" s="16" t="s">
        <v>116</v>
      </c>
      <c r="L1367" s="18">
        <v>2024</v>
      </c>
      <c r="M1367" s="2"/>
    </row>
    <row r="1368" spans="2:13" x14ac:dyDescent="0.3">
      <c r="B1368" s="10">
        <v>45603</v>
      </c>
      <c r="C1368" s="11" t="s">
        <v>23</v>
      </c>
      <c r="D1368" s="11" t="s">
        <v>24</v>
      </c>
      <c r="E1368" s="12">
        <v>2</v>
      </c>
      <c r="F1368" s="13">
        <v>20</v>
      </c>
      <c r="G1368" s="12">
        <v>1</v>
      </c>
      <c r="H1368" s="13">
        <v>19.989999999999998</v>
      </c>
      <c r="I1368" s="11" t="s">
        <v>25</v>
      </c>
      <c r="J1368" s="11" t="s">
        <v>14</v>
      </c>
      <c r="K1368" s="12" t="s">
        <v>116</v>
      </c>
      <c r="L1368" s="14">
        <v>2024</v>
      </c>
      <c r="M1368" s="2"/>
    </row>
    <row r="1369" spans="2:13" x14ac:dyDescent="0.3">
      <c r="B1369" s="15">
        <v>45604</v>
      </c>
      <c r="C1369" s="2" t="s">
        <v>64</v>
      </c>
      <c r="D1369" s="2" t="s">
        <v>65</v>
      </c>
      <c r="E1369" s="16">
        <v>2</v>
      </c>
      <c r="F1369" s="17">
        <v>1169.98</v>
      </c>
      <c r="G1369" s="16">
        <v>3</v>
      </c>
      <c r="H1369" s="17">
        <v>1949.97</v>
      </c>
      <c r="I1369" s="2" t="s">
        <v>35</v>
      </c>
      <c r="J1369" s="2" t="s">
        <v>55</v>
      </c>
      <c r="K1369" s="16" t="s">
        <v>116</v>
      </c>
      <c r="L1369" s="18">
        <v>2024</v>
      </c>
      <c r="M1369" s="2"/>
    </row>
    <row r="1370" spans="2:13" x14ac:dyDescent="0.3">
      <c r="B1370" s="10">
        <v>45605</v>
      </c>
      <c r="C1370" s="11" t="s">
        <v>66</v>
      </c>
      <c r="D1370" s="11" t="s">
        <v>67</v>
      </c>
      <c r="E1370" s="12">
        <v>0</v>
      </c>
      <c r="F1370" s="13">
        <v>0</v>
      </c>
      <c r="G1370" s="12">
        <v>2</v>
      </c>
      <c r="H1370" s="13">
        <v>9990</v>
      </c>
      <c r="I1370" s="11" t="s">
        <v>13</v>
      </c>
      <c r="J1370" s="11" t="s">
        <v>68</v>
      </c>
      <c r="K1370" s="12" t="s">
        <v>116</v>
      </c>
      <c r="L1370" s="14">
        <v>2024</v>
      </c>
      <c r="M1370" s="2"/>
    </row>
    <row r="1371" spans="2:13" x14ac:dyDescent="0.3">
      <c r="B1371" s="15">
        <v>45606</v>
      </c>
      <c r="C1371" s="2" t="s">
        <v>101</v>
      </c>
      <c r="D1371" s="2" t="s">
        <v>102</v>
      </c>
      <c r="E1371" s="16">
        <v>2</v>
      </c>
      <c r="F1371" s="17">
        <v>488.6</v>
      </c>
      <c r="G1371" s="16">
        <v>3</v>
      </c>
      <c r="H1371" s="17">
        <v>1047</v>
      </c>
      <c r="I1371" s="2" t="s">
        <v>103</v>
      </c>
      <c r="J1371" s="2" t="s">
        <v>100</v>
      </c>
      <c r="K1371" s="16" t="s">
        <v>116</v>
      </c>
      <c r="L1371" s="18">
        <v>2024</v>
      </c>
      <c r="M1371" s="2"/>
    </row>
    <row r="1372" spans="2:13" x14ac:dyDescent="0.3">
      <c r="B1372" s="10">
        <v>45607</v>
      </c>
      <c r="C1372" s="11" t="s">
        <v>53</v>
      </c>
      <c r="D1372" s="11" t="s">
        <v>54</v>
      </c>
      <c r="E1372" s="12">
        <v>0</v>
      </c>
      <c r="F1372" s="13">
        <v>0</v>
      </c>
      <c r="G1372" s="12">
        <v>5</v>
      </c>
      <c r="H1372" s="13">
        <v>1299.95</v>
      </c>
      <c r="I1372" s="11" t="s">
        <v>35</v>
      </c>
      <c r="J1372" s="11" t="s">
        <v>55</v>
      </c>
      <c r="K1372" s="12" t="s">
        <v>116</v>
      </c>
      <c r="L1372" s="14">
        <v>2024</v>
      </c>
      <c r="M1372" s="2"/>
    </row>
    <row r="1373" spans="2:13" x14ac:dyDescent="0.3">
      <c r="B1373" s="15">
        <v>45608</v>
      </c>
      <c r="C1373" s="2" t="s">
        <v>16</v>
      </c>
      <c r="D1373" s="2" t="s">
        <v>17</v>
      </c>
      <c r="E1373" s="16">
        <v>3</v>
      </c>
      <c r="F1373" s="17">
        <v>524.97</v>
      </c>
      <c r="G1373" s="16">
        <v>1</v>
      </c>
      <c r="H1373" s="17">
        <v>249.99</v>
      </c>
      <c r="I1373" s="2" t="s">
        <v>18</v>
      </c>
      <c r="J1373" s="2" t="s">
        <v>14</v>
      </c>
      <c r="K1373" s="16" t="s">
        <v>116</v>
      </c>
      <c r="L1373" s="18">
        <v>2024</v>
      </c>
      <c r="M1373" s="2"/>
    </row>
    <row r="1374" spans="2:13" x14ac:dyDescent="0.3">
      <c r="B1374" s="10">
        <v>45609</v>
      </c>
      <c r="C1374" s="11" t="s">
        <v>53</v>
      </c>
      <c r="D1374" s="11" t="s">
        <v>54</v>
      </c>
      <c r="E1374" s="12">
        <v>1</v>
      </c>
      <c r="F1374" s="13">
        <v>207.99</v>
      </c>
      <c r="G1374" s="12">
        <v>4</v>
      </c>
      <c r="H1374" s="13">
        <v>1039.96</v>
      </c>
      <c r="I1374" s="11" t="s">
        <v>35</v>
      </c>
      <c r="J1374" s="11" t="s">
        <v>55</v>
      </c>
      <c r="K1374" s="12" t="s">
        <v>116</v>
      </c>
      <c r="L1374" s="14">
        <v>2024</v>
      </c>
      <c r="M1374" s="2"/>
    </row>
    <row r="1375" spans="2:13" x14ac:dyDescent="0.3">
      <c r="B1375" s="15">
        <v>45610</v>
      </c>
      <c r="C1375" s="2" t="s">
        <v>11</v>
      </c>
      <c r="D1375" s="2" t="s">
        <v>12</v>
      </c>
      <c r="E1375" s="16">
        <v>2</v>
      </c>
      <c r="F1375" s="17">
        <v>691.18</v>
      </c>
      <c r="G1375" s="16">
        <v>3</v>
      </c>
      <c r="H1375" s="17">
        <v>1295.97</v>
      </c>
      <c r="I1375" s="2" t="s">
        <v>13</v>
      </c>
      <c r="J1375" s="2" t="s">
        <v>14</v>
      </c>
      <c r="K1375" s="16" t="s">
        <v>116</v>
      </c>
      <c r="L1375" s="18">
        <v>2024</v>
      </c>
      <c r="M1375" s="2"/>
    </row>
    <row r="1376" spans="2:13" x14ac:dyDescent="0.3">
      <c r="B1376" s="10">
        <v>45611</v>
      </c>
      <c r="C1376" s="11" t="s">
        <v>82</v>
      </c>
      <c r="D1376" s="11" t="s">
        <v>83</v>
      </c>
      <c r="E1376" s="12">
        <v>2</v>
      </c>
      <c r="F1376" s="13">
        <v>193.5</v>
      </c>
      <c r="G1376" s="12">
        <v>1</v>
      </c>
      <c r="H1376" s="13">
        <v>129</v>
      </c>
      <c r="I1376" s="11" t="s">
        <v>77</v>
      </c>
      <c r="J1376" s="11" t="s">
        <v>78</v>
      </c>
      <c r="K1376" s="12" t="s">
        <v>116</v>
      </c>
      <c r="L1376" s="14">
        <v>2024</v>
      </c>
      <c r="M1376" s="2"/>
    </row>
    <row r="1377" spans="2:13" x14ac:dyDescent="0.3">
      <c r="B1377" s="15">
        <v>45612</v>
      </c>
      <c r="C1377" s="2" t="s">
        <v>33</v>
      </c>
      <c r="D1377" s="2" t="s">
        <v>34</v>
      </c>
      <c r="E1377" s="16">
        <v>3</v>
      </c>
      <c r="F1377" s="17">
        <v>599.97</v>
      </c>
      <c r="G1377" s="16">
        <v>3</v>
      </c>
      <c r="H1377" s="17">
        <v>749.97</v>
      </c>
      <c r="I1377" s="2" t="s">
        <v>35</v>
      </c>
      <c r="J1377" s="2" t="s">
        <v>36</v>
      </c>
      <c r="K1377" s="16" t="s">
        <v>116</v>
      </c>
      <c r="L1377" s="18">
        <v>2024</v>
      </c>
      <c r="M1377" s="2"/>
    </row>
    <row r="1378" spans="2:13" x14ac:dyDescent="0.3">
      <c r="B1378" s="10">
        <v>45613</v>
      </c>
      <c r="C1378" s="11" t="s">
        <v>66</v>
      </c>
      <c r="D1378" s="11" t="s">
        <v>67</v>
      </c>
      <c r="E1378" s="12">
        <v>2</v>
      </c>
      <c r="F1378" s="13">
        <v>8991</v>
      </c>
      <c r="G1378" s="12">
        <v>5</v>
      </c>
      <c r="H1378" s="13">
        <v>24975</v>
      </c>
      <c r="I1378" s="11" t="s">
        <v>13</v>
      </c>
      <c r="J1378" s="11" t="s">
        <v>68</v>
      </c>
      <c r="K1378" s="12" t="s">
        <v>116</v>
      </c>
      <c r="L1378" s="14">
        <v>2024</v>
      </c>
      <c r="M1378" s="2"/>
    </row>
    <row r="1379" spans="2:13" x14ac:dyDescent="0.3">
      <c r="B1379" s="15">
        <v>45614</v>
      </c>
      <c r="C1379" s="2" t="s">
        <v>51</v>
      </c>
      <c r="D1379" s="2" t="s">
        <v>52</v>
      </c>
      <c r="E1379" s="16">
        <v>2</v>
      </c>
      <c r="F1379" s="17">
        <v>179.98</v>
      </c>
      <c r="G1379" s="16">
        <v>5</v>
      </c>
      <c r="H1379" s="17">
        <v>599.95000000000005</v>
      </c>
      <c r="I1379" s="2" t="s">
        <v>39</v>
      </c>
      <c r="J1379" s="2" t="s">
        <v>36</v>
      </c>
      <c r="K1379" s="16" t="s">
        <v>116</v>
      </c>
      <c r="L1379" s="18">
        <v>2024</v>
      </c>
      <c r="M1379" s="2"/>
    </row>
    <row r="1380" spans="2:13" x14ac:dyDescent="0.3">
      <c r="B1380" s="10">
        <v>45615</v>
      </c>
      <c r="C1380" s="11" t="s">
        <v>89</v>
      </c>
      <c r="D1380" s="11" t="s">
        <v>90</v>
      </c>
      <c r="E1380" s="12">
        <v>0</v>
      </c>
      <c r="F1380" s="13">
        <v>0</v>
      </c>
      <c r="G1380" s="12">
        <v>4</v>
      </c>
      <c r="H1380" s="13">
        <v>359.96</v>
      </c>
      <c r="I1380" s="11" t="s">
        <v>91</v>
      </c>
      <c r="J1380" s="11" t="s">
        <v>78</v>
      </c>
      <c r="K1380" s="12" t="s">
        <v>116</v>
      </c>
      <c r="L1380" s="14">
        <v>2024</v>
      </c>
      <c r="M1380" s="2"/>
    </row>
    <row r="1381" spans="2:13" x14ac:dyDescent="0.3">
      <c r="B1381" s="15">
        <v>45616</v>
      </c>
      <c r="C1381" s="2" t="s">
        <v>92</v>
      </c>
      <c r="D1381" s="2" t="s">
        <v>93</v>
      </c>
      <c r="E1381" s="16">
        <v>0</v>
      </c>
      <c r="F1381" s="17">
        <v>0</v>
      </c>
      <c r="G1381" s="16">
        <v>5</v>
      </c>
      <c r="H1381" s="17">
        <v>299.95</v>
      </c>
      <c r="I1381" s="2" t="s">
        <v>94</v>
      </c>
      <c r="J1381" s="2" t="s">
        <v>95</v>
      </c>
      <c r="K1381" s="16" t="s">
        <v>116</v>
      </c>
      <c r="L1381" s="18">
        <v>2024</v>
      </c>
      <c r="M1381" s="2"/>
    </row>
    <row r="1382" spans="2:13" x14ac:dyDescent="0.3">
      <c r="B1382" s="10">
        <v>45617</v>
      </c>
      <c r="C1382" s="11" t="s">
        <v>26</v>
      </c>
      <c r="D1382" s="11" t="s">
        <v>27</v>
      </c>
      <c r="E1382" s="12">
        <v>2</v>
      </c>
      <c r="F1382" s="13">
        <v>28</v>
      </c>
      <c r="G1382" s="12">
        <v>3</v>
      </c>
      <c r="H1382" s="13">
        <v>83.97</v>
      </c>
      <c r="I1382" s="11" t="s">
        <v>25</v>
      </c>
      <c r="J1382" s="11" t="s">
        <v>14</v>
      </c>
      <c r="K1382" s="12" t="s">
        <v>116</v>
      </c>
      <c r="L1382" s="14">
        <v>2024</v>
      </c>
      <c r="M1382" s="2"/>
    </row>
    <row r="1383" spans="2:13" x14ac:dyDescent="0.3">
      <c r="B1383" s="15">
        <v>45618</v>
      </c>
      <c r="C1383" s="2" t="s">
        <v>59</v>
      </c>
      <c r="D1383" s="2" t="s">
        <v>60</v>
      </c>
      <c r="E1383" s="16">
        <v>2</v>
      </c>
      <c r="F1383" s="17">
        <v>40</v>
      </c>
      <c r="G1383" s="16">
        <v>4</v>
      </c>
      <c r="H1383" s="17">
        <v>159.96</v>
      </c>
      <c r="I1383" s="2" t="s">
        <v>30</v>
      </c>
      <c r="J1383" s="2" t="s">
        <v>55</v>
      </c>
      <c r="K1383" s="16" t="s">
        <v>116</v>
      </c>
      <c r="L1383" s="18">
        <v>2024</v>
      </c>
      <c r="M1383" s="2"/>
    </row>
    <row r="1384" spans="2:13" x14ac:dyDescent="0.3">
      <c r="B1384" s="10">
        <v>45619</v>
      </c>
      <c r="C1384" s="11" t="s">
        <v>64</v>
      </c>
      <c r="D1384" s="11" t="s">
        <v>65</v>
      </c>
      <c r="E1384" s="12">
        <v>0</v>
      </c>
      <c r="F1384" s="13">
        <v>0</v>
      </c>
      <c r="G1384" s="12">
        <v>5</v>
      </c>
      <c r="H1384" s="13">
        <v>3249.95</v>
      </c>
      <c r="I1384" s="11" t="s">
        <v>35</v>
      </c>
      <c r="J1384" s="11" t="s">
        <v>55</v>
      </c>
      <c r="K1384" s="12" t="s">
        <v>116</v>
      </c>
      <c r="L1384" s="14">
        <v>2024</v>
      </c>
      <c r="M1384" s="2"/>
    </row>
    <row r="1385" spans="2:13" x14ac:dyDescent="0.3">
      <c r="B1385" s="15">
        <v>45620</v>
      </c>
      <c r="C1385" s="2" t="s">
        <v>16</v>
      </c>
      <c r="D1385" s="2" t="s">
        <v>17</v>
      </c>
      <c r="E1385" s="16">
        <v>0</v>
      </c>
      <c r="F1385" s="17">
        <v>0</v>
      </c>
      <c r="G1385" s="16">
        <v>2</v>
      </c>
      <c r="H1385" s="17">
        <v>499.98</v>
      </c>
      <c r="I1385" s="2" t="s">
        <v>18</v>
      </c>
      <c r="J1385" s="2" t="s">
        <v>14</v>
      </c>
      <c r="K1385" s="16" t="s">
        <v>116</v>
      </c>
      <c r="L1385" s="18">
        <v>2024</v>
      </c>
      <c r="M1385" s="2"/>
    </row>
    <row r="1386" spans="2:13" x14ac:dyDescent="0.3">
      <c r="B1386" s="10">
        <v>45621</v>
      </c>
      <c r="C1386" s="11" t="s">
        <v>87</v>
      </c>
      <c r="D1386" s="11" t="s">
        <v>88</v>
      </c>
      <c r="E1386" s="12">
        <v>3</v>
      </c>
      <c r="F1386" s="13">
        <v>188.97</v>
      </c>
      <c r="G1386" s="12">
        <v>1</v>
      </c>
      <c r="H1386" s="13">
        <v>89.99</v>
      </c>
      <c r="I1386" s="11" t="s">
        <v>25</v>
      </c>
      <c r="J1386" s="11" t="s">
        <v>78</v>
      </c>
      <c r="K1386" s="12" t="s">
        <v>116</v>
      </c>
      <c r="L1386" s="14">
        <v>2024</v>
      </c>
      <c r="M1386" s="2"/>
    </row>
    <row r="1387" spans="2:13" x14ac:dyDescent="0.3">
      <c r="B1387" s="15">
        <v>45622</v>
      </c>
      <c r="C1387" s="2" t="s">
        <v>69</v>
      </c>
      <c r="D1387" s="2" t="s">
        <v>70</v>
      </c>
      <c r="E1387" s="16">
        <v>0</v>
      </c>
      <c r="F1387" s="17">
        <v>0</v>
      </c>
      <c r="G1387" s="16">
        <v>1</v>
      </c>
      <c r="H1387" s="17">
        <v>70</v>
      </c>
      <c r="I1387" s="2" t="s">
        <v>71</v>
      </c>
      <c r="J1387" s="2" t="s">
        <v>68</v>
      </c>
      <c r="K1387" s="16" t="s">
        <v>116</v>
      </c>
      <c r="L1387" s="18">
        <v>2024</v>
      </c>
      <c r="M1387" s="2"/>
    </row>
    <row r="1388" spans="2:13" x14ac:dyDescent="0.3">
      <c r="B1388" s="10">
        <v>45623</v>
      </c>
      <c r="C1388" s="11" t="s">
        <v>31</v>
      </c>
      <c r="D1388" s="11" t="s">
        <v>32</v>
      </c>
      <c r="E1388" s="12">
        <v>0</v>
      </c>
      <c r="F1388" s="13">
        <v>0</v>
      </c>
      <c r="G1388" s="12">
        <v>2</v>
      </c>
      <c r="H1388" s="13">
        <v>551.76</v>
      </c>
      <c r="I1388" s="11" t="s">
        <v>18</v>
      </c>
      <c r="J1388" s="11" t="s">
        <v>14</v>
      </c>
      <c r="K1388" s="12" t="s">
        <v>116</v>
      </c>
      <c r="L1388" s="14">
        <v>2024</v>
      </c>
      <c r="M1388" s="2"/>
    </row>
    <row r="1389" spans="2:13" x14ac:dyDescent="0.3">
      <c r="B1389" s="15">
        <v>45624</v>
      </c>
      <c r="C1389" s="2" t="s">
        <v>63</v>
      </c>
      <c r="D1389" s="2" t="s">
        <v>41</v>
      </c>
      <c r="E1389" s="16">
        <v>1</v>
      </c>
      <c r="F1389" s="17">
        <v>20</v>
      </c>
      <c r="G1389" s="16">
        <v>2</v>
      </c>
      <c r="H1389" s="17">
        <v>79.98</v>
      </c>
      <c r="I1389" s="2" t="s">
        <v>25</v>
      </c>
      <c r="J1389" s="2" t="s">
        <v>55</v>
      </c>
      <c r="K1389" s="16" t="s">
        <v>116</v>
      </c>
      <c r="L1389" s="18">
        <v>2024</v>
      </c>
      <c r="M1389" s="2"/>
    </row>
    <row r="1390" spans="2:13" x14ac:dyDescent="0.3">
      <c r="B1390" s="10">
        <v>45625</v>
      </c>
      <c r="C1390" s="11" t="s">
        <v>56</v>
      </c>
      <c r="D1390" s="11" t="s">
        <v>57</v>
      </c>
      <c r="E1390" s="12">
        <v>2</v>
      </c>
      <c r="F1390" s="13">
        <v>366.5</v>
      </c>
      <c r="G1390" s="12">
        <v>2</v>
      </c>
      <c r="H1390" s="13">
        <v>431.18</v>
      </c>
      <c r="I1390" s="11" t="s">
        <v>58</v>
      </c>
      <c r="J1390" s="11" t="s">
        <v>55</v>
      </c>
      <c r="K1390" s="12" t="s">
        <v>116</v>
      </c>
      <c r="L1390" s="14">
        <v>2024</v>
      </c>
      <c r="M1390" s="2"/>
    </row>
    <row r="1391" spans="2:13" x14ac:dyDescent="0.3">
      <c r="B1391" s="15">
        <v>45626</v>
      </c>
      <c r="C1391" s="2" t="s">
        <v>28</v>
      </c>
      <c r="D1391" s="2" t="s">
        <v>29</v>
      </c>
      <c r="E1391" s="16">
        <v>2</v>
      </c>
      <c r="F1391" s="17">
        <v>30</v>
      </c>
      <c r="G1391" s="16">
        <v>2</v>
      </c>
      <c r="H1391" s="17">
        <v>59.98</v>
      </c>
      <c r="I1391" s="2" t="s">
        <v>30</v>
      </c>
      <c r="J1391" s="2" t="s">
        <v>14</v>
      </c>
      <c r="K1391" s="16" t="s">
        <v>116</v>
      </c>
      <c r="L1391" s="18">
        <v>2024</v>
      </c>
      <c r="M1391" s="2"/>
    </row>
    <row r="1392" spans="2:13" x14ac:dyDescent="0.3">
      <c r="B1392" s="10">
        <v>45627</v>
      </c>
      <c r="C1392" s="11" t="s">
        <v>66</v>
      </c>
      <c r="D1392" s="11" t="s">
        <v>67</v>
      </c>
      <c r="E1392" s="12">
        <v>1</v>
      </c>
      <c r="F1392" s="13">
        <v>4495.5</v>
      </c>
      <c r="G1392" s="12">
        <v>2</v>
      </c>
      <c r="H1392" s="13">
        <v>9990</v>
      </c>
      <c r="I1392" s="11" t="s">
        <v>13</v>
      </c>
      <c r="J1392" s="11" t="s">
        <v>68</v>
      </c>
      <c r="K1392" s="12" t="s">
        <v>117</v>
      </c>
      <c r="L1392" s="14">
        <v>2024</v>
      </c>
      <c r="M1392" s="2"/>
    </row>
    <row r="1393" spans="2:13" x14ac:dyDescent="0.3">
      <c r="B1393" s="15">
        <v>45628</v>
      </c>
      <c r="C1393" s="2" t="s">
        <v>53</v>
      </c>
      <c r="D1393" s="2" t="s">
        <v>54</v>
      </c>
      <c r="E1393" s="16">
        <v>0</v>
      </c>
      <c r="F1393" s="17">
        <v>0</v>
      </c>
      <c r="G1393" s="16">
        <v>2</v>
      </c>
      <c r="H1393" s="17">
        <v>519.98</v>
      </c>
      <c r="I1393" s="2" t="s">
        <v>35</v>
      </c>
      <c r="J1393" s="2" t="s">
        <v>55</v>
      </c>
      <c r="K1393" s="16" t="s">
        <v>117</v>
      </c>
      <c r="L1393" s="18">
        <v>2024</v>
      </c>
      <c r="M1393" s="2"/>
    </row>
    <row r="1394" spans="2:13" x14ac:dyDescent="0.3">
      <c r="B1394" s="10">
        <v>45629</v>
      </c>
      <c r="C1394" s="11" t="s">
        <v>42</v>
      </c>
      <c r="D1394" s="11" t="s">
        <v>43</v>
      </c>
      <c r="E1394" s="12">
        <v>3</v>
      </c>
      <c r="F1394" s="13">
        <v>65.97</v>
      </c>
      <c r="G1394" s="12">
        <v>2</v>
      </c>
      <c r="H1394" s="13">
        <v>79.98</v>
      </c>
      <c r="I1394" s="11" t="s">
        <v>25</v>
      </c>
      <c r="J1394" s="11" t="s">
        <v>36</v>
      </c>
      <c r="K1394" s="12" t="s">
        <v>117</v>
      </c>
      <c r="L1394" s="14">
        <v>2024</v>
      </c>
      <c r="M1394" s="2"/>
    </row>
    <row r="1395" spans="2:13" x14ac:dyDescent="0.3">
      <c r="B1395" s="15">
        <v>45630</v>
      </c>
      <c r="C1395" s="2" t="s">
        <v>37</v>
      </c>
      <c r="D1395" s="2" t="s">
        <v>38</v>
      </c>
      <c r="E1395" s="16">
        <v>1</v>
      </c>
      <c r="F1395" s="17">
        <v>38.99</v>
      </c>
      <c r="G1395" s="16">
        <v>4</v>
      </c>
      <c r="H1395" s="17">
        <v>239.96</v>
      </c>
      <c r="I1395" s="2" t="s">
        <v>39</v>
      </c>
      <c r="J1395" s="2" t="s">
        <v>36</v>
      </c>
      <c r="K1395" s="16" t="s">
        <v>117</v>
      </c>
      <c r="L1395" s="18">
        <v>2024</v>
      </c>
      <c r="M1395" s="2"/>
    </row>
    <row r="1396" spans="2:13" x14ac:dyDescent="0.3">
      <c r="B1396" s="10">
        <v>45631</v>
      </c>
      <c r="C1396" s="11" t="s">
        <v>101</v>
      </c>
      <c r="D1396" s="11" t="s">
        <v>102</v>
      </c>
      <c r="E1396" s="12">
        <v>3</v>
      </c>
      <c r="F1396" s="13">
        <v>732.90000000000009</v>
      </c>
      <c r="G1396" s="12">
        <v>5</v>
      </c>
      <c r="H1396" s="13">
        <v>1745</v>
      </c>
      <c r="I1396" s="11" t="s">
        <v>103</v>
      </c>
      <c r="J1396" s="11" t="s">
        <v>100</v>
      </c>
      <c r="K1396" s="12" t="s">
        <v>117</v>
      </c>
      <c r="L1396" s="14">
        <v>2024</v>
      </c>
      <c r="M1396" s="2"/>
    </row>
    <row r="1397" spans="2:13" x14ac:dyDescent="0.3">
      <c r="B1397" s="15">
        <v>45632</v>
      </c>
      <c r="C1397" s="2" t="s">
        <v>49</v>
      </c>
      <c r="D1397" s="2" t="s">
        <v>50</v>
      </c>
      <c r="E1397" s="16">
        <v>3</v>
      </c>
      <c r="F1397" s="17">
        <v>69.09</v>
      </c>
      <c r="G1397" s="16">
        <v>4</v>
      </c>
      <c r="H1397" s="17">
        <v>167.52</v>
      </c>
      <c r="I1397" s="2" t="s">
        <v>46</v>
      </c>
      <c r="J1397" s="2" t="s">
        <v>36</v>
      </c>
      <c r="K1397" s="16" t="s">
        <v>117</v>
      </c>
      <c r="L1397" s="18">
        <v>2024</v>
      </c>
      <c r="M1397" s="2"/>
    </row>
    <row r="1398" spans="2:13" x14ac:dyDescent="0.3">
      <c r="B1398" s="10">
        <v>45633</v>
      </c>
      <c r="C1398" s="11" t="s">
        <v>51</v>
      </c>
      <c r="D1398" s="11" t="s">
        <v>52</v>
      </c>
      <c r="E1398" s="12">
        <v>1</v>
      </c>
      <c r="F1398" s="13">
        <v>89.99</v>
      </c>
      <c r="G1398" s="12">
        <v>4</v>
      </c>
      <c r="H1398" s="13">
        <v>479.96</v>
      </c>
      <c r="I1398" s="11" t="s">
        <v>39</v>
      </c>
      <c r="J1398" s="11" t="s">
        <v>36</v>
      </c>
      <c r="K1398" s="12" t="s">
        <v>117</v>
      </c>
      <c r="L1398" s="14">
        <v>2024</v>
      </c>
      <c r="M1398" s="2"/>
    </row>
    <row r="1399" spans="2:13" x14ac:dyDescent="0.3">
      <c r="B1399" s="15">
        <v>45634</v>
      </c>
      <c r="C1399" s="2" t="s">
        <v>53</v>
      </c>
      <c r="D1399" s="2" t="s">
        <v>54</v>
      </c>
      <c r="E1399" s="16">
        <v>1</v>
      </c>
      <c r="F1399" s="17">
        <v>207.99</v>
      </c>
      <c r="G1399" s="16">
        <v>3</v>
      </c>
      <c r="H1399" s="17">
        <v>779.97</v>
      </c>
      <c r="I1399" s="2" t="s">
        <v>35</v>
      </c>
      <c r="J1399" s="2" t="s">
        <v>55</v>
      </c>
      <c r="K1399" s="16" t="s">
        <v>117</v>
      </c>
      <c r="L1399" s="18">
        <v>2024</v>
      </c>
      <c r="M1399" s="2"/>
    </row>
    <row r="1400" spans="2:13" x14ac:dyDescent="0.3">
      <c r="B1400" s="10">
        <v>45635</v>
      </c>
      <c r="C1400" s="11" t="s">
        <v>64</v>
      </c>
      <c r="D1400" s="11" t="s">
        <v>65</v>
      </c>
      <c r="E1400" s="12">
        <v>0</v>
      </c>
      <c r="F1400" s="13">
        <v>0</v>
      </c>
      <c r="G1400" s="12">
        <v>2</v>
      </c>
      <c r="H1400" s="13">
        <v>1299.98</v>
      </c>
      <c r="I1400" s="11" t="s">
        <v>35</v>
      </c>
      <c r="J1400" s="11" t="s">
        <v>55</v>
      </c>
      <c r="K1400" s="12" t="s">
        <v>117</v>
      </c>
      <c r="L1400" s="14">
        <v>2024</v>
      </c>
      <c r="M1400" s="2"/>
    </row>
    <row r="1401" spans="2:13" x14ac:dyDescent="0.3">
      <c r="B1401" s="15">
        <v>45636</v>
      </c>
      <c r="C1401" s="2" t="s">
        <v>51</v>
      </c>
      <c r="D1401" s="2" t="s">
        <v>52</v>
      </c>
      <c r="E1401" s="16">
        <v>1</v>
      </c>
      <c r="F1401" s="17">
        <v>89.99</v>
      </c>
      <c r="G1401" s="16">
        <v>4</v>
      </c>
      <c r="H1401" s="17">
        <v>479.96</v>
      </c>
      <c r="I1401" s="2" t="s">
        <v>39</v>
      </c>
      <c r="J1401" s="2" t="s">
        <v>36</v>
      </c>
      <c r="K1401" s="16" t="s">
        <v>117</v>
      </c>
      <c r="L1401" s="18">
        <v>2024</v>
      </c>
      <c r="M1401" s="2"/>
    </row>
    <row r="1402" spans="2:13" x14ac:dyDescent="0.3">
      <c r="B1402" s="10">
        <v>45637</v>
      </c>
      <c r="C1402" s="11" t="s">
        <v>63</v>
      </c>
      <c r="D1402" s="11" t="s">
        <v>41</v>
      </c>
      <c r="E1402" s="12">
        <v>0</v>
      </c>
      <c r="F1402" s="13">
        <v>0</v>
      </c>
      <c r="G1402" s="12">
        <v>3</v>
      </c>
      <c r="H1402" s="13">
        <v>119.97</v>
      </c>
      <c r="I1402" s="11" t="s">
        <v>25</v>
      </c>
      <c r="J1402" s="11" t="s">
        <v>55</v>
      </c>
      <c r="K1402" s="12" t="s">
        <v>117</v>
      </c>
      <c r="L1402" s="14">
        <v>2024</v>
      </c>
      <c r="M1402" s="2"/>
    </row>
    <row r="1403" spans="2:13" x14ac:dyDescent="0.3">
      <c r="B1403" s="15">
        <v>45638</v>
      </c>
      <c r="C1403" s="2" t="s">
        <v>79</v>
      </c>
      <c r="D1403" s="2" t="s">
        <v>80</v>
      </c>
      <c r="E1403" s="16">
        <v>0</v>
      </c>
      <c r="F1403" s="17">
        <v>0</v>
      </c>
      <c r="G1403" s="16">
        <v>5</v>
      </c>
      <c r="H1403" s="17">
        <v>1245</v>
      </c>
      <c r="I1403" s="2" t="s">
        <v>81</v>
      </c>
      <c r="J1403" s="2" t="s">
        <v>78</v>
      </c>
      <c r="K1403" s="16" t="s">
        <v>117</v>
      </c>
      <c r="L1403" s="18">
        <v>2024</v>
      </c>
      <c r="M1403" s="2"/>
    </row>
    <row r="1404" spans="2:13" x14ac:dyDescent="0.3">
      <c r="B1404" s="10">
        <v>45639</v>
      </c>
      <c r="C1404" s="11" t="s">
        <v>101</v>
      </c>
      <c r="D1404" s="11" t="s">
        <v>102</v>
      </c>
      <c r="E1404" s="12">
        <v>3</v>
      </c>
      <c r="F1404" s="13">
        <v>732.90000000000009</v>
      </c>
      <c r="G1404" s="12">
        <v>2</v>
      </c>
      <c r="H1404" s="13">
        <v>698</v>
      </c>
      <c r="I1404" s="11" t="s">
        <v>103</v>
      </c>
      <c r="J1404" s="11" t="s">
        <v>100</v>
      </c>
      <c r="K1404" s="12" t="s">
        <v>117</v>
      </c>
      <c r="L1404" s="14">
        <v>2024</v>
      </c>
      <c r="M1404" s="2"/>
    </row>
    <row r="1405" spans="2:13" x14ac:dyDescent="0.3">
      <c r="B1405" s="15">
        <v>45640</v>
      </c>
      <c r="C1405" s="2" t="s">
        <v>40</v>
      </c>
      <c r="D1405" s="2" t="s">
        <v>41</v>
      </c>
      <c r="E1405" s="16">
        <v>2</v>
      </c>
      <c r="F1405" s="17">
        <v>43.98</v>
      </c>
      <c r="G1405" s="16">
        <v>2</v>
      </c>
      <c r="H1405" s="17">
        <v>79.98</v>
      </c>
      <c r="I1405" s="2" t="s">
        <v>25</v>
      </c>
      <c r="J1405" s="2" t="s">
        <v>36</v>
      </c>
      <c r="K1405" s="16" t="s">
        <v>117</v>
      </c>
      <c r="L1405" s="18">
        <v>2024</v>
      </c>
      <c r="M1405" s="2"/>
    </row>
    <row r="1406" spans="2:13" x14ac:dyDescent="0.3">
      <c r="B1406" s="10">
        <v>45641</v>
      </c>
      <c r="C1406" s="11" t="s">
        <v>53</v>
      </c>
      <c r="D1406" s="11" t="s">
        <v>54</v>
      </c>
      <c r="E1406" s="12">
        <v>2</v>
      </c>
      <c r="F1406" s="13">
        <v>415.98</v>
      </c>
      <c r="G1406" s="12">
        <v>2</v>
      </c>
      <c r="H1406" s="13">
        <v>519.98</v>
      </c>
      <c r="I1406" s="11" t="s">
        <v>35</v>
      </c>
      <c r="J1406" s="11" t="s">
        <v>55</v>
      </c>
      <c r="K1406" s="12" t="s">
        <v>117</v>
      </c>
      <c r="L1406" s="14">
        <v>2024</v>
      </c>
      <c r="M1406" s="2"/>
    </row>
    <row r="1407" spans="2:13" x14ac:dyDescent="0.3">
      <c r="B1407" s="15">
        <v>45642</v>
      </c>
      <c r="C1407" s="2" t="s">
        <v>11</v>
      </c>
      <c r="D1407" s="2" t="s">
        <v>12</v>
      </c>
      <c r="E1407" s="16">
        <v>0</v>
      </c>
      <c r="F1407" s="17">
        <v>0</v>
      </c>
      <c r="G1407" s="16">
        <v>3</v>
      </c>
      <c r="H1407" s="17">
        <v>1295.97</v>
      </c>
      <c r="I1407" s="2" t="s">
        <v>13</v>
      </c>
      <c r="J1407" s="2" t="s">
        <v>14</v>
      </c>
      <c r="K1407" s="16" t="s">
        <v>117</v>
      </c>
      <c r="L1407" s="18">
        <v>2024</v>
      </c>
      <c r="M1407" s="2"/>
    </row>
    <row r="1408" spans="2:13" x14ac:dyDescent="0.3">
      <c r="B1408" s="10">
        <v>45643</v>
      </c>
      <c r="C1408" s="11" t="s">
        <v>72</v>
      </c>
      <c r="D1408" s="11" t="s">
        <v>73</v>
      </c>
      <c r="E1408" s="12">
        <v>1</v>
      </c>
      <c r="F1408" s="13">
        <v>12600</v>
      </c>
      <c r="G1408" s="12">
        <v>1</v>
      </c>
      <c r="H1408" s="13">
        <v>14000</v>
      </c>
      <c r="I1408" s="11" t="s">
        <v>74</v>
      </c>
      <c r="J1408" s="11" t="s">
        <v>68</v>
      </c>
      <c r="K1408" s="12" t="s">
        <v>117</v>
      </c>
      <c r="L1408" s="14">
        <v>2024</v>
      </c>
      <c r="M1408" s="2"/>
    </row>
    <row r="1409" spans="2:13" x14ac:dyDescent="0.3">
      <c r="B1409" s="15">
        <v>45644</v>
      </c>
      <c r="C1409" s="2" t="s">
        <v>82</v>
      </c>
      <c r="D1409" s="2" t="s">
        <v>83</v>
      </c>
      <c r="E1409" s="16">
        <v>2</v>
      </c>
      <c r="F1409" s="17">
        <v>193.5</v>
      </c>
      <c r="G1409" s="16">
        <v>5</v>
      </c>
      <c r="H1409" s="17">
        <v>645</v>
      </c>
      <c r="I1409" s="2" t="s">
        <v>77</v>
      </c>
      <c r="J1409" s="2" t="s">
        <v>78</v>
      </c>
      <c r="K1409" s="16" t="s">
        <v>117</v>
      </c>
      <c r="L1409" s="18">
        <v>2024</v>
      </c>
      <c r="M1409" s="2"/>
    </row>
    <row r="1410" spans="2:13" x14ac:dyDescent="0.3">
      <c r="B1410" s="10">
        <v>45645</v>
      </c>
      <c r="C1410" s="11" t="s">
        <v>42</v>
      </c>
      <c r="D1410" s="11" t="s">
        <v>43</v>
      </c>
      <c r="E1410" s="12">
        <v>3</v>
      </c>
      <c r="F1410" s="13">
        <v>65.97</v>
      </c>
      <c r="G1410" s="12">
        <v>4</v>
      </c>
      <c r="H1410" s="13">
        <v>159.96</v>
      </c>
      <c r="I1410" s="11" t="s">
        <v>25</v>
      </c>
      <c r="J1410" s="11" t="s">
        <v>36</v>
      </c>
      <c r="K1410" s="12" t="s">
        <v>117</v>
      </c>
      <c r="L1410" s="14">
        <v>2024</v>
      </c>
      <c r="M1410" s="2"/>
    </row>
    <row r="1411" spans="2:13" x14ac:dyDescent="0.3">
      <c r="B1411" s="15">
        <v>45646</v>
      </c>
      <c r="C1411" s="2" t="s">
        <v>11</v>
      </c>
      <c r="D1411" s="2" t="s">
        <v>12</v>
      </c>
      <c r="E1411" s="16">
        <v>2</v>
      </c>
      <c r="F1411" s="17">
        <v>691.18</v>
      </c>
      <c r="G1411" s="16">
        <v>5</v>
      </c>
      <c r="H1411" s="17">
        <v>2159.9499999999998</v>
      </c>
      <c r="I1411" s="2" t="s">
        <v>13</v>
      </c>
      <c r="J1411" s="2" t="s">
        <v>14</v>
      </c>
      <c r="K1411" s="16" t="s">
        <v>117</v>
      </c>
      <c r="L1411" s="18">
        <v>2024</v>
      </c>
      <c r="M1411" s="2"/>
    </row>
    <row r="1412" spans="2:13" x14ac:dyDescent="0.3">
      <c r="B1412" s="10">
        <v>45647</v>
      </c>
      <c r="C1412" s="11" t="s">
        <v>33</v>
      </c>
      <c r="D1412" s="11" t="s">
        <v>34</v>
      </c>
      <c r="E1412" s="12">
        <v>1</v>
      </c>
      <c r="F1412" s="13">
        <v>199.99</v>
      </c>
      <c r="G1412" s="12">
        <v>5</v>
      </c>
      <c r="H1412" s="13">
        <v>1249.95</v>
      </c>
      <c r="I1412" s="11" t="s">
        <v>35</v>
      </c>
      <c r="J1412" s="11" t="s">
        <v>36</v>
      </c>
      <c r="K1412" s="12" t="s">
        <v>117</v>
      </c>
      <c r="L1412" s="14">
        <v>2024</v>
      </c>
      <c r="M1412" s="2"/>
    </row>
    <row r="1413" spans="2:13" x14ac:dyDescent="0.3">
      <c r="B1413" s="15">
        <v>45648</v>
      </c>
      <c r="C1413" s="2" t="s">
        <v>59</v>
      </c>
      <c r="D1413" s="2" t="s">
        <v>60</v>
      </c>
      <c r="E1413" s="16">
        <v>3</v>
      </c>
      <c r="F1413" s="17">
        <v>60</v>
      </c>
      <c r="G1413" s="16">
        <v>2</v>
      </c>
      <c r="H1413" s="17">
        <v>79.98</v>
      </c>
      <c r="I1413" s="2" t="s">
        <v>30</v>
      </c>
      <c r="J1413" s="2" t="s">
        <v>55</v>
      </c>
      <c r="K1413" s="16" t="s">
        <v>117</v>
      </c>
      <c r="L1413" s="18">
        <v>2024</v>
      </c>
      <c r="M1413" s="2"/>
    </row>
    <row r="1414" spans="2:13" x14ac:dyDescent="0.3">
      <c r="B1414" s="10">
        <v>45649</v>
      </c>
      <c r="C1414" s="11" t="s">
        <v>47</v>
      </c>
      <c r="D1414" s="11" t="s">
        <v>48</v>
      </c>
      <c r="E1414" s="12">
        <v>3</v>
      </c>
      <c r="F1414" s="13">
        <v>269.73</v>
      </c>
      <c r="G1414" s="12">
        <v>1</v>
      </c>
      <c r="H1414" s="13">
        <v>119.88</v>
      </c>
      <c r="I1414" s="11" t="s">
        <v>46</v>
      </c>
      <c r="J1414" s="11" t="s">
        <v>36</v>
      </c>
      <c r="K1414" s="12" t="s">
        <v>117</v>
      </c>
      <c r="L1414" s="14">
        <v>2024</v>
      </c>
      <c r="M1414" s="2"/>
    </row>
    <row r="1415" spans="2:13" x14ac:dyDescent="0.3">
      <c r="B1415" s="15">
        <v>45650</v>
      </c>
      <c r="C1415" s="2" t="s">
        <v>92</v>
      </c>
      <c r="D1415" s="2" t="s">
        <v>93</v>
      </c>
      <c r="E1415" s="16">
        <v>31</v>
      </c>
      <c r="F1415" s="17">
        <v>1208.69</v>
      </c>
      <c r="G1415" s="16">
        <v>2</v>
      </c>
      <c r="H1415" s="17">
        <v>119.98</v>
      </c>
      <c r="I1415" s="2" t="s">
        <v>94</v>
      </c>
      <c r="J1415" s="2" t="s">
        <v>95</v>
      </c>
      <c r="K1415" s="16" t="s">
        <v>117</v>
      </c>
      <c r="L1415" s="18">
        <v>2024</v>
      </c>
      <c r="M1415" s="2"/>
    </row>
    <row r="1416" spans="2:13" x14ac:dyDescent="0.3">
      <c r="B1416" s="10">
        <v>45651</v>
      </c>
      <c r="C1416" s="11" t="s">
        <v>19</v>
      </c>
      <c r="D1416" s="11" t="s">
        <v>20</v>
      </c>
      <c r="E1416" s="12">
        <v>2</v>
      </c>
      <c r="F1416" s="13">
        <v>129.97999999999999</v>
      </c>
      <c r="G1416" s="12">
        <v>4</v>
      </c>
      <c r="H1416" s="13">
        <v>399.96</v>
      </c>
      <c r="I1416" s="11" t="s">
        <v>18</v>
      </c>
      <c r="J1416" s="11" t="s">
        <v>14</v>
      </c>
      <c r="K1416" s="12" t="s">
        <v>117</v>
      </c>
      <c r="L1416" s="14">
        <v>2024</v>
      </c>
      <c r="M1416" s="2"/>
    </row>
    <row r="1417" spans="2:13" x14ac:dyDescent="0.3">
      <c r="B1417" s="15">
        <v>45652</v>
      </c>
      <c r="C1417" s="2" t="s">
        <v>40</v>
      </c>
      <c r="D1417" s="2" t="s">
        <v>41</v>
      </c>
      <c r="E1417" s="16">
        <v>0</v>
      </c>
      <c r="F1417" s="17">
        <v>0</v>
      </c>
      <c r="G1417" s="16">
        <v>3</v>
      </c>
      <c r="H1417" s="17">
        <v>119.97</v>
      </c>
      <c r="I1417" s="2" t="s">
        <v>25</v>
      </c>
      <c r="J1417" s="2" t="s">
        <v>36</v>
      </c>
      <c r="K1417" s="16" t="s">
        <v>117</v>
      </c>
      <c r="L1417" s="18">
        <v>2024</v>
      </c>
      <c r="M1417" s="2"/>
    </row>
    <row r="1418" spans="2:13" x14ac:dyDescent="0.3">
      <c r="B1418" s="10">
        <v>45653</v>
      </c>
      <c r="C1418" s="11" t="s">
        <v>44</v>
      </c>
      <c r="D1418" s="11" t="s">
        <v>45</v>
      </c>
      <c r="E1418" s="12">
        <v>1</v>
      </c>
      <c r="F1418" s="13">
        <v>32.71</v>
      </c>
      <c r="G1418" s="12">
        <v>4</v>
      </c>
      <c r="H1418" s="13">
        <v>201.28</v>
      </c>
      <c r="I1418" s="11" t="s">
        <v>46</v>
      </c>
      <c r="J1418" s="11" t="s">
        <v>36</v>
      </c>
      <c r="K1418" s="12" t="s">
        <v>117</v>
      </c>
      <c r="L1418" s="14">
        <v>2024</v>
      </c>
      <c r="M1418" s="2"/>
    </row>
    <row r="1419" spans="2:13" x14ac:dyDescent="0.3">
      <c r="B1419" s="15">
        <v>45654</v>
      </c>
      <c r="C1419" s="2" t="s">
        <v>19</v>
      </c>
      <c r="D1419" s="2" t="s">
        <v>20</v>
      </c>
      <c r="E1419" s="16">
        <v>0</v>
      </c>
      <c r="F1419" s="17">
        <v>0</v>
      </c>
      <c r="G1419" s="16">
        <v>1</v>
      </c>
      <c r="H1419" s="17">
        <v>99.99</v>
      </c>
      <c r="I1419" s="2" t="s">
        <v>18</v>
      </c>
      <c r="J1419" s="2" t="s">
        <v>14</v>
      </c>
      <c r="K1419" s="16" t="s">
        <v>117</v>
      </c>
      <c r="L1419" s="18">
        <v>2024</v>
      </c>
      <c r="M1419" s="2"/>
    </row>
    <row r="1420" spans="2:13" x14ac:dyDescent="0.3">
      <c r="B1420" s="10">
        <v>45655</v>
      </c>
      <c r="C1420" s="11" t="s">
        <v>98</v>
      </c>
      <c r="D1420" s="11" t="s">
        <v>99</v>
      </c>
      <c r="E1420" s="12">
        <v>3</v>
      </c>
      <c r="F1420" s="13">
        <v>1079.8799999999999</v>
      </c>
      <c r="G1420" s="12">
        <v>1</v>
      </c>
      <c r="H1420" s="13">
        <v>399.95</v>
      </c>
      <c r="I1420" s="11" t="s">
        <v>13</v>
      </c>
      <c r="J1420" s="11" t="s">
        <v>100</v>
      </c>
      <c r="K1420" s="12" t="s">
        <v>117</v>
      </c>
      <c r="L1420" s="14">
        <v>2024</v>
      </c>
      <c r="M1420" s="2"/>
    </row>
    <row r="1421" spans="2:13" x14ac:dyDescent="0.3">
      <c r="B1421" s="15">
        <v>45656</v>
      </c>
      <c r="C1421" s="2" t="s">
        <v>98</v>
      </c>
      <c r="D1421" s="2" t="s">
        <v>99</v>
      </c>
      <c r="E1421" s="16">
        <v>2</v>
      </c>
      <c r="F1421" s="17">
        <v>719.92</v>
      </c>
      <c r="G1421" s="16">
        <v>3</v>
      </c>
      <c r="H1421" s="17">
        <v>1199.8499999999999</v>
      </c>
      <c r="I1421" s="2" t="s">
        <v>13</v>
      </c>
      <c r="J1421" s="2" t="s">
        <v>100</v>
      </c>
      <c r="K1421" s="16" t="s">
        <v>117</v>
      </c>
      <c r="L1421" s="18">
        <v>2024</v>
      </c>
      <c r="M1421" s="2"/>
    </row>
    <row r="1422" spans="2:13" x14ac:dyDescent="0.3">
      <c r="B1422" s="10">
        <v>45657</v>
      </c>
      <c r="C1422" s="11" t="s">
        <v>89</v>
      </c>
      <c r="D1422" s="11" t="s">
        <v>90</v>
      </c>
      <c r="E1422" s="12">
        <v>0</v>
      </c>
      <c r="F1422" s="13">
        <v>0</v>
      </c>
      <c r="G1422" s="12">
        <v>3</v>
      </c>
      <c r="H1422" s="13">
        <v>269.97000000000003</v>
      </c>
      <c r="I1422" s="11" t="s">
        <v>91</v>
      </c>
      <c r="J1422" s="11" t="s">
        <v>78</v>
      </c>
      <c r="K1422" s="12" t="s">
        <v>117</v>
      </c>
      <c r="L1422" s="14">
        <v>2024</v>
      </c>
      <c r="M1422" s="2"/>
    </row>
    <row r="1423" spans="2:13" x14ac:dyDescent="0.3">
      <c r="B1423" s="15">
        <v>45658</v>
      </c>
      <c r="C1423" s="2" t="s">
        <v>98</v>
      </c>
      <c r="D1423" s="2" t="s">
        <v>99</v>
      </c>
      <c r="E1423" s="16">
        <v>0</v>
      </c>
      <c r="F1423" s="17">
        <v>0</v>
      </c>
      <c r="G1423" s="16">
        <v>4</v>
      </c>
      <c r="H1423" s="17">
        <v>1599.8</v>
      </c>
      <c r="I1423" s="2" t="s">
        <v>13</v>
      </c>
      <c r="J1423" s="2" t="s">
        <v>100</v>
      </c>
      <c r="K1423" s="16" t="s">
        <v>15</v>
      </c>
      <c r="L1423" s="18">
        <v>2025</v>
      </c>
      <c r="M1423" s="2"/>
    </row>
    <row r="1424" spans="2:13" x14ac:dyDescent="0.3">
      <c r="B1424" s="10">
        <v>45659</v>
      </c>
      <c r="C1424" s="11" t="s">
        <v>72</v>
      </c>
      <c r="D1424" s="11" t="s">
        <v>73</v>
      </c>
      <c r="E1424" s="12">
        <v>0</v>
      </c>
      <c r="F1424" s="13">
        <v>0</v>
      </c>
      <c r="G1424" s="12">
        <v>1</v>
      </c>
      <c r="H1424" s="13">
        <v>14000</v>
      </c>
      <c r="I1424" s="11" t="s">
        <v>74</v>
      </c>
      <c r="J1424" s="11" t="s">
        <v>68</v>
      </c>
      <c r="K1424" s="12" t="s">
        <v>15</v>
      </c>
      <c r="L1424" s="14">
        <v>2025</v>
      </c>
      <c r="M1424" s="2"/>
    </row>
    <row r="1425" spans="2:13" x14ac:dyDescent="0.3">
      <c r="B1425" s="15">
        <v>45660</v>
      </c>
      <c r="C1425" s="2" t="s">
        <v>11</v>
      </c>
      <c r="D1425" s="2" t="s">
        <v>12</v>
      </c>
      <c r="E1425" s="16">
        <v>3</v>
      </c>
      <c r="F1425" s="17">
        <v>1036.77</v>
      </c>
      <c r="G1425" s="16">
        <v>3</v>
      </c>
      <c r="H1425" s="17">
        <v>1295.97</v>
      </c>
      <c r="I1425" s="2" t="s">
        <v>13</v>
      </c>
      <c r="J1425" s="2" t="s">
        <v>14</v>
      </c>
      <c r="K1425" s="16" t="s">
        <v>15</v>
      </c>
      <c r="L1425" s="18">
        <v>2025</v>
      </c>
      <c r="M1425" s="2"/>
    </row>
    <row r="1426" spans="2:13" x14ac:dyDescent="0.3">
      <c r="B1426" s="10">
        <v>45661</v>
      </c>
      <c r="C1426" s="11" t="s">
        <v>92</v>
      </c>
      <c r="D1426" s="11" t="s">
        <v>93</v>
      </c>
      <c r="E1426" s="12">
        <v>0</v>
      </c>
      <c r="F1426" s="13">
        <v>0</v>
      </c>
      <c r="G1426" s="12">
        <v>5</v>
      </c>
      <c r="H1426" s="13">
        <v>299.95</v>
      </c>
      <c r="I1426" s="11" t="s">
        <v>94</v>
      </c>
      <c r="J1426" s="11" t="s">
        <v>95</v>
      </c>
      <c r="K1426" s="12" t="s">
        <v>15</v>
      </c>
      <c r="L1426" s="14">
        <v>2025</v>
      </c>
      <c r="M1426" s="2"/>
    </row>
    <row r="1427" spans="2:13" x14ac:dyDescent="0.3">
      <c r="B1427" s="15">
        <v>45662</v>
      </c>
      <c r="C1427" s="2" t="s">
        <v>49</v>
      </c>
      <c r="D1427" s="2" t="s">
        <v>50</v>
      </c>
      <c r="E1427" s="16">
        <v>2</v>
      </c>
      <c r="F1427" s="17">
        <v>46.06</v>
      </c>
      <c r="G1427" s="16">
        <v>4</v>
      </c>
      <c r="H1427" s="17">
        <v>167.52</v>
      </c>
      <c r="I1427" s="2" t="s">
        <v>46</v>
      </c>
      <c r="J1427" s="2" t="s">
        <v>36</v>
      </c>
      <c r="K1427" s="16" t="s">
        <v>15</v>
      </c>
      <c r="L1427" s="18">
        <v>2025</v>
      </c>
      <c r="M1427" s="2"/>
    </row>
    <row r="1428" spans="2:13" x14ac:dyDescent="0.3">
      <c r="B1428" s="10">
        <v>45663</v>
      </c>
      <c r="C1428" s="11" t="s">
        <v>66</v>
      </c>
      <c r="D1428" s="11" t="s">
        <v>67</v>
      </c>
      <c r="E1428" s="12">
        <v>2</v>
      </c>
      <c r="F1428" s="13">
        <v>8991</v>
      </c>
      <c r="G1428" s="12">
        <v>3</v>
      </c>
      <c r="H1428" s="13">
        <v>14985</v>
      </c>
      <c r="I1428" s="11" t="s">
        <v>13</v>
      </c>
      <c r="J1428" s="11" t="s">
        <v>68</v>
      </c>
      <c r="K1428" s="12" t="s">
        <v>15</v>
      </c>
      <c r="L1428" s="14">
        <v>2025</v>
      </c>
      <c r="M1428" s="2"/>
    </row>
    <row r="1429" spans="2:13" x14ac:dyDescent="0.3">
      <c r="B1429" s="15">
        <v>45664</v>
      </c>
      <c r="C1429" s="2" t="s">
        <v>66</v>
      </c>
      <c r="D1429" s="2" t="s">
        <v>67</v>
      </c>
      <c r="E1429" s="16">
        <v>1</v>
      </c>
      <c r="F1429" s="17">
        <v>4495.5</v>
      </c>
      <c r="G1429" s="16">
        <v>2</v>
      </c>
      <c r="H1429" s="17">
        <v>9990</v>
      </c>
      <c r="I1429" s="2" t="s">
        <v>13</v>
      </c>
      <c r="J1429" s="2" t="s">
        <v>68</v>
      </c>
      <c r="K1429" s="16" t="s">
        <v>15</v>
      </c>
      <c r="L1429" s="18">
        <v>2025</v>
      </c>
      <c r="M1429" s="2"/>
    </row>
    <row r="1430" spans="2:13" x14ac:dyDescent="0.3">
      <c r="B1430" s="10">
        <v>45665</v>
      </c>
      <c r="C1430" s="11" t="s">
        <v>53</v>
      </c>
      <c r="D1430" s="11" t="s">
        <v>54</v>
      </c>
      <c r="E1430" s="12">
        <v>1</v>
      </c>
      <c r="F1430" s="13">
        <v>207.99</v>
      </c>
      <c r="G1430" s="12">
        <v>1</v>
      </c>
      <c r="H1430" s="13">
        <v>259.99</v>
      </c>
      <c r="I1430" s="11" t="s">
        <v>35</v>
      </c>
      <c r="J1430" s="11" t="s">
        <v>55</v>
      </c>
      <c r="K1430" s="12" t="s">
        <v>15</v>
      </c>
      <c r="L1430" s="14">
        <v>2025</v>
      </c>
      <c r="M1430" s="2"/>
    </row>
    <row r="1431" spans="2:13" x14ac:dyDescent="0.3">
      <c r="B1431" s="15">
        <v>45666</v>
      </c>
      <c r="C1431" s="2" t="s">
        <v>59</v>
      </c>
      <c r="D1431" s="2" t="s">
        <v>60</v>
      </c>
      <c r="E1431" s="16">
        <v>3</v>
      </c>
      <c r="F1431" s="17">
        <v>60</v>
      </c>
      <c r="G1431" s="16">
        <v>2</v>
      </c>
      <c r="H1431" s="17">
        <v>79.98</v>
      </c>
      <c r="I1431" s="2" t="s">
        <v>30</v>
      </c>
      <c r="J1431" s="2" t="s">
        <v>55</v>
      </c>
      <c r="K1431" s="16" t="s">
        <v>15</v>
      </c>
      <c r="L1431" s="18">
        <v>2025</v>
      </c>
      <c r="M1431" s="2"/>
    </row>
    <row r="1432" spans="2:13" x14ac:dyDescent="0.3">
      <c r="B1432" s="10">
        <v>45667</v>
      </c>
      <c r="C1432" s="11" t="s">
        <v>31</v>
      </c>
      <c r="D1432" s="11" t="s">
        <v>32</v>
      </c>
      <c r="E1432" s="12">
        <v>1</v>
      </c>
      <c r="F1432" s="13">
        <v>234.5</v>
      </c>
      <c r="G1432" s="12">
        <v>2</v>
      </c>
      <c r="H1432" s="13">
        <v>551.76</v>
      </c>
      <c r="I1432" s="11" t="s">
        <v>18</v>
      </c>
      <c r="J1432" s="11" t="s">
        <v>14</v>
      </c>
      <c r="K1432" s="12" t="s">
        <v>15</v>
      </c>
      <c r="L1432" s="14">
        <v>2025</v>
      </c>
      <c r="M1432" s="2"/>
    </row>
    <row r="1433" spans="2:13" x14ac:dyDescent="0.3">
      <c r="B1433" s="15">
        <v>45668</v>
      </c>
      <c r="C1433" s="2" t="s">
        <v>63</v>
      </c>
      <c r="D1433" s="2" t="s">
        <v>41</v>
      </c>
      <c r="E1433" s="16">
        <v>3</v>
      </c>
      <c r="F1433" s="17">
        <v>60</v>
      </c>
      <c r="G1433" s="16">
        <v>5</v>
      </c>
      <c r="H1433" s="17">
        <v>199.95</v>
      </c>
      <c r="I1433" s="2" t="s">
        <v>25</v>
      </c>
      <c r="J1433" s="2" t="s">
        <v>55</v>
      </c>
      <c r="K1433" s="16" t="s">
        <v>15</v>
      </c>
      <c r="L1433" s="18">
        <v>2025</v>
      </c>
      <c r="M1433" s="2"/>
    </row>
    <row r="1434" spans="2:13" x14ac:dyDescent="0.3">
      <c r="B1434" s="10">
        <v>45669</v>
      </c>
      <c r="C1434" s="11" t="s">
        <v>49</v>
      </c>
      <c r="D1434" s="11" t="s">
        <v>50</v>
      </c>
      <c r="E1434" s="12">
        <v>2</v>
      </c>
      <c r="F1434" s="13">
        <v>46.06</v>
      </c>
      <c r="G1434" s="12">
        <v>4</v>
      </c>
      <c r="H1434" s="13">
        <v>167.52</v>
      </c>
      <c r="I1434" s="11" t="s">
        <v>46</v>
      </c>
      <c r="J1434" s="11" t="s">
        <v>36</v>
      </c>
      <c r="K1434" s="12" t="s">
        <v>15</v>
      </c>
      <c r="L1434" s="14">
        <v>2025</v>
      </c>
      <c r="M1434" s="2"/>
    </row>
    <row r="1435" spans="2:13" x14ac:dyDescent="0.3">
      <c r="B1435" s="15">
        <v>45670</v>
      </c>
      <c r="C1435" s="2" t="s">
        <v>26</v>
      </c>
      <c r="D1435" s="2" t="s">
        <v>27</v>
      </c>
      <c r="E1435" s="16">
        <v>0</v>
      </c>
      <c r="F1435" s="17">
        <v>0</v>
      </c>
      <c r="G1435" s="16">
        <v>2</v>
      </c>
      <c r="H1435" s="17">
        <v>55.98</v>
      </c>
      <c r="I1435" s="2" t="s">
        <v>25</v>
      </c>
      <c r="J1435" s="2" t="s">
        <v>14</v>
      </c>
      <c r="K1435" s="16" t="s">
        <v>15</v>
      </c>
      <c r="L1435" s="18">
        <v>2025</v>
      </c>
      <c r="M1435" s="2"/>
    </row>
    <row r="1436" spans="2:13" x14ac:dyDescent="0.3">
      <c r="B1436" s="10">
        <v>45671</v>
      </c>
      <c r="C1436" s="11" t="s">
        <v>96</v>
      </c>
      <c r="D1436" s="11" t="s">
        <v>97</v>
      </c>
      <c r="E1436" s="12">
        <v>1</v>
      </c>
      <c r="F1436" s="13">
        <v>74.989999999999995</v>
      </c>
      <c r="G1436" s="12">
        <v>4</v>
      </c>
      <c r="H1436" s="13">
        <v>399.96</v>
      </c>
      <c r="I1436" s="11" t="s">
        <v>25</v>
      </c>
      <c r="J1436" s="11" t="s">
        <v>95</v>
      </c>
      <c r="K1436" s="12" t="s">
        <v>15</v>
      </c>
      <c r="L1436" s="14">
        <v>2025</v>
      </c>
      <c r="M1436" s="2"/>
    </row>
    <row r="1437" spans="2:13" x14ac:dyDescent="0.3">
      <c r="B1437" s="15">
        <v>45672</v>
      </c>
      <c r="C1437" s="2" t="s">
        <v>79</v>
      </c>
      <c r="D1437" s="2" t="s">
        <v>80</v>
      </c>
      <c r="E1437" s="16">
        <v>1</v>
      </c>
      <c r="F1437" s="17">
        <v>211.65</v>
      </c>
      <c r="G1437" s="16">
        <v>5</v>
      </c>
      <c r="H1437" s="17">
        <v>1245</v>
      </c>
      <c r="I1437" s="2" t="s">
        <v>81</v>
      </c>
      <c r="J1437" s="2" t="s">
        <v>78</v>
      </c>
      <c r="K1437" s="16" t="s">
        <v>15</v>
      </c>
      <c r="L1437" s="18">
        <v>2025</v>
      </c>
      <c r="M1437" s="2"/>
    </row>
    <row r="1438" spans="2:13" x14ac:dyDescent="0.3">
      <c r="B1438" s="10">
        <v>45673</v>
      </c>
      <c r="C1438" s="11" t="s">
        <v>53</v>
      </c>
      <c r="D1438" s="11" t="s">
        <v>54</v>
      </c>
      <c r="E1438" s="12">
        <v>2</v>
      </c>
      <c r="F1438" s="13">
        <v>415.98</v>
      </c>
      <c r="G1438" s="12">
        <v>1</v>
      </c>
      <c r="H1438" s="13">
        <v>259.99</v>
      </c>
      <c r="I1438" s="11" t="s">
        <v>35</v>
      </c>
      <c r="J1438" s="11" t="s">
        <v>55</v>
      </c>
      <c r="K1438" s="12" t="s">
        <v>15</v>
      </c>
      <c r="L1438" s="14">
        <v>2025</v>
      </c>
      <c r="M1438" s="2"/>
    </row>
    <row r="1439" spans="2:13" x14ac:dyDescent="0.3">
      <c r="B1439" s="15">
        <v>45674</v>
      </c>
      <c r="C1439" s="2" t="s">
        <v>28</v>
      </c>
      <c r="D1439" s="2" t="s">
        <v>29</v>
      </c>
      <c r="E1439" s="16">
        <v>3</v>
      </c>
      <c r="F1439" s="17">
        <v>45</v>
      </c>
      <c r="G1439" s="16">
        <v>3</v>
      </c>
      <c r="H1439" s="17">
        <v>89.97</v>
      </c>
      <c r="I1439" s="2" t="s">
        <v>30</v>
      </c>
      <c r="J1439" s="2" t="s">
        <v>14</v>
      </c>
      <c r="K1439" s="16" t="s">
        <v>15</v>
      </c>
      <c r="L1439" s="18">
        <v>2025</v>
      </c>
      <c r="M1439" s="2"/>
    </row>
    <row r="1440" spans="2:13" x14ac:dyDescent="0.3">
      <c r="B1440" s="10">
        <v>45675</v>
      </c>
      <c r="C1440" s="11" t="s">
        <v>87</v>
      </c>
      <c r="D1440" s="11" t="s">
        <v>88</v>
      </c>
      <c r="E1440" s="12">
        <v>2</v>
      </c>
      <c r="F1440" s="13">
        <v>125.98</v>
      </c>
      <c r="G1440" s="12">
        <v>4</v>
      </c>
      <c r="H1440" s="13">
        <v>359.96</v>
      </c>
      <c r="I1440" s="11" t="s">
        <v>25</v>
      </c>
      <c r="J1440" s="11" t="s">
        <v>78</v>
      </c>
      <c r="K1440" s="12" t="s">
        <v>15</v>
      </c>
      <c r="L1440" s="14">
        <v>2025</v>
      </c>
      <c r="M1440" s="2"/>
    </row>
    <row r="1441" spans="2:13" x14ac:dyDescent="0.3">
      <c r="B1441" s="15">
        <v>45676</v>
      </c>
      <c r="C1441" s="2" t="s">
        <v>11</v>
      </c>
      <c r="D1441" s="2" t="s">
        <v>12</v>
      </c>
      <c r="E1441" s="16">
        <v>0</v>
      </c>
      <c r="F1441" s="17">
        <v>0</v>
      </c>
      <c r="G1441" s="16">
        <v>5</v>
      </c>
      <c r="H1441" s="17">
        <v>2159.9499999999998</v>
      </c>
      <c r="I1441" s="2" t="s">
        <v>13</v>
      </c>
      <c r="J1441" s="2" t="s">
        <v>14</v>
      </c>
      <c r="K1441" s="16" t="s">
        <v>15</v>
      </c>
      <c r="L1441" s="18">
        <v>2025</v>
      </c>
      <c r="M1441" s="2"/>
    </row>
    <row r="1442" spans="2:13" x14ac:dyDescent="0.3">
      <c r="B1442" s="10">
        <v>45677</v>
      </c>
      <c r="C1442" s="11" t="s">
        <v>19</v>
      </c>
      <c r="D1442" s="11" t="s">
        <v>20</v>
      </c>
      <c r="E1442" s="12">
        <v>0</v>
      </c>
      <c r="F1442" s="13">
        <v>0</v>
      </c>
      <c r="G1442" s="12">
        <v>1</v>
      </c>
      <c r="H1442" s="13">
        <v>99.99</v>
      </c>
      <c r="I1442" s="11" t="s">
        <v>18</v>
      </c>
      <c r="J1442" s="11" t="s">
        <v>14</v>
      </c>
      <c r="K1442" s="12" t="s">
        <v>15</v>
      </c>
      <c r="L1442" s="14">
        <v>2025</v>
      </c>
      <c r="M1442" s="2"/>
    </row>
    <row r="1443" spans="2:13" x14ac:dyDescent="0.3">
      <c r="B1443" s="15">
        <v>45678</v>
      </c>
      <c r="C1443" s="2" t="s">
        <v>98</v>
      </c>
      <c r="D1443" s="2" t="s">
        <v>99</v>
      </c>
      <c r="E1443" s="16">
        <v>0</v>
      </c>
      <c r="F1443" s="17">
        <v>0</v>
      </c>
      <c r="G1443" s="16">
        <v>3</v>
      </c>
      <c r="H1443" s="17">
        <v>1199.8499999999999</v>
      </c>
      <c r="I1443" s="2" t="s">
        <v>13</v>
      </c>
      <c r="J1443" s="2" t="s">
        <v>100</v>
      </c>
      <c r="K1443" s="16" t="s">
        <v>15</v>
      </c>
      <c r="L1443" s="18">
        <v>2025</v>
      </c>
      <c r="M1443" s="2"/>
    </row>
    <row r="1444" spans="2:13" x14ac:dyDescent="0.3">
      <c r="B1444" s="10">
        <v>45679</v>
      </c>
      <c r="C1444" s="11" t="s">
        <v>56</v>
      </c>
      <c r="D1444" s="11" t="s">
        <v>57</v>
      </c>
      <c r="E1444" s="12">
        <v>0</v>
      </c>
      <c r="F1444" s="13">
        <v>0</v>
      </c>
      <c r="G1444" s="12">
        <v>1</v>
      </c>
      <c r="H1444" s="13">
        <v>215.59</v>
      </c>
      <c r="I1444" s="11" t="s">
        <v>58</v>
      </c>
      <c r="J1444" s="11" t="s">
        <v>55</v>
      </c>
      <c r="K1444" s="12" t="s">
        <v>15</v>
      </c>
      <c r="L1444" s="14">
        <v>2025</v>
      </c>
      <c r="M1444" s="2"/>
    </row>
    <row r="1445" spans="2:13" x14ac:dyDescent="0.3">
      <c r="B1445" s="15">
        <v>45680</v>
      </c>
      <c r="C1445" s="2" t="s">
        <v>75</v>
      </c>
      <c r="D1445" s="2" t="s">
        <v>76</v>
      </c>
      <c r="E1445" s="16">
        <v>3</v>
      </c>
      <c r="F1445" s="17">
        <v>36</v>
      </c>
      <c r="G1445" s="16">
        <v>5</v>
      </c>
      <c r="H1445" s="17">
        <v>100</v>
      </c>
      <c r="I1445" s="2" t="s">
        <v>77</v>
      </c>
      <c r="J1445" s="2" t="s">
        <v>78</v>
      </c>
      <c r="K1445" s="16" t="s">
        <v>15</v>
      </c>
      <c r="L1445" s="18">
        <v>2025</v>
      </c>
      <c r="M1445" s="2"/>
    </row>
    <row r="1446" spans="2:13" x14ac:dyDescent="0.3">
      <c r="B1446" s="10">
        <v>45681</v>
      </c>
      <c r="C1446" s="11" t="s">
        <v>63</v>
      </c>
      <c r="D1446" s="11" t="s">
        <v>41</v>
      </c>
      <c r="E1446" s="12">
        <v>3</v>
      </c>
      <c r="F1446" s="13">
        <v>60</v>
      </c>
      <c r="G1446" s="12">
        <v>3</v>
      </c>
      <c r="H1446" s="13">
        <v>119.97</v>
      </c>
      <c r="I1446" s="11" t="s">
        <v>25</v>
      </c>
      <c r="J1446" s="11" t="s">
        <v>55</v>
      </c>
      <c r="K1446" s="12" t="s">
        <v>15</v>
      </c>
      <c r="L1446" s="14">
        <v>2025</v>
      </c>
      <c r="M1446" s="2"/>
    </row>
    <row r="1447" spans="2:13" x14ac:dyDescent="0.3">
      <c r="B1447" s="15">
        <v>45682</v>
      </c>
      <c r="C1447" s="2" t="s">
        <v>75</v>
      </c>
      <c r="D1447" s="2" t="s">
        <v>76</v>
      </c>
      <c r="E1447" s="16">
        <v>0</v>
      </c>
      <c r="F1447" s="17">
        <v>0</v>
      </c>
      <c r="G1447" s="16">
        <v>1</v>
      </c>
      <c r="H1447" s="17">
        <v>20</v>
      </c>
      <c r="I1447" s="2" t="s">
        <v>77</v>
      </c>
      <c r="J1447" s="2" t="s">
        <v>78</v>
      </c>
      <c r="K1447" s="16" t="s">
        <v>15</v>
      </c>
      <c r="L1447" s="18">
        <v>2025</v>
      </c>
      <c r="M1447" s="2"/>
    </row>
    <row r="1448" spans="2:13" x14ac:dyDescent="0.3">
      <c r="B1448" s="10">
        <v>45683</v>
      </c>
      <c r="C1448" s="11" t="s">
        <v>56</v>
      </c>
      <c r="D1448" s="11" t="s">
        <v>57</v>
      </c>
      <c r="E1448" s="12">
        <v>0</v>
      </c>
      <c r="F1448" s="13">
        <v>0</v>
      </c>
      <c r="G1448" s="12">
        <v>5</v>
      </c>
      <c r="H1448" s="13">
        <v>1077.95</v>
      </c>
      <c r="I1448" s="11" t="s">
        <v>58</v>
      </c>
      <c r="J1448" s="11" t="s">
        <v>55</v>
      </c>
      <c r="K1448" s="12" t="s">
        <v>15</v>
      </c>
      <c r="L1448" s="14">
        <v>2025</v>
      </c>
      <c r="M1448" s="2"/>
    </row>
    <row r="1449" spans="2:13" x14ac:dyDescent="0.3">
      <c r="B1449" s="15">
        <v>45684</v>
      </c>
      <c r="C1449" s="2" t="s">
        <v>87</v>
      </c>
      <c r="D1449" s="2" t="s">
        <v>88</v>
      </c>
      <c r="E1449" s="16">
        <v>3</v>
      </c>
      <c r="F1449" s="17">
        <v>188.97</v>
      </c>
      <c r="G1449" s="16">
        <v>1</v>
      </c>
      <c r="H1449" s="17">
        <v>89.99</v>
      </c>
      <c r="I1449" s="2" t="s">
        <v>25</v>
      </c>
      <c r="J1449" s="2" t="s">
        <v>78</v>
      </c>
      <c r="K1449" s="16" t="s">
        <v>15</v>
      </c>
      <c r="L1449" s="18">
        <v>2025</v>
      </c>
      <c r="M1449" s="2"/>
    </row>
    <row r="1450" spans="2:13" x14ac:dyDescent="0.3">
      <c r="B1450" s="10">
        <v>45685</v>
      </c>
      <c r="C1450" s="11" t="s">
        <v>75</v>
      </c>
      <c r="D1450" s="11" t="s">
        <v>76</v>
      </c>
      <c r="E1450" s="12">
        <v>0</v>
      </c>
      <c r="F1450" s="13">
        <v>0</v>
      </c>
      <c r="G1450" s="12">
        <v>1</v>
      </c>
      <c r="H1450" s="13">
        <v>20</v>
      </c>
      <c r="I1450" s="11" t="s">
        <v>77</v>
      </c>
      <c r="J1450" s="11" t="s">
        <v>78</v>
      </c>
      <c r="K1450" s="12" t="s">
        <v>15</v>
      </c>
      <c r="L1450" s="14">
        <v>2025</v>
      </c>
      <c r="M1450" s="2"/>
    </row>
    <row r="1451" spans="2:13" x14ac:dyDescent="0.3">
      <c r="B1451" s="15">
        <v>45686</v>
      </c>
      <c r="C1451" s="2" t="s">
        <v>47</v>
      </c>
      <c r="D1451" s="2" t="s">
        <v>48</v>
      </c>
      <c r="E1451" s="16">
        <v>3</v>
      </c>
      <c r="F1451" s="17">
        <v>269.73</v>
      </c>
      <c r="G1451" s="16">
        <v>5</v>
      </c>
      <c r="H1451" s="17">
        <v>599.4</v>
      </c>
      <c r="I1451" s="2" t="s">
        <v>46</v>
      </c>
      <c r="J1451" s="2" t="s">
        <v>36</v>
      </c>
      <c r="K1451" s="16" t="s">
        <v>15</v>
      </c>
      <c r="L1451" s="18">
        <v>2025</v>
      </c>
      <c r="M1451" s="2"/>
    </row>
    <row r="1452" spans="2:13" x14ac:dyDescent="0.3">
      <c r="B1452" s="10">
        <v>45687</v>
      </c>
      <c r="C1452" s="11" t="s">
        <v>23</v>
      </c>
      <c r="D1452" s="11" t="s">
        <v>24</v>
      </c>
      <c r="E1452" s="12">
        <v>3</v>
      </c>
      <c r="F1452" s="13">
        <v>30</v>
      </c>
      <c r="G1452" s="12">
        <v>4</v>
      </c>
      <c r="H1452" s="13">
        <v>79.959999999999994</v>
      </c>
      <c r="I1452" s="11" t="s">
        <v>25</v>
      </c>
      <c r="J1452" s="11" t="s">
        <v>14</v>
      </c>
      <c r="K1452" s="12" t="s">
        <v>15</v>
      </c>
      <c r="L1452" s="14">
        <v>2025</v>
      </c>
      <c r="M1452" s="2"/>
    </row>
    <row r="1453" spans="2:13" x14ac:dyDescent="0.3">
      <c r="B1453" s="15">
        <v>45688</v>
      </c>
      <c r="C1453" s="2" t="s">
        <v>101</v>
      </c>
      <c r="D1453" s="2" t="s">
        <v>102</v>
      </c>
      <c r="E1453" s="16">
        <v>1</v>
      </c>
      <c r="F1453" s="17">
        <v>244.3</v>
      </c>
      <c r="G1453" s="16">
        <v>1</v>
      </c>
      <c r="H1453" s="17">
        <v>349</v>
      </c>
      <c r="I1453" s="2" t="s">
        <v>103</v>
      </c>
      <c r="J1453" s="2" t="s">
        <v>100</v>
      </c>
      <c r="K1453" s="16" t="s">
        <v>15</v>
      </c>
      <c r="L1453" s="18">
        <v>2025</v>
      </c>
      <c r="M1453" s="2"/>
    </row>
    <row r="1454" spans="2:13" x14ac:dyDescent="0.3">
      <c r="B1454" s="10">
        <v>45689</v>
      </c>
      <c r="C1454" s="11" t="s">
        <v>56</v>
      </c>
      <c r="D1454" s="11" t="s">
        <v>57</v>
      </c>
      <c r="E1454" s="12">
        <v>2</v>
      </c>
      <c r="F1454" s="13">
        <v>366.5</v>
      </c>
      <c r="G1454" s="12">
        <v>1</v>
      </c>
      <c r="H1454" s="13">
        <v>215.59</v>
      </c>
      <c r="I1454" s="11" t="s">
        <v>58</v>
      </c>
      <c r="J1454" s="11" t="s">
        <v>55</v>
      </c>
      <c r="K1454" s="12" t="s">
        <v>107</v>
      </c>
      <c r="L1454" s="14">
        <v>2025</v>
      </c>
      <c r="M1454" s="2"/>
    </row>
    <row r="1455" spans="2:13" x14ac:dyDescent="0.3">
      <c r="B1455" s="15">
        <v>45690</v>
      </c>
      <c r="C1455" s="2" t="s">
        <v>101</v>
      </c>
      <c r="D1455" s="2" t="s">
        <v>102</v>
      </c>
      <c r="E1455" s="16">
        <v>1</v>
      </c>
      <c r="F1455" s="17">
        <v>244.3</v>
      </c>
      <c r="G1455" s="16">
        <v>4</v>
      </c>
      <c r="H1455" s="17">
        <v>1396</v>
      </c>
      <c r="I1455" s="2" t="s">
        <v>103</v>
      </c>
      <c r="J1455" s="2" t="s">
        <v>100</v>
      </c>
      <c r="K1455" s="16" t="s">
        <v>107</v>
      </c>
      <c r="L1455" s="18">
        <v>2025</v>
      </c>
      <c r="M1455" s="2"/>
    </row>
    <row r="1456" spans="2:13" x14ac:dyDescent="0.3">
      <c r="B1456" s="10">
        <v>45691</v>
      </c>
      <c r="C1456" s="11" t="s">
        <v>101</v>
      </c>
      <c r="D1456" s="11" t="s">
        <v>102</v>
      </c>
      <c r="E1456" s="12">
        <v>1</v>
      </c>
      <c r="F1456" s="13">
        <v>244.3</v>
      </c>
      <c r="G1456" s="12">
        <v>3</v>
      </c>
      <c r="H1456" s="13">
        <v>1047</v>
      </c>
      <c r="I1456" s="11" t="s">
        <v>103</v>
      </c>
      <c r="J1456" s="11" t="s">
        <v>100</v>
      </c>
      <c r="K1456" s="12" t="s">
        <v>107</v>
      </c>
      <c r="L1456" s="14">
        <v>2025</v>
      </c>
      <c r="M1456" s="2"/>
    </row>
    <row r="1457" spans="2:13" x14ac:dyDescent="0.3">
      <c r="B1457" s="15">
        <v>45692</v>
      </c>
      <c r="C1457" s="2" t="s">
        <v>31</v>
      </c>
      <c r="D1457" s="2" t="s">
        <v>32</v>
      </c>
      <c r="E1457" s="16">
        <v>0</v>
      </c>
      <c r="F1457" s="17">
        <v>0</v>
      </c>
      <c r="G1457" s="16">
        <v>3</v>
      </c>
      <c r="H1457" s="17">
        <v>827.64</v>
      </c>
      <c r="I1457" s="2" t="s">
        <v>18</v>
      </c>
      <c r="J1457" s="2" t="s">
        <v>14</v>
      </c>
      <c r="K1457" s="16" t="s">
        <v>107</v>
      </c>
      <c r="L1457" s="18">
        <v>2025</v>
      </c>
      <c r="M1457" s="2"/>
    </row>
    <row r="1458" spans="2:13" x14ac:dyDescent="0.3">
      <c r="B1458" s="10">
        <v>45693</v>
      </c>
      <c r="C1458" s="11" t="s">
        <v>82</v>
      </c>
      <c r="D1458" s="11" t="s">
        <v>83</v>
      </c>
      <c r="E1458" s="12">
        <v>0</v>
      </c>
      <c r="F1458" s="13">
        <v>0</v>
      </c>
      <c r="G1458" s="12">
        <v>4</v>
      </c>
      <c r="H1458" s="13">
        <v>516</v>
      </c>
      <c r="I1458" s="11" t="s">
        <v>77</v>
      </c>
      <c r="J1458" s="11" t="s">
        <v>78</v>
      </c>
      <c r="K1458" s="12" t="s">
        <v>107</v>
      </c>
      <c r="L1458" s="14">
        <v>2025</v>
      </c>
      <c r="M1458" s="2"/>
    </row>
    <row r="1459" spans="2:13" x14ac:dyDescent="0.3">
      <c r="B1459" s="15">
        <v>45694</v>
      </c>
      <c r="C1459" s="2" t="s">
        <v>51</v>
      </c>
      <c r="D1459" s="2" t="s">
        <v>52</v>
      </c>
      <c r="E1459" s="16">
        <v>3</v>
      </c>
      <c r="F1459" s="17">
        <v>269.96999999999997</v>
      </c>
      <c r="G1459" s="16">
        <v>3</v>
      </c>
      <c r="H1459" s="17">
        <v>359.97</v>
      </c>
      <c r="I1459" s="2" t="s">
        <v>39</v>
      </c>
      <c r="J1459" s="2" t="s">
        <v>36</v>
      </c>
      <c r="K1459" s="16" t="s">
        <v>107</v>
      </c>
      <c r="L1459" s="18">
        <v>2025</v>
      </c>
      <c r="M1459" s="2"/>
    </row>
    <row r="1460" spans="2:13" x14ac:dyDescent="0.3">
      <c r="B1460" s="10">
        <v>45695</v>
      </c>
      <c r="C1460" s="11" t="s">
        <v>82</v>
      </c>
      <c r="D1460" s="11" t="s">
        <v>83</v>
      </c>
      <c r="E1460" s="12">
        <v>2</v>
      </c>
      <c r="F1460" s="13">
        <v>193.5</v>
      </c>
      <c r="G1460" s="12">
        <v>4</v>
      </c>
      <c r="H1460" s="13">
        <v>516</v>
      </c>
      <c r="I1460" s="11" t="s">
        <v>77</v>
      </c>
      <c r="J1460" s="11" t="s">
        <v>78</v>
      </c>
      <c r="K1460" s="12" t="s">
        <v>107</v>
      </c>
      <c r="L1460" s="14">
        <v>2025</v>
      </c>
      <c r="M1460" s="2"/>
    </row>
    <row r="1461" spans="2:13" x14ac:dyDescent="0.3">
      <c r="B1461" s="15">
        <v>45696</v>
      </c>
      <c r="C1461" s="2" t="s">
        <v>66</v>
      </c>
      <c r="D1461" s="2" t="s">
        <v>67</v>
      </c>
      <c r="E1461" s="16">
        <v>1</v>
      </c>
      <c r="F1461" s="17">
        <v>4495.5</v>
      </c>
      <c r="G1461" s="16">
        <v>4</v>
      </c>
      <c r="H1461" s="17">
        <v>19980</v>
      </c>
      <c r="I1461" s="2" t="s">
        <v>13</v>
      </c>
      <c r="J1461" s="2" t="s">
        <v>68</v>
      </c>
      <c r="K1461" s="16" t="s">
        <v>107</v>
      </c>
      <c r="L1461" s="18">
        <v>2025</v>
      </c>
      <c r="M1461" s="2"/>
    </row>
    <row r="1462" spans="2:13" x14ac:dyDescent="0.3">
      <c r="B1462" s="10">
        <v>45697</v>
      </c>
      <c r="C1462" s="11" t="s">
        <v>64</v>
      </c>
      <c r="D1462" s="11" t="s">
        <v>65</v>
      </c>
      <c r="E1462" s="12">
        <v>2</v>
      </c>
      <c r="F1462" s="13">
        <v>1169.98</v>
      </c>
      <c r="G1462" s="12">
        <v>1</v>
      </c>
      <c r="H1462" s="13">
        <v>649.99</v>
      </c>
      <c r="I1462" s="11" t="s">
        <v>35</v>
      </c>
      <c r="J1462" s="11" t="s">
        <v>55</v>
      </c>
      <c r="K1462" s="12" t="s">
        <v>107</v>
      </c>
      <c r="L1462" s="14">
        <v>2025</v>
      </c>
      <c r="M1462" s="2"/>
    </row>
    <row r="1463" spans="2:13" x14ac:dyDescent="0.3">
      <c r="B1463" s="15">
        <v>45698</v>
      </c>
      <c r="C1463" s="2" t="s">
        <v>28</v>
      </c>
      <c r="D1463" s="2" t="s">
        <v>29</v>
      </c>
      <c r="E1463" s="16">
        <v>2</v>
      </c>
      <c r="F1463" s="17">
        <v>30</v>
      </c>
      <c r="G1463" s="16">
        <v>1</v>
      </c>
      <c r="H1463" s="17">
        <v>29.99</v>
      </c>
      <c r="I1463" s="2" t="s">
        <v>30</v>
      </c>
      <c r="J1463" s="2" t="s">
        <v>14</v>
      </c>
      <c r="K1463" s="16" t="s">
        <v>107</v>
      </c>
      <c r="L1463" s="18">
        <v>2025</v>
      </c>
      <c r="M1463" s="2"/>
    </row>
    <row r="1464" spans="2:13" x14ac:dyDescent="0.3">
      <c r="B1464" s="10">
        <v>45699</v>
      </c>
      <c r="C1464" s="11" t="s">
        <v>98</v>
      </c>
      <c r="D1464" s="11" t="s">
        <v>99</v>
      </c>
      <c r="E1464" s="12">
        <v>0</v>
      </c>
      <c r="F1464" s="13">
        <v>0</v>
      </c>
      <c r="G1464" s="12">
        <v>5</v>
      </c>
      <c r="H1464" s="13">
        <v>1999.75</v>
      </c>
      <c r="I1464" s="11" t="s">
        <v>13</v>
      </c>
      <c r="J1464" s="11" t="s">
        <v>100</v>
      </c>
      <c r="K1464" s="12" t="s">
        <v>107</v>
      </c>
      <c r="L1464" s="14">
        <v>2025</v>
      </c>
      <c r="M1464" s="2"/>
    </row>
    <row r="1465" spans="2:13" x14ac:dyDescent="0.3">
      <c r="B1465" s="15">
        <v>45700</v>
      </c>
      <c r="C1465" s="2" t="s">
        <v>44</v>
      </c>
      <c r="D1465" s="2" t="s">
        <v>45</v>
      </c>
      <c r="E1465" s="16">
        <v>2</v>
      </c>
      <c r="F1465" s="17">
        <v>65.42</v>
      </c>
      <c r="G1465" s="16">
        <v>5</v>
      </c>
      <c r="H1465" s="17">
        <v>251.6</v>
      </c>
      <c r="I1465" s="2" t="s">
        <v>46</v>
      </c>
      <c r="J1465" s="2" t="s">
        <v>36</v>
      </c>
      <c r="K1465" s="16" t="s">
        <v>107</v>
      </c>
      <c r="L1465" s="18">
        <v>2025</v>
      </c>
      <c r="M1465" s="2"/>
    </row>
    <row r="1466" spans="2:13" x14ac:dyDescent="0.3">
      <c r="B1466" s="10">
        <v>45701</v>
      </c>
      <c r="C1466" s="11" t="s">
        <v>101</v>
      </c>
      <c r="D1466" s="11" t="s">
        <v>102</v>
      </c>
      <c r="E1466" s="12">
        <v>3</v>
      </c>
      <c r="F1466" s="13">
        <v>732.90000000000009</v>
      </c>
      <c r="G1466" s="12">
        <v>5</v>
      </c>
      <c r="H1466" s="13">
        <v>1745</v>
      </c>
      <c r="I1466" s="11" t="s">
        <v>103</v>
      </c>
      <c r="J1466" s="11" t="s">
        <v>100</v>
      </c>
      <c r="K1466" s="12" t="s">
        <v>107</v>
      </c>
      <c r="L1466" s="14">
        <v>2025</v>
      </c>
      <c r="M1466" s="2"/>
    </row>
    <row r="1467" spans="2:13" x14ac:dyDescent="0.3">
      <c r="B1467" s="15">
        <v>45702</v>
      </c>
      <c r="C1467" s="2" t="s">
        <v>75</v>
      </c>
      <c r="D1467" s="2" t="s">
        <v>76</v>
      </c>
      <c r="E1467" s="16">
        <v>1</v>
      </c>
      <c r="F1467" s="17">
        <v>12</v>
      </c>
      <c r="G1467" s="16">
        <v>4</v>
      </c>
      <c r="H1467" s="17">
        <v>80</v>
      </c>
      <c r="I1467" s="2" t="s">
        <v>77</v>
      </c>
      <c r="J1467" s="2" t="s">
        <v>78</v>
      </c>
      <c r="K1467" s="16" t="s">
        <v>107</v>
      </c>
      <c r="L1467" s="18">
        <v>2025</v>
      </c>
      <c r="M1467" s="2"/>
    </row>
    <row r="1468" spans="2:13" x14ac:dyDescent="0.3">
      <c r="B1468" s="10">
        <v>45703</v>
      </c>
      <c r="C1468" s="11" t="s">
        <v>16</v>
      </c>
      <c r="D1468" s="11" t="s">
        <v>17</v>
      </c>
      <c r="E1468" s="12">
        <v>1</v>
      </c>
      <c r="F1468" s="13">
        <v>174.99</v>
      </c>
      <c r="G1468" s="12">
        <v>1</v>
      </c>
      <c r="H1468" s="13">
        <v>249.99</v>
      </c>
      <c r="I1468" s="11" t="s">
        <v>18</v>
      </c>
      <c r="J1468" s="11" t="s">
        <v>14</v>
      </c>
      <c r="K1468" s="12" t="s">
        <v>107</v>
      </c>
      <c r="L1468" s="14">
        <v>2025</v>
      </c>
      <c r="M1468" s="2"/>
    </row>
    <row r="1469" spans="2:13" x14ac:dyDescent="0.3">
      <c r="B1469" s="15">
        <v>45704</v>
      </c>
      <c r="C1469" s="2" t="s">
        <v>98</v>
      </c>
      <c r="D1469" s="2" t="s">
        <v>99</v>
      </c>
      <c r="E1469" s="16">
        <v>1</v>
      </c>
      <c r="F1469" s="17">
        <v>359.96</v>
      </c>
      <c r="G1469" s="16">
        <v>3</v>
      </c>
      <c r="H1469" s="17">
        <v>1199.8499999999999</v>
      </c>
      <c r="I1469" s="2" t="s">
        <v>13</v>
      </c>
      <c r="J1469" s="2" t="s">
        <v>100</v>
      </c>
      <c r="K1469" s="16" t="s">
        <v>107</v>
      </c>
      <c r="L1469" s="18">
        <v>2025</v>
      </c>
      <c r="M1469" s="2"/>
    </row>
    <row r="1470" spans="2:13" x14ac:dyDescent="0.3">
      <c r="B1470" s="10">
        <v>45705</v>
      </c>
      <c r="C1470" s="11" t="s">
        <v>87</v>
      </c>
      <c r="D1470" s="11" t="s">
        <v>88</v>
      </c>
      <c r="E1470" s="12">
        <v>1</v>
      </c>
      <c r="F1470" s="13">
        <v>62.99</v>
      </c>
      <c r="G1470" s="12">
        <v>3</v>
      </c>
      <c r="H1470" s="13">
        <v>269.97000000000003</v>
      </c>
      <c r="I1470" s="11" t="s">
        <v>25</v>
      </c>
      <c r="J1470" s="11" t="s">
        <v>78</v>
      </c>
      <c r="K1470" s="12" t="s">
        <v>107</v>
      </c>
      <c r="L1470" s="14">
        <v>2025</v>
      </c>
      <c r="M1470" s="2"/>
    </row>
    <row r="1471" spans="2:13" x14ac:dyDescent="0.3">
      <c r="B1471" s="15">
        <v>45706</v>
      </c>
      <c r="C1471" s="2" t="s">
        <v>11</v>
      </c>
      <c r="D1471" s="2" t="s">
        <v>12</v>
      </c>
      <c r="E1471" s="16">
        <v>0</v>
      </c>
      <c r="F1471" s="17">
        <v>0</v>
      </c>
      <c r="G1471" s="16">
        <v>3</v>
      </c>
      <c r="H1471" s="17">
        <v>1295.97</v>
      </c>
      <c r="I1471" s="2" t="s">
        <v>13</v>
      </c>
      <c r="J1471" s="2" t="s">
        <v>14</v>
      </c>
      <c r="K1471" s="16" t="s">
        <v>107</v>
      </c>
      <c r="L1471" s="18">
        <v>2025</v>
      </c>
      <c r="M1471" s="2"/>
    </row>
    <row r="1472" spans="2:13" x14ac:dyDescent="0.3">
      <c r="B1472" s="10">
        <v>45707</v>
      </c>
      <c r="C1472" s="11" t="s">
        <v>42</v>
      </c>
      <c r="D1472" s="11" t="s">
        <v>43</v>
      </c>
      <c r="E1472" s="12">
        <v>3</v>
      </c>
      <c r="F1472" s="13">
        <v>65.97</v>
      </c>
      <c r="G1472" s="12">
        <v>5</v>
      </c>
      <c r="H1472" s="13">
        <v>199.95</v>
      </c>
      <c r="I1472" s="11" t="s">
        <v>25</v>
      </c>
      <c r="J1472" s="11" t="s">
        <v>36</v>
      </c>
      <c r="K1472" s="12" t="s">
        <v>107</v>
      </c>
      <c r="L1472" s="14">
        <v>2025</v>
      </c>
      <c r="M1472" s="2"/>
    </row>
    <row r="1473" spans="2:13" x14ac:dyDescent="0.3">
      <c r="B1473" s="15">
        <v>45708</v>
      </c>
      <c r="C1473" s="2" t="s">
        <v>53</v>
      </c>
      <c r="D1473" s="2" t="s">
        <v>54</v>
      </c>
      <c r="E1473" s="16">
        <v>1</v>
      </c>
      <c r="F1473" s="17">
        <v>207.99</v>
      </c>
      <c r="G1473" s="16">
        <v>1</v>
      </c>
      <c r="H1473" s="17">
        <v>259.99</v>
      </c>
      <c r="I1473" s="2" t="s">
        <v>35</v>
      </c>
      <c r="J1473" s="2" t="s">
        <v>55</v>
      </c>
      <c r="K1473" s="16" t="s">
        <v>107</v>
      </c>
      <c r="L1473" s="18">
        <v>2025</v>
      </c>
      <c r="M1473" s="2"/>
    </row>
    <row r="1474" spans="2:13" x14ac:dyDescent="0.3">
      <c r="B1474" s="10">
        <v>45709</v>
      </c>
      <c r="C1474" s="11" t="s">
        <v>49</v>
      </c>
      <c r="D1474" s="11" t="s">
        <v>50</v>
      </c>
      <c r="E1474" s="12">
        <v>3</v>
      </c>
      <c r="F1474" s="13">
        <v>69.09</v>
      </c>
      <c r="G1474" s="12">
        <v>1</v>
      </c>
      <c r="H1474" s="13">
        <v>41.88</v>
      </c>
      <c r="I1474" s="11" t="s">
        <v>46</v>
      </c>
      <c r="J1474" s="11" t="s">
        <v>36</v>
      </c>
      <c r="K1474" s="12" t="s">
        <v>107</v>
      </c>
      <c r="L1474" s="14">
        <v>2025</v>
      </c>
      <c r="M1474" s="2"/>
    </row>
    <row r="1475" spans="2:13" x14ac:dyDescent="0.3">
      <c r="B1475" s="15">
        <v>45710</v>
      </c>
      <c r="C1475" s="2" t="s">
        <v>40</v>
      </c>
      <c r="D1475" s="2" t="s">
        <v>41</v>
      </c>
      <c r="E1475" s="16">
        <v>2</v>
      </c>
      <c r="F1475" s="17">
        <v>43.98</v>
      </c>
      <c r="G1475" s="16">
        <v>2</v>
      </c>
      <c r="H1475" s="17">
        <v>79.98</v>
      </c>
      <c r="I1475" s="2" t="s">
        <v>25</v>
      </c>
      <c r="J1475" s="2" t="s">
        <v>36</v>
      </c>
      <c r="K1475" s="16" t="s">
        <v>107</v>
      </c>
      <c r="L1475" s="18">
        <v>2025</v>
      </c>
      <c r="M1475" s="2"/>
    </row>
    <row r="1476" spans="2:13" x14ac:dyDescent="0.3">
      <c r="B1476" s="10">
        <v>45711</v>
      </c>
      <c r="C1476" s="11" t="s">
        <v>98</v>
      </c>
      <c r="D1476" s="11" t="s">
        <v>99</v>
      </c>
      <c r="E1476" s="12">
        <v>2</v>
      </c>
      <c r="F1476" s="13">
        <v>719.92</v>
      </c>
      <c r="G1476" s="12">
        <v>3</v>
      </c>
      <c r="H1476" s="13">
        <v>1199.8499999999999</v>
      </c>
      <c r="I1476" s="11" t="s">
        <v>13</v>
      </c>
      <c r="J1476" s="11" t="s">
        <v>100</v>
      </c>
      <c r="K1476" s="12" t="s">
        <v>107</v>
      </c>
      <c r="L1476" s="14">
        <v>2025</v>
      </c>
      <c r="M1476" s="2"/>
    </row>
    <row r="1477" spans="2:13" x14ac:dyDescent="0.3">
      <c r="B1477" s="15">
        <v>45712</v>
      </c>
      <c r="C1477" s="2" t="s">
        <v>101</v>
      </c>
      <c r="D1477" s="2" t="s">
        <v>102</v>
      </c>
      <c r="E1477" s="16">
        <v>3</v>
      </c>
      <c r="F1477" s="17">
        <v>732.90000000000009</v>
      </c>
      <c r="G1477" s="16">
        <v>4</v>
      </c>
      <c r="H1477" s="17">
        <v>1396</v>
      </c>
      <c r="I1477" s="2" t="s">
        <v>103</v>
      </c>
      <c r="J1477" s="2" t="s">
        <v>100</v>
      </c>
      <c r="K1477" s="16" t="s">
        <v>107</v>
      </c>
      <c r="L1477" s="18">
        <v>2025</v>
      </c>
      <c r="M1477" s="2"/>
    </row>
    <row r="1478" spans="2:13" x14ac:dyDescent="0.3">
      <c r="B1478" s="10">
        <v>45713</v>
      </c>
      <c r="C1478" s="11" t="s">
        <v>59</v>
      </c>
      <c r="D1478" s="11" t="s">
        <v>60</v>
      </c>
      <c r="E1478" s="12">
        <v>3</v>
      </c>
      <c r="F1478" s="13">
        <v>60</v>
      </c>
      <c r="G1478" s="12">
        <v>2</v>
      </c>
      <c r="H1478" s="13">
        <v>79.98</v>
      </c>
      <c r="I1478" s="11" t="s">
        <v>30</v>
      </c>
      <c r="J1478" s="11" t="s">
        <v>55</v>
      </c>
      <c r="K1478" s="12" t="s">
        <v>107</v>
      </c>
      <c r="L1478" s="14">
        <v>2025</v>
      </c>
      <c r="M1478" s="2"/>
    </row>
    <row r="1479" spans="2:13" x14ac:dyDescent="0.3">
      <c r="B1479" s="15">
        <v>45714</v>
      </c>
      <c r="C1479" s="2" t="s">
        <v>56</v>
      </c>
      <c r="D1479" s="2" t="s">
        <v>57</v>
      </c>
      <c r="E1479" s="16">
        <v>1</v>
      </c>
      <c r="F1479" s="17">
        <v>183.25</v>
      </c>
      <c r="G1479" s="16">
        <v>2</v>
      </c>
      <c r="H1479" s="17">
        <v>431.18</v>
      </c>
      <c r="I1479" s="2" t="s">
        <v>58</v>
      </c>
      <c r="J1479" s="2" t="s">
        <v>55</v>
      </c>
      <c r="K1479" s="16" t="s">
        <v>107</v>
      </c>
      <c r="L1479" s="18">
        <v>2025</v>
      </c>
      <c r="M1479" s="2"/>
    </row>
    <row r="1480" spans="2:13" x14ac:dyDescent="0.3">
      <c r="B1480" s="10">
        <v>45715</v>
      </c>
      <c r="C1480" s="11" t="s">
        <v>84</v>
      </c>
      <c r="D1480" s="11" t="s">
        <v>85</v>
      </c>
      <c r="E1480" s="12">
        <v>3</v>
      </c>
      <c r="F1480" s="13">
        <v>290.25</v>
      </c>
      <c r="G1480" s="12">
        <v>4</v>
      </c>
      <c r="H1480" s="13">
        <v>516</v>
      </c>
      <c r="I1480" s="11" t="s">
        <v>86</v>
      </c>
      <c r="J1480" s="11" t="s">
        <v>78</v>
      </c>
      <c r="K1480" s="12" t="s">
        <v>107</v>
      </c>
      <c r="L1480" s="14">
        <v>2025</v>
      </c>
      <c r="M1480" s="2"/>
    </row>
    <row r="1481" spans="2:13" x14ac:dyDescent="0.3">
      <c r="B1481" s="15">
        <v>45716</v>
      </c>
      <c r="C1481" s="2" t="s">
        <v>28</v>
      </c>
      <c r="D1481" s="2" t="s">
        <v>29</v>
      </c>
      <c r="E1481" s="16">
        <v>3</v>
      </c>
      <c r="F1481" s="17">
        <v>45</v>
      </c>
      <c r="G1481" s="16">
        <v>2</v>
      </c>
      <c r="H1481" s="17">
        <v>59.98</v>
      </c>
      <c r="I1481" s="2" t="s">
        <v>30</v>
      </c>
      <c r="J1481" s="2" t="s">
        <v>14</v>
      </c>
      <c r="K1481" s="16" t="s">
        <v>107</v>
      </c>
      <c r="L1481" s="18">
        <v>2025</v>
      </c>
      <c r="M1481" s="2"/>
    </row>
    <row r="1482" spans="2:13" x14ac:dyDescent="0.3">
      <c r="B1482" s="10">
        <v>45717</v>
      </c>
      <c r="C1482" s="11" t="s">
        <v>23</v>
      </c>
      <c r="D1482" s="11" t="s">
        <v>24</v>
      </c>
      <c r="E1482" s="12">
        <v>3</v>
      </c>
      <c r="F1482" s="13">
        <v>30</v>
      </c>
      <c r="G1482" s="12">
        <v>1</v>
      </c>
      <c r="H1482" s="13">
        <v>19.989999999999998</v>
      </c>
      <c r="I1482" s="11" t="s">
        <v>25</v>
      </c>
      <c r="J1482" s="11" t="s">
        <v>14</v>
      </c>
      <c r="K1482" s="12" t="s">
        <v>108</v>
      </c>
      <c r="L1482" s="14">
        <v>2025</v>
      </c>
      <c r="M1482" s="2"/>
    </row>
    <row r="1483" spans="2:13" x14ac:dyDescent="0.3">
      <c r="B1483" s="15">
        <v>45718</v>
      </c>
      <c r="C1483" s="2" t="s">
        <v>82</v>
      </c>
      <c r="D1483" s="2" t="s">
        <v>83</v>
      </c>
      <c r="E1483" s="16">
        <v>38</v>
      </c>
      <c r="F1483" s="17">
        <v>3676.5</v>
      </c>
      <c r="G1483" s="16">
        <v>3</v>
      </c>
      <c r="H1483" s="17">
        <v>387</v>
      </c>
      <c r="I1483" s="2" t="s">
        <v>77</v>
      </c>
      <c r="J1483" s="2" t="s">
        <v>78</v>
      </c>
      <c r="K1483" s="16" t="s">
        <v>108</v>
      </c>
      <c r="L1483" s="18">
        <v>2025</v>
      </c>
      <c r="M1483" s="2"/>
    </row>
    <row r="1484" spans="2:13" x14ac:dyDescent="0.3">
      <c r="B1484" s="10">
        <v>45719</v>
      </c>
      <c r="C1484" s="11" t="s">
        <v>21</v>
      </c>
      <c r="D1484" s="11" t="s">
        <v>22</v>
      </c>
      <c r="E1484" s="12">
        <v>30</v>
      </c>
      <c r="F1484" s="13">
        <v>1259.7</v>
      </c>
      <c r="G1484" s="12">
        <v>3</v>
      </c>
      <c r="H1484" s="13">
        <v>209.97</v>
      </c>
      <c r="I1484" s="11" t="s">
        <v>18</v>
      </c>
      <c r="J1484" s="11" t="s">
        <v>14</v>
      </c>
      <c r="K1484" s="12" t="s">
        <v>108</v>
      </c>
      <c r="L1484" s="14">
        <v>2025</v>
      </c>
      <c r="M1484" s="2"/>
    </row>
    <row r="1485" spans="2:13" x14ac:dyDescent="0.3">
      <c r="B1485" s="15">
        <v>45720</v>
      </c>
      <c r="C1485" s="2" t="s">
        <v>98</v>
      </c>
      <c r="D1485" s="2" t="s">
        <v>99</v>
      </c>
      <c r="E1485" s="16">
        <v>1</v>
      </c>
      <c r="F1485" s="17">
        <v>359.96</v>
      </c>
      <c r="G1485" s="16">
        <v>5</v>
      </c>
      <c r="H1485" s="17">
        <v>1999.75</v>
      </c>
      <c r="I1485" s="2" t="s">
        <v>13</v>
      </c>
      <c r="J1485" s="2" t="s">
        <v>100</v>
      </c>
      <c r="K1485" s="16" t="s">
        <v>108</v>
      </c>
      <c r="L1485" s="18">
        <v>2025</v>
      </c>
      <c r="M1485" s="2"/>
    </row>
    <row r="1486" spans="2:13" x14ac:dyDescent="0.3">
      <c r="B1486" s="10">
        <v>45721</v>
      </c>
      <c r="C1486" s="11" t="s">
        <v>40</v>
      </c>
      <c r="D1486" s="11" t="s">
        <v>41</v>
      </c>
      <c r="E1486" s="12">
        <v>3</v>
      </c>
      <c r="F1486" s="13">
        <v>65.97</v>
      </c>
      <c r="G1486" s="12">
        <v>4</v>
      </c>
      <c r="H1486" s="13">
        <v>159.96</v>
      </c>
      <c r="I1486" s="11" t="s">
        <v>25</v>
      </c>
      <c r="J1486" s="11" t="s">
        <v>36</v>
      </c>
      <c r="K1486" s="12" t="s">
        <v>108</v>
      </c>
      <c r="L1486" s="14">
        <v>2025</v>
      </c>
      <c r="M1486" s="2"/>
    </row>
    <row r="1487" spans="2:13" x14ac:dyDescent="0.3">
      <c r="B1487" s="15">
        <v>45722</v>
      </c>
      <c r="C1487" s="2" t="s">
        <v>66</v>
      </c>
      <c r="D1487" s="2" t="s">
        <v>67</v>
      </c>
      <c r="E1487" s="16">
        <v>0</v>
      </c>
      <c r="F1487" s="17">
        <v>0</v>
      </c>
      <c r="G1487" s="16">
        <v>5</v>
      </c>
      <c r="H1487" s="17">
        <v>24975</v>
      </c>
      <c r="I1487" s="2" t="s">
        <v>13</v>
      </c>
      <c r="J1487" s="2" t="s">
        <v>68</v>
      </c>
      <c r="K1487" s="16" t="s">
        <v>108</v>
      </c>
      <c r="L1487" s="18">
        <v>2025</v>
      </c>
      <c r="M1487" s="2"/>
    </row>
    <row r="1488" spans="2:13" x14ac:dyDescent="0.3">
      <c r="B1488" s="10">
        <v>45723</v>
      </c>
      <c r="C1488" s="11" t="s">
        <v>87</v>
      </c>
      <c r="D1488" s="11" t="s">
        <v>88</v>
      </c>
      <c r="E1488" s="12">
        <v>1</v>
      </c>
      <c r="F1488" s="13">
        <v>62.99</v>
      </c>
      <c r="G1488" s="12">
        <v>4</v>
      </c>
      <c r="H1488" s="13">
        <v>359.96</v>
      </c>
      <c r="I1488" s="11" t="s">
        <v>25</v>
      </c>
      <c r="J1488" s="11" t="s">
        <v>78</v>
      </c>
      <c r="K1488" s="12" t="s">
        <v>108</v>
      </c>
      <c r="L1488" s="14">
        <v>2025</v>
      </c>
      <c r="M1488" s="2"/>
    </row>
    <row r="1489" spans="2:13" x14ac:dyDescent="0.3">
      <c r="B1489" s="15">
        <v>45724</v>
      </c>
      <c r="C1489" s="2" t="s">
        <v>87</v>
      </c>
      <c r="D1489" s="2" t="s">
        <v>88</v>
      </c>
      <c r="E1489" s="16">
        <v>1</v>
      </c>
      <c r="F1489" s="17">
        <v>62.99</v>
      </c>
      <c r="G1489" s="16">
        <v>5</v>
      </c>
      <c r="H1489" s="17">
        <v>449.95</v>
      </c>
      <c r="I1489" s="2" t="s">
        <v>25</v>
      </c>
      <c r="J1489" s="2" t="s">
        <v>78</v>
      </c>
      <c r="K1489" s="16" t="s">
        <v>108</v>
      </c>
      <c r="L1489" s="18">
        <v>2025</v>
      </c>
      <c r="M1489" s="2"/>
    </row>
    <row r="1490" spans="2:13" x14ac:dyDescent="0.3">
      <c r="B1490" s="10">
        <v>45725</v>
      </c>
      <c r="C1490" s="11" t="s">
        <v>53</v>
      </c>
      <c r="D1490" s="11" t="s">
        <v>54</v>
      </c>
      <c r="E1490" s="12">
        <v>3</v>
      </c>
      <c r="F1490" s="13">
        <v>623.97</v>
      </c>
      <c r="G1490" s="12">
        <v>3</v>
      </c>
      <c r="H1490" s="13">
        <v>779.97</v>
      </c>
      <c r="I1490" s="11" t="s">
        <v>35</v>
      </c>
      <c r="J1490" s="11" t="s">
        <v>55</v>
      </c>
      <c r="K1490" s="12" t="s">
        <v>108</v>
      </c>
      <c r="L1490" s="14">
        <v>2025</v>
      </c>
      <c r="M1490" s="2"/>
    </row>
    <row r="1491" spans="2:13" x14ac:dyDescent="0.3">
      <c r="B1491" s="15">
        <v>45726</v>
      </c>
      <c r="C1491" s="2" t="s">
        <v>19</v>
      </c>
      <c r="D1491" s="2" t="s">
        <v>20</v>
      </c>
      <c r="E1491" s="16">
        <v>0</v>
      </c>
      <c r="F1491" s="17">
        <v>0</v>
      </c>
      <c r="G1491" s="16">
        <v>5</v>
      </c>
      <c r="H1491" s="17">
        <v>499.95</v>
      </c>
      <c r="I1491" s="2" t="s">
        <v>18</v>
      </c>
      <c r="J1491" s="2" t="s">
        <v>14</v>
      </c>
      <c r="K1491" s="16" t="s">
        <v>108</v>
      </c>
      <c r="L1491" s="18">
        <v>2025</v>
      </c>
      <c r="M1491" s="2"/>
    </row>
    <row r="1492" spans="2:13" x14ac:dyDescent="0.3">
      <c r="B1492" s="10">
        <v>45727</v>
      </c>
      <c r="C1492" s="11" t="s">
        <v>84</v>
      </c>
      <c r="D1492" s="11" t="s">
        <v>85</v>
      </c>
      <c r="E1492" s="12">
        <v>3</v>
      </c>
      <c r="F1492" s="13">
        <v>290.25</v>
      </c>
      <c r="G1492" s="12">
        <v>3</v>
      </c>
      <c r="H1492" s="13">
        <v>387</v>
      </c>
      <c r="I1492" s="11" t="s">
        <v>86</v>
      </c>
      <c r="J1492" s="11" t="s">
        <v>78</v>
      </c>
      <c r="K1492" s="12" t="s">
        <v>108</v>
      </c>
      <c r="L1492" s="14">
        <v>2025</v>
      </c>
      <c r="M1492" s="2"/>
    </row>
    <row r="1493" spans="2:13" x14ac:dyDescent="0.3">
      <c r="B1493" s="15">
        <v>45728</v>
      </c>
      <c r="C1493" s="2" t="s">
        <v>53</v>
      </c>
      <c r="D1493" s="2" t="s">
        <v>54</v>
      </c>
      <c r="E1493" s="16">
        <v>3</v>
      </c>
      <c r="F1493" s="17">
        <v>623.97</v>
      </c>
      <c r="G1493" s="16">
        <v>1</v>
      </c>
      <c r="H1493" s="17">
        <v>259.99</v>
      </c>
      <c r="I1493" s="2" t="s">
        <v>35</v>
      </c>
      <c r="J1493" s="2" t="s">
        <v>55</v>
      </c>
      <c r="K1493" s="16" t="s">
        <v>108</v>
      </c>
      <c r="L1493" s="18">
        <v>2025</v>
      </c>
      <c r="M1493" s="2"/>
    </row>
    <row r="1494" spans="2:13" x14ac:dyDescent="0.3">
      <c r="B1494" s="10">
        <v>45729</v>
      </c>
      <c r="C1494" s="11" t="s">
        <v>64</v>
      </c>
      <c r="D1494" s="11" t="s">
        <v>65</v>
      </c>
      <c r="E1494" s="12">
        <v>1</v>
      </c>
      <c r="F1494" s="13">
        <v>584.99</v>
      </c>
      <c r="G1494" s="12">
        <v>4</v>
      </c>
      <c r="H1494" s="13">
        <v>2599.96</v>
      </c>
      <c r="I1494" s="11" t="s">
        <v>35</v>
      </c>
      <c r="J1494" s="11" t="s">
        <v>55</v>
      </c>
      <c r="K1494" s="12" t="s">
        <v>108</v>
      </c>
      <c r="L1494" s="14">
        <v>2025</v>
      </c>
      <c r="M1494" s="2"/>
    </row>
    <row r="1495" spans="2:13" x14ac:dyDescent="0.3">
      <c r="B1495" s="15">
        <v>45730</v>
      </c>
      <c r="C1495" s="2" t="s">
        <v>63</v>
      </c>
      <c r="D1495" s="2" t="s">
        <v>41</v>
      </c>
      <c r="E1495" s="16">
        <v>1</v>
      </c>
      <c r="F1495" s="17">
        <v>20</v>
      </c>
      <c r="G1495" s="16">
        <v>5</v>
      </c>
      <c r="H1495" s="17">
        <v>199.95</v>
      </c>
      <c r="I1495" s="2" t="s">
        <v>25</v>
      </c>
      <c r="J1495" s="2" t="s">
        <v>55</v>
      </c>
      <c r="K1495" s="16" t="s">
        <v>108</v>
      </c>
      <c r="L1495" s="18">
        <v>2025</v>
      </c>
      <c r="M1495" s="2"/>
    </row>
    <row r="1496" spans="2:13" x14ac:dyDescent="0.3">
      <c r="B1496" s="10">
        <v>45731</v>
      </c>
      <c r="C1496" s="11" t="s">
        <v>31</v>
      </c>
      <c r="D1496" s="11" t="s">
        <v>32</v>
      </c>
      <c r="E1496" s="12">
        <v>2</v>
      </c>
      <c r="F1496" s="13">
        <v>469</v>
      </c>
      <c r="G1496" s="12">
        <v>5</v>
      </c>
      <c r="H1496" s="13">
        <v>1379.4</v>
      </c>
      <c r="I1496" s="11" t="s">
        <v>18</v>
      </c>
      <c r="J1496" s="11" t="s">
        <v>14</v>
      </c>
      <c r="K1496" s="12" t="s">
        <v>108</v>
      </c>
      <c r="L1496" s="14">
        <v>2025</v>
      </c>
      <c r="M1496" s="2"/>
    </row>
    <row r="1497" spans="2:13" x14ac:dyDescent="0.3">
      <c r="B1497" s="15">
        <v>45732</v>
      </c>
      <c r="C1497" s="2" t="s">
        <v>47</v>
      </c>
      <c r="D1497" s="2" t="s">
        <v>48</v>
      </c>
      <c r="E1497" s="16">
        <v>1</v>
      </c>
      <c r="F1497" s="17">
        <v>89.91</v>
      </c>
      <c r="G1497" s="16">
        <v>4</v>
      </c>
      <c r="H1497" s="17">
        <v>479.52</v>
      </c>
      <c r="I1497" s="2" t="s">
        <v>46</v>
      </c>
      <c r="J1497" s="2" t="s">
        <v>36</v>
      </c>
      <c r="K1497" s="16" t="s">
        <v>108</v>
      </c>
      <c r="L1497" s="18">
        <v>2025</v>
      </c>
      <c r="M1497" s="2"/>
    </row>
    <row r="1498" spans="2:13" x14ac:dyDescent="0.3">
      <c r="B1498" s="10">
        <v>45733</v>
      </c>
      <c r="C1498" s="11" t="s">
        <v>19</v>
      </c>
      <c r="D1498" s="11" t="s">
        <v>20</v>
      </c>
      <c r="E1498" s="12">
        <v>0</v>
      </c>
      <c r="F1498" s="13">
        <v>0</v>
      </c>
      <c r="G1498" s="12">
        <v>5</v>
      </c>
      <c r="H1498" s="13">
        <v>499.95</v>
      </c>
      <c r="I1498" s="11" t="s">
        <v>18</v>
      </c>
      <c r="J1498" s="11" t="s">
        <v>14</v>
      </c>
      <c r="K1498" s="12" t="s">
        <v>108</v>
      </c>
      <c r="L1498" s="14">
        <v>2025</v>
      </c>
      <c r="M1498" s="2"/>
    </row>
    <row r="1499" spans="2:13" x14ac:dyDescent="0.3">
      <c r="B1499" s="15">
        <v>45734</v>
      </c>
      <c r="C1499" s="2" t="s">
        <v>59</v>
      </c>
      <c r="D1499" s="2" t="s">
        <v>60</v>
      </c>
      <c r="E1499" s="16">
        <v>2</v>
      </c>
      <c r="F1499" s="17">
        <v>40</v>
      </c>
      <c r="G1499" s="16">
        <v>3</v>
      </c>
      <c r="H1499" s="17">
        <v>119.97</v>
      </c>
      <c r="I1499" s="2" t="s">
        <v>30</v>
      </c>
      <c r="J1499" s="2" t="s">
        <v>55</v>
      </c>
      <c r="K1499" s="16" t="s">
        <v>108</v>
      </c>
      <c r="L1499" s="18">
        <v>2025</v>
      </c>
      <c r="M1499" s="2"/>
    </row>
    <row r="1500" spans="2:13" x14ac:dyDescent="0.3">
      <c r="B1500" s="10">
        <v>45735</v>
      </c>
      <c r="C1500" s="11" t="s">
        <v>21</v>
      </c>
      <c r="D1500" s="11" t="s">
        <v>22</v>
      </c>
      <c r="E1500" s="12">
        <v>3</v>
      </c>
      <c r="F1500" s="13">
        <v>125.97</v>
      </c>
      <c r="G1500" s="12">
        <v>2</v>
      </c>
      <c r="H1500" s="13">
        <v>139.97999999999999</v>
      </c>
      <c r="I1500" s="11" t="s">
        <v>18</v>
      </c>
      <c r="J1500" s="11" t="s">
        <v>14</v>
      </c>
      <c r="K1500" s="12" t="s">
        <v>108</v>
      </c>
      <c r="L1500" s="14">
        <v>2025</v>
      </c>
      <c r="M1500" s="2"/>
    </row>
    <row r="1501" spans="2:13" x14ac:dyDescent="0.3">
      <c r="B1501" s="15">
        <v>45736</v>
      </c>
      <c r="C1501" s="2" t="s">
        <v>11</v>
      </c>
      <c r="D1501" s="2" t="s">
        <v>12</v>
      </c>
      <c r="E1501" s="16">
        <v>2</v>
      </c>
      <c r="F1501" s="17">
        <v>691.18</v>
      </c>
      <c r="G1501" s="16">
        <v>2</v>
      </c>
      <c r="H1501" s="17">
        <v>863.98</v>
      </c>
      <c r="I1501" s="2" t="s">
        <v>13</v>
      </c>
      <c r="J1501" s="2" t="s">
        <v>14</v>
      </c>
      <c r="K1501" s="16" t="s">
        <v>108</v>
      </c>
      <c r="L1501" s="18">
        <v>2025</v>
      </c>
      <c r="M1501" s="2"/>
    </row>
    <row r="1502" spans="2:13" x14ac:dyDescent="0.3">
      <c r="B1502" s="10">
        <v>45737</v>
      </c>
      <c r="C1502" s="11" t="s">
        <v>21</v>
      </c>
      <c r="D1502" s="11" t="s">
        <v>22</v>
      </c>
      <c r="E1502" s="12">
        <v>0</v>
      </c>
      <c r="F1502" s="13">
        <v>0</v>
      </c>
      <c r="G1502" s="12">
        <v>5</v>
      </c>
      <c r="H1502" s="13">
        <v>349.95</v>
      </c>
      <c r="I1502" s="11" t="s">
        <v>18</v>
      </c>
      <c r="J1502" s="11" t="s">
        <v>14</v>
      </c>
      <c r="K1502" s="12" t="s">
        <v>108</v>
      </c>
      <c r="L1502" s="14">
        <v>2025</v>
      </c>
      <c r="M1502" s="2"/>
    </row>
    <row r="1503" spans="2:13" x14ac:dyDescent="0.3">
      <c r="B1503" s="15">
        <v>45738</v>
      </c>
      <c r="C1503" s="2" t="s">
        <v>69</v>
      </c>
      <c r="D1503" s="2" t="s">
        <v>70</v>
      </c>
      <c r="E1503" s="16">
        <v>1</v>
      </c>
      <c r="F1503" s="17">
        <v>35</v>
      </c>
      <c r="G1503" s="16">
        <v>2</v>
      </c>
      <c r="H1503" s="17">
        <v>140</v>
      </c>
      <c r="I1503" s="2" t="s">
        <v>71</v>
      </c>
      <c r="J1503" s="2" t="s">
        <v>68</v>
      </c>
      <c r="K1503" s="16" t="s">
        <v>108</v>
      </c>
      <c r="L1503" s="18">
        <v>2025</v>
      </c>
      <c r="M1503" s="2"/>
    </row>
    <row r="1504" spans="2:13" x14ac:dyDescent="0.3">
      <c r="B1504" s="10">
        <v>45739</v>
      </c>
      <c r="C1504" s="11" t="s">
        <v>19</v>
      </c>
      <c r="D1504" s="11" t="s">
        <v>20</v>
      </c>
      <c r="E1504" s="12">
        <v>1</v>
      </c>
      <c r="F1504" s="13">
        <v>64.989999999999995</v>
      </c>
      <c r="G1504" s="12">
        <v>1</v>
      </c>
      <c r="H1504" s="13">
        <v>99.99</v>
      </c>
      <c r="I1504" s="11" t="s">
        <v>18</v>
      </c>
      <c r="J1504" s="11" t="s">
        <v>14</v>
      </c>
      <c r="K1504" s="12" t="s">
        <v>108</v>
      </c>
      <c r="L1504" s="14">
        <v>2025</v>
      </c>
      <c r="M1504" s="2"/>
    </row>
    <row r="1505" spans="2:13" x14ac:dyDescent="0.3">
      <c r="B1505" s="15">
        <v>45740</v>
      </c>
      <c r="C1505" s="2" t="s">
        <v>47</v>
      </c>
      <c r="D1505" s="2" t="s">
        <v>48</v>
      </c>
      <c r="E1505" s="16">
        <v>2</v>
      </c>
      <c r="F1505" s="17">
        <v>179.82</v>
      </c>
      <c r="G1505" s="16">
        <v>4</v>
      </c>
      <c r="H1505" s="17">
        <v>479.52</v>
      </c>
      <c r="I1505" s="2" t="s">
        <v>46</v>
      </c>
      <c r="J1505" s="2" t="s">
        <v>36</v>
      </c>
      <c r="K1505" s="16" t="s">
        <v>108</v>
      </c>
      <c r="L1505" s="18">
        <v>2025</v>
      </c>
      <c r="M1505" s="2"/>
    </row>
    <row r="1506" spans="2:13" x14ac:dyDescent="0.3">
      <c r="B1506" s="10">
        <v>45741</v>
      </c>
      <c r="C1506" s="11" t="s">
        <v>21</v>
      </c>
      <c r="D1506" s="11" t="s">
        <v>22</v>
      </c>
      <c r="E1506" s="12">
        <v>3</v>
      </c>
      <c r="F1506" s="13">
        <v>125.97</v>
      </c>
      <c r="G1506" s="12">
        <v>3</v>
      </c>
      <c r="H1506" s="13">
        <v>209.97</v>
      </c>
      <c r="I1506" s="11" t="s">
        <v>18</v>
      </c>
      <c r="J1506" s="11" t="s">
        <v>14</v>
      </c>
      <c r="K1506" s="12" t="s">
        <v>108</v>
      </c>
      <c r="L1506" s="14">
        <v>2025</v>
      </c>
      <c r="M1506" s="2"/>
    </row>
    <row r="1507" spans="2:13" x14ac:dyDescent="0.3">
      <c r="B1507" s="15">
        <v>45742</v>
      </c>
      <c r="C1507" s="2" t="s">
        <v>104</v>
      </c>
      <c r="D1507" s="2" t="s">
        <v>105</v>
      </c>
      <c r="E1507" s="16">
        <v>0</v>
      </c>
      <c r="F1507" s="17">
        <v>0</v>
      </c>
      <c r="G1507" s="16">
        <v>5</v>
      </c>
      <c r="H1507" s="17">
        <v>265.75</v>
      </c>
      <c r="I1507" s="2" t="s">
        <v>106</v>
      </c>
      <c r="J1507" s="2" t="s">
        <v>100</v>
      </c>
      <c r="K1507" s="16" t="s">
        <v>108</v>
      </c>
      <c r="L1507" s="18">
        <v>2025</v>
      </c>
      <c r="M1507" s="2"/>
    </row>
    <row r="1508" spans="2:13" x14ac:dyDescent="0.3">
      <c r="B1508" s="10">
        <v>45743</v>
      </c>
      <c r="C1508" s="11" t="s">
        <v>40</v>
      </c>
      <c r="D1508" s="11" t="s">
        <v>41</v>
      </c>
      <c r="E1508" s="12">
        <v>1</v>
      </c>
      <c r="F1508" s="13">
        <v>21.99</v>
      </c>
      <c r="G1508" s="12">
        <v>1</v>
      </c>
      <c r="H1508" s="13">
        <v>39.99</v>
      </c>
      <c r="I1508" s="11" t="s">
        <v>25</v>
      </c>
      <c r="J1508" s="11" t="s">
        <v>36</v>
      </c>
      <c r="K1508" s="12" t="s">
        <v>108</v>
      </c>
      <c r="L1508" s="14">
        <v>2025</v>
      </c>
      <c r="M1508" s="2"/>
    </row>
    <row r="1509" spans="2:13" x14ac:dyDescent="0.3">
      <c r="B1509" s="15">
        <v>45744</v>
      </c>
      <c r="C1509" s="2" t="s">
        <v>33</v>
      </c>
      <c r="D1509" s="2" t="s">
        <v>34</v>
      </c>
      <c r="E1509" s="16">
        <v>1</v>
      </c>
      <c r="F1509" s="17">
        <v>199.99</v>
      </c>
      <c r="G1509" s="16">
        <v>4</v>
      </c>
      <c r="H1509" s="17">
        <v>999.96</v>
      </c>
      <c r="I1509" s="2" t="s">
        <v>35</v>
      </c>
      <c r="J1509" s="2" t="s">
        <v>36</v>
      </c>
      <c r="K1509" s="16" t="s">
        <v>108</v>
      </c>
      <c r="L1509" s="18">
        <v>2025</v>
      </c>
      <c r="M1509" s="2"/>
    </row>
    <row r="1510" spans="2:13" x14ac:dyDescent="0.3">
      <c r="B1510" s="10">
        <v>45745</v>
      </c>
      <c r="C1510" s="11" t="s">
        <v>51</v>
      </c>
      <c r="D1510" s="11" t="s">
        <v>52</v>
      </c>
      <c r="E1510" s="12">
        <v>0</v>
      </c>
      <c r="F1510" s="13">
        <v>0</v>
      </c>
      <c r="G1510" s="12">
        <v>2</v>
      </c>
      <c r="H1510" s="13">
        <v>239.98</v>
      </c>
      <c r="I1510" s="11" t="s">
        <v>39</v>
      </c>
      <c r="J1510" s="11" t="s">
        <v>36</v>
      </c>
      <c r="K1510" s="12" t="s">
        <v>108</v>
      </c>
      <c r="L1510" s="14">
        <v>2025</v>
      </c>
      <c r="M1510" s="2"/>
    </row>
    <row r="1511" spans="2:13" x14ac:dyDescent="0.3">
      <c r="B1511" s="15">
        <v>45746</v>
      </c>
      <c r="C1511" s="2" t="s">
        <v>49</v>
      </c>
      <c r="D1511" s="2" t="s">
        <v>50</v>
      </c>
      <c r="E1511" s="16">
        <v>0</v>
      </c>
      <c r="F1511" s="17">
        <v>0</v>
      </c>
      <c r="G1511" s="16">
        <v>3</v>
      </c>
      <c r="H1511" s="17">
        <v>125.64</v>
      </c>
      <c r="I1511" s="2" t="s">
        <v>46</v>
      </c>
      <c r="J1511" s="2" t="s">
        <v>36</v>
      </c>
      <c r="K1511" s="16" t="s">
        <v>108</v>
      </c>
      <c r="L1511" s="18">
        <v>2025</v>
      </c>
      <c r="M1511" s="2"/>
    </row>
    <row r="1512" spans="2:13" x14ac:dyDescent="0.3">
      <c r="B1512" s="10">
        <v>45747</v>
      </c>
      <c r="C1512" s="11" t="s">
        <v>33</v>
      </c>
      <c r="D1512" s="11" t="s">
        <v>34</v>
      </c>
      <c r="E1512" s="12">
        <v>1</v>
      </c>
      <c r="F1512" s="13">
        <v>199.99</v>
      </c>
      <c r="G1512" s="12">
        <v>3</v>
      </c>
      <c r="H1512" s="13">
        <v>749.97</v>
      </c>
      <c r="I1512" s="11" t="s">
        <v>35</v>
      </c>
      <c r="J1512" s="11" t="s">
        <v>36</v>
      </c>
      <c r="K1512" s="12" t="s">
        <v>108</v>
      </c>
      <c r="L1512" s="14">
        <v>2025</v>
      </c>
      <c r="M1512" s="2"/>
    </row>
    <row r="1513" spans="2:13" x14ac:dyDescent="0.3">
      <c r="B1513" s="15">
        <v>45748</v>
      </c>
      <c r="C1513" s="2" t="s">
        <v>33</v>
      </c>
      <c r="D1513" s="2" t="s">
        <v>34</v>
      </c>
      <c r="E1513" s="16">
        <v>1</v>
      </c>
      <c r="F1513" s="17">
        <v>199.99</v>
      </c>
      <c r="G1513" s="16">
        <v>4</v>
      </c>
      <c r="H1513" s="17">
        <v>999.96</v>
      </c>
      <c r="I1513" s="2" t="s">
        <v>35</v>
      </c>
      <c r="J1513" s="2" t="s">
        <v>36</v>
      </c>
      <c r="K1513" s="16" t="s">
        <v>109</v>
      </c>
      <c r="L1513" s="18">
        <v>2025</v>
      </c>
      <c r="M1513" s="2"/>
    </row>
    <row r="1514" spans="2:13" x14ac:dyDescent="0.3">
      <c r="B1514" s="10">
        <v>45749</v>
      </c>
      <c r="C1514" s="11" t="s">
        <v>37</v>
      </c>
      <c r="D1514" s="11" t="s">
        <v>38</v>
      </c>
      <c r="E1514" s="12">
        <v>2</v>
      </c>
      <c r="F1514" s="13">
        <v>77.98</v>
      </c>
      <c r="G1514" s="12">
        <v>5</v>
      </c>
      <c r="H1514" s="13">
        <v>299.95</v>
      </c>
      <c r="I1514" s="11" t="s">
        <v>39</v>
      </c>
      <c r="J1514" s="11" t="s">
        <v>36</v>
      </c>
      <c r="K1514" s="12" t="s">
        <v>109</v>
      </c>
      <c r="L1514" s="14">
        <v>2025</v>
      </c>
      <c r="M1514" s="2"/>
    </row>
    <row r="1515" spans="2:13" x14ac:dyDescent="0.3">
      <c r="B1515" s="15">
        <v>45750</v>
      </c>
      <c r="C1515" s="2" t="s">
        <v>53</v>
      </c>
      <c r="D1515" s="2" t="s">
        <v>54</v>
      </c>
      <c r="E1515" s="16">
        <v>2</v>
      </c>
      <c r="F1515" s="17">
        <v>415.98</v>
      </c>
      <c r="G1515" s="16">
        <v>1</v>
      </c>
      <c r="H1515" s="17">
        <v>259.99</v>
      </c>
      <c r="I1515" s="2" t="s">
        <v>35</v>
      </c>
      <c r="J1515" s="2" t="s">
        <v>55</v>
      </c>
      <c r="K1515" s="16" t="s">
        <v>109</v>
      </c>
      <c r="L1515" s="18">
        <v>2025</v>
      </c>
      <c r="M1515" s="2"/>
    </row>
    <row r="1516" spans="2:13" x14ac:dyDescent="0.3">
      <c r="B1516" s="10">
        <v>45751</v>
      </c>
      <c r="C1516" s="11" t="s">
        <v>104</v>
      </c>
      <c r="D1516" s="11" t="s">
        <v>105</v>
      </c>
      <c r="E1516" s="12">
        <v>0</v>
      </c>
      <c r="F1516" s="13">
        <v>0</v>
      </c>
      <c r="G1516" s="12">
        <v>5</v>
      </c>
      <c r="H1516" s="13">
        <v>265.75</v>
      </c>
      <c r="I1516" s="11" t="s">
        <v>106</v>
      </c>
      <c r="J1516" s="11" t="s">
        <v>100</v>
      </c>
      <c r="K1516" s="12" t="s">
        <v>109</v>
      </c>
      <c r="L1516" s="14">
        <v>2025</v>
      </c>
      <c r="M1516" s="2"/>
    </row>
    <row r="1517" spans="2:13" x14ac:dyDescent="0.3">
      <c r="B1517" s="15">
        <v>45752</v>
      </c>
      <c r="C1517" s="2" t="s">
        <v>79</v>
      </c>
      <c r="D1517" s="2" t="s">
        <v>80</v>
      </c>
      <c r="E1517" s="16">
        <v>1</v>
      </c>
      <c r="F1517" s="17">
        <v>211.65</v>
      </c>
      <c r="G1517" s="16">
        <v>4</v>
      </c>
      <c r="H1517" s="17">
        <v>996</v>
      </c>
      <c r="I1517" s="2" t="s">
        <v>81</v>
      </c>
      <c r="J1517" s="2" t="s">
        <v>78</v>
      </c>
      <c r="K1517" s="16" t="s">
        <v>109</v>
      </c>
      <c r="L1517" s="18">
        <v>2025</v>
      </c>
      <c r="M1517" s="2"/>
    </row>
    <row r="1518" spans="2:13" x14ac:dyDescent="0.3">
      <c r="B1518" s="10">
        <v>45753</v>
      </c>
      <c r="C1518" s="11" t="s">
        <v>89</v>
      </c>
      <c r="D1518" s="11" t="s">
        <v>90</v>
      </c>
      <c r="E1518" s="12">
        <v>0</v>
      </c>
      <c r="F1518" s="13">
        <v>0</v>
      </c>
      <c r="G1518" s="12">
        <v>1</v>
      </c>
      <c r="H1518" s="13">
        <v>89.99</v>
      </c>
      <c r="I1518" s="11" t="s">
        <v>91</v>
      </c>
      <c r="J1518" s="11" t="s">
        <v>78</v>
      </c>
      <c r="K1518" s="12" t="s">
        <v>109</v>
      </c>
      <c r="L1518" s="14">
        <v>2025</v>
      </c>
      <c r="M1518" s="2"/>
    </row>
    <row r="1519" spans="2:13" x14ac:dyDescent="0.3">
      <c r="B1519" s="15">
        <v>45754</v>
      </c>
      <c r="C1519" s="2" t="s">
        <v>84</v>
      </c>
      <c r="D1519" s="2" t="s">
        <v>85</v>
      </c>
      <c r="E1519" s="16">
        <v>3</v>
      </c>
      <c r="F1519" s="17">
        <v>290.25</v>
      </c>
      <c r="G1519" s="16">
        <v>2</v>
      </c>
      <c r="H1519" s="17">
        <v>258</v>
      </c>
      <c r="I1519" s="2" t="s">
        <v>86</v>
      </c>
      <c r="J1519" s="2" t="s">
        <v>78</v>
      </c>
      <c r="K1519" s="16" t="s">
        <v>109</v>
      </c>
      <c r="L1519" s="18">
        <v>2025</v>
      </c>
      <c r="M1519" s="2"/>
    </row>
    <row r="1520" spans="2:13" x14ac:dyDescent="0.3">
      <c r="B1520" s="10">
        <v>45755</v>
      </c>
      <c r="C1520" s="11" t="s">
        <v>21</v>
      </c>
      <c r="D1520" s="11" t="s">
        <v>22</v>
      </c>
      <c r="E1520" s="12">
        <v>2</v>
      </c>
      <c r="F1520" s="13">
        <v>83.98</v>
      </c>
      <c r="G1520" s="12">
        <v>4</v>
      </c>
      <c r="H1520" s="13">
        <v>279.95999999999998</v>
      </c>
      <c r="I1520" s="11" t="s">
        <v>18</v>
      </c>
      <c r="J1520" s="11" t="s">
        <v>14</v>
      </c>
      <c r="K1520" s="12" t="s">
        <v>109</v>
      </c>
      <c r="L1520" s="14">
        <v>2025</v>
      </c>
      <c r="M1520" s="2"/>
    </row>
    <row r="1521" spans="2:13" x14ac:dyDescent="0.3">
      <c r="B1521" s="15">
        <v>45756</v>
      </c>
      <c r="C1521" s="2" t="s">
        <v>96</v>
      </c>
      <c r="D1521" s="2" t="s">
        <v>97</v>
      </c>
      <c r="E1521" s="16">
        <v>2</v>
      </c>
      <c r="F1521" s="17">
        <v>149.97999999999999</v>
      </c>
      <c r="G1521" s="16">
        <v>2</v>
      </c>
      <c r="H1521" s="17">
        <v>199.98</v>
      </c>
      <c r="I1521" s="2" t="s">
        <v>25</v>
      </c>
      <c r="J1521" s="2" t="s">
        <v>95</v>
      </c>
      <c r="K1521" s="16" t="s">
        <v>109</v>
      </c>
      <c r="L1521" s="18">
        <v>2025</v>
      </c>
      <c r="M1521" s="2"/>
    </row>
    <row r="1522" spans="2:13" x14ac:dyDescent="0.3">
      <c r="B1522" s="10">
        <v>45757</v>
      </c>
      <c r="C1522" s="11" t="s">
        <v>61</v>
      </c>
      <c r="D1522" s="11" t="s">
        <v>62</v>
      </c>
      <c r="E1522" s="12">
        <v>0</v>
      </c>
      <c r="F1522" s="13">
        <v>0</v>
      </c>
      <c r="G1522" s="12">
        <v>4</v>
      </c>
      <c r="H1522" s="13">
        <v>1306.76</v>
      </c>
      <c r="I1522" s="11" t="s">
        <v>58</v>
      </c>
      <c r="J1522" s="11" t="s">
        <v>55</v>
      </c>
      <c r="K1522" s="12" t="s">
        <v>109</v>
      </c>
      <c r="L1522" s="14">
        <v>2025</v>
      </c>
      <c r="M1522" s="2"/>
    </row>
    <row r="1523" spans="2:13" x14ac:dyDescent="0.3">
      <c r="B1523" s="15">
        <v>45758</v>
      </c>
      <c r="C1523" s="2" t="s">
        <v>92</v>
      </c>
      <c r="D1523" s="2" t="s">
        <v>93</v>
      </c>
      <c r="E1523" s="16">
        <v>1</v>
      </c>
      <c r="F1523" s="17">
        <v>38.99</v>
      </c>
      <c r="G1523" s="16">
        <v>3</v>
      </c>
      <c r="H1523" s="17">
        <v>179.97</v>
      </c>
      <c r="I1523" s="2" t="s">
        <v>94</v>
      </c>
      <c r="J1523" s="2" t="s">
        <v>95</v>
      </c>
      <c r="K1523" s="16" t="s">
        <v>109</v>
      </c>
      <c r="L1523" s="18">
        <v>2025</v>
      </c>
      <c r="M1523" s="2"/>
    </row>
    <row r="1524" spans="2:13" x14ac:dyDescent="0.3">
      <c r="B1524" s="10">
        <v>45759</v>
      </c>
      <c r="C1524" s="11" t="s">
        <v>49</v>
      </c>
      <c r="D1524" s="11" t="s">
        <v>50</v>
      </c>
      <c r="E1524" s="12">
        <v>0</v>
      </c>
      <c r="F1524" s="13">
        <v>0</v>
      </c>
      <c r="G1524" s="12">
        <v>2</v>
      </c>
      <c r="H1524" s="13">
        <v>83.76</v>
      </c>
      <c r="I1524" s="11" t="s">
        <v>46</v>
      </c>
      <c r="J1524" s="11" t="s">
        <v>36</v>
      </c>
      <c r="K1524" s="12" t="s">
        <v>109</v>
      </c>
      <c r="L1524" s="14">
        <v>2025</v>
      </c>
      <c r="M1524" s="2"/>
    </row>
    <row r="1525" spans="2:13" x14ac:dyDescent="0.3">
      <c r="B1525" s="15">
        <v>45760</v>
      </c>
      <c r="C1525" s="2" t="s">
        <v>75</v>
      </c>
      <c r="D1525" s="2" t="s">
        <v>76</v>
      </c>
      <c r="E1525" s="16">
        <v>1</v>
      </c>
      <c r="F1525" s="17">
        <v>12</v>
      </c>
      <c r="G1525" s="16">
        <v>5</v>
      </c>
      <c r="H1525" s="17">
        <v>100</v>
      </c>
      <c r="I1525" s="2" t="s">
        <v>77</v>
      </c>
      <c r="J1525" s="2" t="s">
        <v>78</v>
      </c>
      <c r="K1525" s="16" t="s">
        <v>109</v>
      </c>
      <c r="L1525" s="18">
        <v>2025</v>
      </c>
      <c r="M1525" s="2"/>
    </row>
    <row r="1526" spans="2:13" x14ac:dyDescent="0.3">
      <c r="B1526" s="10">
        <v>45761</v>
      </c>
      <c r="C1526" s="11" t="s">
        <v>104</v>
      </c>
      <c r="D1526" s="11" t="s">
        <v>105</v>
      </c>
      <c r="E1526" s="12">
        <v>36</v>
      </c>
      <c r="F1526" s="13">
        <v>1243.8</v>
      </c>
      <c r="G1526" s="12">
        <v>1</v>
      </c>
      <c r="H1526" s="13">
        <v>53.15</v>
      </c>
      <c r="I1526" s="11" t="s">
        <v>106</v>
      </c>
      <c r="J1526" s="11" t="s">
        <v>100</v>
      </c>
      <c r="K1526" s="12" t="s">
        <v>109</v>
      </c>
      <c r="L1526" s="14">
        <v>2025</v>
      </c>
      <c r="M1526" s="2"/>
    </row>
    <row r="1527" spans="2:13" x14ac:dyDescent="0.3">
      <c r="B1527" s="15">
        <v>45762</v>
      </c>
      <c r="C1527" s="2" t="s">
        <v>44</v>
      </c>
      <c r="D1527" s="2" t="s">
        <v>45</v>
      </c>
      <c r="E1527" s="16">
        <v>2</v>
      </c>
      <c r="F1527" s="17">
        <v>65.42</v>
      </c>
      <c r="G1527" s="16">
        <v>4</v>
      </c>
      <c r="H1527" s="17">
        <v>201.28</v>
      </c>
      <c r="I1527" s="2" t="s">
        <v>46</v>
      </c>
      <c r="J1527" s="2" t="s">
        <v>36</v>
      </c>
      <c r="K1527" s="16" t="s">
        <v>109</v>
      </c>
      <c r="L1527" s="18">
        <v>2025</v>
      </c>
      <c r="M1527" s="2"/>
    </row>
    <row r="1528" spans="2:13" x14ac:dyDescent="0.3">
      <c r="B1528" s="10">
        <v>45763</v>
      </c>
      <c r="C1528" s="11" t="s">
        <v>98</v>
      </c>
      <c r="D1528" s="11" t="s">
        <v>99</v>
      </c>
      <c r="E1528" s="12">
        <v>2</v>
      </c>
      <c r="F1528" s="13">
        <v>719.92</v>
      </c>
      <c r="G1528" s="12">
        <v>3</v>
      </c>
      <c r="H1528" s="13">
        <v>1199.8499999999999</v>
      </c>
      <c r="I1528" s="11" t="s">
        <v>13</v>
      </c>
      <c r="J1528" s="11" t="s">
        <v>100</v>
      </c>
      <c r="K1528" s="12" t="s">
        <v>109</v>
      </c>
      <c r="L1528" s="14">
        <v>2025</v>
      </c>
      <c r="M1528" s="2"/>
    </row>
    <row r="1529" spans="2:13" x14ac:dyDescent="0.3">
      <c r="B1529" s="15">
        <v>45764</v>
      </c>
      <c r="C1529" s="2" t="s">
        <v>26</v>
      </c>
      <c r="D1529" s="2" t="s">
        <v>27</v>
      </c>
      <c r="E1529" s="16">
        <v>3</v>
      </c>
      <c r="F1529" s="17">
        <v>42</v>
      </c>
      <c r="G1529" s="16">
        <v>4</v>
      </c>
      <c r="H1529" s="17">
        <v>111.96</v>
      </c>
      <c r="I1529" s="2" t="s">
        <v>25</v>
      </c>
      <c r="J1529" s="2" t="s">
        <v>14</v>
      </c>
      <c r="K1529" s="16" t="s">
        <v>109</v>
      </c>
      <c r="L1529" s="18">
        <v>2025</v>
      </c>
      <c r="M1529" s="2"/>
    </row>
    <row r="1530" spans="2:13" x14ac:dyDescent="0.3">
      <c r="B1530" s="10">
        <v>45765</v>
      </c>
      <c r="C1530" s="11" t="s">
        <v>40</v>
      </c>
      <c r="D1530" s="11" t="s">
        <v>41</v>
      </c>
      <c r="E1530" s="12">
        <v>1</v>
      </c>
      <c r="F1530" s="13">
        <v>21.99</v>
      </c>
      <c r="G1530" s="12">
        <v>2</v>
      </c>
      <c r="H1530" s="13">
        <v>79.98</v>
      </c>
      <c r="I1530" s="11" t="s">
        <v>25</v>
      </c>
      <c r="J1530" s="11" t="s">
        <v>36</v>
      </c>
      <c r="K1530" s="12" t="s">
        <v>109</v>
      </c>
      <c r="L1530" s="14">
        <v>2025</v>
      </c>
      <c r="M1530" s="2"/>
    </row>
    <row r="1531" spans="2:13" x14ac:dyDescent="0.3">
      <c r="B1531" s="15">
        <v>45766</v>
      </c>
      <c r="C1531" s="2" t="s">
        <v>82</v>
      </c>
      <c r="D1531" s="2" t="s">
        <v>83</v>
      </c>
      <c r="E1531" s="16">
        <v>1</v>
      </c>
      <c r="F1531" s="17">
        <v>96.75</v>
      </c>
      <c r="G1531" s="16">
        <v>3</v>
      </c>
      <c r="H1531" s="17">
        <v>387</v>
      </c>
      <c r="I1531" s="2" t="s">
        <v>77</v>
      </c>
      <c r="J1531" s="2" t="s">
        <v>78</v>
      </c>
      <c r="K1531" s="16" t="s">
        <v>109</v>
      </c>
      <c r="L1531" s="18">
        <v>2025</v>
      </c>
      <c r="M1531" s="2"/>
    </row>
    <row r="1532" spans="2:13" x14ac:dyDescent="0.3">
      <c r="B1532" s="10">
        <v>45767</v>
      </c>
      <c r="C1532" s="11" t="s">
        <v>19</v>
      </c>
      <c r="D1532" s="11" t="s">
        <v>20</v>
      </c>
      <c r="E1532" s="12">
        <v>0</v>
      </c>
      <c r="F1532" s="13">
        <v>0</v>
      </c>
      <c r="G1532" s="12">
        <v>2</v>
      </c>
      <c r="H1532" s="13">
        <v>199.98</v>
      </c>
      <c r="I1532" s="11" t="s">
        <v>18</v>
      </c>
      <c r="J1532" s="11" t="s">
        <v>14</v>
      </c>
      <c r="K1532" s="12" t="s">
        <v>109</v>
      </c>
      <c r="L1532" s="14">
        <v>2025</v>
      </c>
      <c r="M1532" s="2"/>
    </row>
    <row r="1533" spans="2:13" x14ac:dyDescent="0.3">
      <c r="B1533" s="15">
        <v>45768</v>
      </c>
      <c r="C1533" s="2" t="s">
        <v>61</v>
      </c>
      <c r="D1533" s="2" t="s">
        <v>62</v>
      </c>
      <c r="E1533" s="16">
        <v>3</v>
      </c>
      <c r="F1533" s="17">
        <v>882.06</v>
      </c>
      <c r="G1533" s="16">
        <v>5</v>
      </c>
      <c r="H1533" s="17">
        <v>1633.45</v>
      </c>
      <c r="I1533" s="2" t="s">
        <v>58</v>
      </c>
      <c r="J1533" s="2" t="s">
        <v>55</v>
      </c>
      <c r="K1533" s="16" t="s">
        <v>109</v>
      </c>
      <c r="L1533" s="18">
        <v>2025</v>
      </c>
      <c r="M1533" s="2"/>
    </row>
    <row r="1534" spans="2:13" x14ac:dyDescent="0.3">
      <c r="B1534" s="10">
        <v>45769</v>
      </c>
      <c r="C1534" s="11" t="s">
        <v>96</v>
      </c>
      <c r="D1534" s="11" t="s">
        <v>97</v>
      </c>
      <c r="E1534" s="12">
        <v>1</v>
      </c>
      <c r="F1534" s="13">
        <v>74.989999999999995</v>
      </c>
      <c r="G1534" s="12">
        <v>4</v>
      </c>
      <c r="H1534" s="13">
        <v>399.96</v>
      </c>
      <c r="I1534" s="11" t="s">
        <v>25</v>
      </c>
      <c r="J1534" s="11" t="s">
        <v>95</v>
      </c>
      <c r="K1534" s="12" t="s">
        <v>109</v>
      </c>
      <c r="L1534" s="14">
        <v>2025</v>
      </c>
      <c r="M1534" s="2"/>
    </row>
    <row r="1535" spans="2:13" x14ac:dyDescent="0.3">
      <c r="B1535" s="15">
        <v>45770</v>
      </c>
      <c r="C1535" s="2" t="s">
        <v>49</v>
      </c>
      <c r="D1535" s="2" t="s">
        <v>50</v>
      </c>
      <c r="E1535" s="16">
        <v>0</v>
      </c>
      <c r="F1535" s="17">
        <v>0</v>
      </c>
      <c r="G1535" s="16">
        <v>3</v>
      </c>
      <c r="H1535" s="17">
        <v>125.64</v>
      </c>
      <c r="I1535" s="2" t="s">
        <v>46</v>
      </c>
      <c r="J1535" s="2" t="s">
        <v>36</v>
      </c>
      <c r="K1535" s="16" t="s">
        <v>109</v>
      </c>
      <c r="L1535" s="18">
        <v>2025</v>
      </c>
      <c r="M1535" s="2"/>
    </row>
    <row r="1536" spans="2:13" x14ac:dyDescent="0.3">
      <c r="B1536" s="10">
        <v>45771</v>
      </c>
      <c r="C1536" s="11" t="s">
        <v>44</v>
      </c>
      <c r="D1536" s="11" t="s">
        <v>45</v>
      </c>
      <c r="E1536" s="12">
        <v>0</v>
      </c>
      <c r="F1536" s="13">
        <v>0</v>
      </c>
      <c r="G1536" s="12">
        <v>5</v>
      </c>
      <c r="H1536" s="13">
        <v>251.6</v>
      </c>
      <c r="I1536" s="11" t="s">
        <v>46</v>
      </c>
      <c r="J1536" s="11" t="s">
        <v>36</v>
      </c>
      <c r="K1536" s="12" t="s">
        <v>109</v>
      </c>
      <c r="L1536" s="14">
        <v>2025</v>
      </c>
      <c r="M1536" s="2"/>
    </row>
    <row r="1537" spans="2:13" x14ac:dyDescent="0.3">
      <c r="B1537" s="15">
        <v>45772</v>
      </c>
      <c r="C1537" s="2" t="s">
        <v>40</v>
      </c>
      <c r="D1537" s="2" t="s">
        <v>41</v>
      </c>
      <c r="E1537" s="16">
        <v>0</v>
      </c>
      <c r="F1537" s="17">
        <v>0</v>
      </c>
      <c r="G1537" s="16">
        <v>5</v>
      </c>
      <c r="H1537" s="17">
        <v>199.95</v>
      </c>
      <c r="I1537" s="2" t="s">
        <v>25</v>
      </c>
      <c r="J1537" s="2" t="s">
        <v>36</v>
      </c>
      <c r="K1537" s="16" t="s">
        <v>109</v>
      </c>
      <c r="L1537" s="18">
        <v>2025</v>
      </c>
      <c r="M1537" s="2"/>
    </row>
    <row r="1538" spans="2:13" x14ac:dyDescent="0.3">
      <c r="B1538" s="10">
        <v>45773</v>
      </c>
      <c r="C1538" s="11" t="s">
        <v>66</v>
      </c>
      <c r="D1538" s="11" t="s">
        <v>67</v>
      </c>
      <c r="E1538" s="12">
        <v>0</v>
      </c>
      <c r="F1538" s="13">
        <v>0</v>
      </c>
      <c r="G1538" s="12">
        <v>3</v>
      </c>
      <c r="H1538" s="13">
        <v>14985</v>
      </c>
      <c r="I1538" s="11" t="s">
        <v>13</v>
      </c>
      <c r="J1538" s="11" t="s">
        <v>68</v>
      </c>
      <c r="K1538" s="12" t="s">
        <v>109</v>
      </c>
      <c r="L1538" s="14">
        <v>2025</v>
      </c>
      <c r="M1538" s="2"/>
    </row>
    <row r="1539" spans="2:13" x14ac:dyDescent="0.3">
      <c r="B1539" s="15">
        <v>45774</v>
      </c>
      <c r="C1539" s="2" t="s">
        <v>37</v>
      </c>
      <c r="D1539" s="2" t="s">
        <v>38</v>
      </c>
      <c r="E1539" s="16">
        <v>2</v>
      </c>
      <c r="F1539" s="17">
        <v>77.98</v>
      </c>
      <c r="G1539" s="16">
        <v>3</v>
      </c>
      <c r="H1539" s="17">
        <v>179.97</v>
      </c>
      <c r="I1539" s="2" t="s">
        <v>39</v>
      </c>
      <c r="J1539" s="2" t="s">
        <v>36</v>
      </c>
      <c r="K1539" s="16" t="s">
        <v>109</v>
      </c>
      <c r="L1539" s="18">
        <v>2025</v>
      </c>
      <c r="M1539" s="2"/>
    </row>
    <row r="1540" spans="2:13" x14ac:dyDescent="0.3">
      <c r="B1540" s="10">
        <v>45775</v>
      </c>
      <c r="C1540" s="11" t="s">
        <v>66</v>
      </c>
      <c r="D1540" s="11" t="s">
        <v>67</v>
      </c>
      <c r="E1540" s="12">
        <v>0</v>
      </c>
      <c r="F1540" s="13">
        <v>0</v>
      </c>
      <c r="G1540" s="12">
        <v>1</v>
      </c>
      <c r="H1540" s="13">
        <v>4995</v>
      </c>
      <c r="I1540" s="11" t="s">
        <v>13</v>
      </c>
      <c r="J1540" s="11" t="s">
        <v>68</v>
      </c>
      <c r="K1540" s="12" t="s">
        <v>109</v>
      </c>
      <c r="L1540" s="14">
        <v>2025</v>
      </c>
      <c r="M1540" s="2"/>
    </row>
    <row r="1541" spans="2:13" x14ac:dyDescent="0.3">
      <c r="B1541" s="15">
        <v>45776</v>
      </c>
      <c r="C1541" s="2" t="s">
        <v>31</v>
      </c>
      <c r="D1541" s="2" t="s">
        <v>32</v>
      </c>
      <c r="E1541" s="16">
        <v>1</v>
      </c>
      <c r="F1541" s="17">
        <v>234.5</v>
      </c>
      <c r="G1541" s="16">
        <v>1</v>
      </c>
      <c r="H1541" s="17">
        <v>275.88</v>
      </c>
      <c r="I1541" s="2" t="s">
        <v>18</v>
      </c>
      <c r="J1541" s="2" t="s">
        <v>14</v>
      </c>
      <c r="K1541" s="16" t="s">
        <v>109</v>
      </c>
      <c r="L1541" s="18">
        <v>2025</v>
      </c>
      <c r="M1541" s="2"/>
    </row>
    <row r="1542" spans="2:13" x14ac:dyDescent="0.3">
      <c r="B1542" s="10">
        <v>45777</v>
      </c>
      <c r="C1542" s="11" t="s">
        <v>19</v>
      </c>
      <c r="D1542" s="11" t="s">
        <v>20</v>
      </c>
      <c r="E1542" s="12">
        <v>42</v>
      </c>
      <c r="F1542" s="13">
        <v>2729.58</v>
      </c>
      <c r="G1542" s="12">
        <v>4</v>
      </c>
      <c r="H1542" s="13">
        <v>399.96</v>
      </c>
      <c r="I1542" s="11" t="s">
        <v>18</v>
      </c>
      <c r="J1542" s="11" t="s">
        <v>14</v>
      </c>
      <c r="K1542" s="12" t="s">
        <v>109</v>
      </c>
      <c r="L1542" s="14">
        <v>2025</v>
      </c>
      <c r="M1542" s="2"/>
    </row>
    <row r="1543" spans="2:13" x14ac:dyDescent="0.3">
      <c r="B1543" s="15">
        <v>45778</v>
      </c>
      <c r="C1543" s="2" t="s">
        <v>101</v>
      </c>
      <c r="D1543" s="2" t="s">
        <v>102</v>
      </c>
      <c r="E1543" s="16">
        <v>1</v>
      </c>
      <c r="F1543" s="17">
        <v>244.3</v>
      </c>
      <c r="G1543" s="16">
        <v>1</v>
      </c>
      <c r="H1543" s="17">
        <v>349</v>
      </c>
      <c r="I1543" s="2" t="s">
        <v>103</v>
      </c>
      <c r="J1543" s="2" t="s">
        <v>100</v>
      </c>
      <c r="K1543" s="16" t="s">
        <v>110</v>
      </c>
      <c r="L1543" s="18">
        <v>2025</v>
      </c>
      <c r="M1543" s="2"/>
    </row>
    <row r="1544" spans="2:13" x14ac:dyDescent="0.3">
      <c r="B1544" s="10">
        <v>45779</v>
      </c>
      <c r="C1544" s="11" t="s">
        <v>44</v>
      </c>
      <c r="D1544" s="11" t="s">
        <v>45</v>
      </c>
      <c r="E1544" s="12">
        <v>0</v>
      </c>
      <c r="F1544" s="13">
        <v>0</v>
      </c>
      <c r="G1544" s="12">
        <v>1</v>
      </c>
      <c r="H1544" s="13">
        <v>50.32</v>
      </c>
      <c r="I1544" s="11" t="s">
        <v>46</v>
      </c>
      <c r="J1544" s="11" t="s">
        <v>36</v>
      </c>
      <c r="K1544" s="12" t="s">
        <v>110</v>
      </c>
      <c r="L1544" s="14">
        <v>2025</v>
      </c>
      <c r="M1544" s="2"/>
    </row>
    <row r="1545" spans="2:13" x14ac:dyDescent="0.3">
      <c r="B1545" s="15">
        <v>45780</v>
      </c>
      <c r="C1545" s="2" t="s">
        <v>33</v>
      </c>
      <c r="D1545" s="2" t="s">
        <v>34</v>
      </c>
      <c r="E1545" s="16">
        <v>2</v>
      </c>
      <c r="F1545" s="17">
        <v>399.98</v>
      </c>
      <c r="G1545" s="16">
        <v>3</v>
      </c>
      <c r="H1545" s="17">
        <v>749.97</v>
      </c>
      <c r="I1545" s="2" t="s">
        <v>35</v>
      </c>
      <c r="J1545" s="2" t="s">
        <v>36</v>
      </c>
      <c r="K1545" s="16" t="s">
        <v>110</v>
      </c>
      <c r="L1545" s="18">
        <v>2025</v>
      </c>
      <c r="M1545" s="2"/>
    </row>
    <row r="1546" spans="2:13" x14ac:dyDescent="0.3">
      <c r="B1546" s="10">
        <v>45781</v>
      </c>
      <c r="C1546" s="11" t="s">
        <v>21</v>
      </c>
      <c r="D1546" s="11" t="s">
        <v>22</v>
      </c>
      <c r="E1546" s="12">
        <v>0</v>
      </c>
      <c r="F1546" s="13">
        <v>0</v>
      </c>
      <c r="G1546" s="12">
        <v>3</v>
      </c>
      <c r="H1546" s="13">
        <v>209.97</v>
      </c>
      <c r="I1546" s="11" t="s">
        <v>18</v>
      </c>
      <c r="J1546" s="11" t="s">
        <v>14</v>
      </c>
      <c r="K1546" s="12" t="s">
        <v>110</v>
      </c>
      <c r="L1546" s="14">
        <v>2025</v>
      </c>
      <c r="M1546" s="2"/>
    </row>
    <row r="1547" spans="2:13" x14ac:dyDescent="0.3">
      <c r="B1547" s="15">
        <v>45782</v>
      </c>
      <c r="C1547" s="2" t="s">
        <v>26</v>
      </c>
      <c r="D1547" s="2" t="s">
        <v>27</v>
      </c>
      <c r="E1547" s="16">
        <v>0</v>
      </c>
      <c r="F1547" s="17">
        <v>0</v>
      </c>
      <c r="G1547" s="16">
        <v>1</v>
      </c>
      <c r="H1547" s="17">
        <v>27.99</v>
      </c>
      <c r="I1547" s="2" t="s">
        <v>25</v>
      </c>
      <c r="J1547" s="2" t="s">
        <v>14</v>
      </c>
      <c r="K1547" s="16" t="s">
        <v>110</v>
      </c>
      <c r="L1547" s="18">
        <v>2025</v>
      </c>
      <c r="M1547" s="2"/>
    </row>
    <row r="1548" spans="2:13" x14ac:dyDescent="0.3">
      <c r="B1548" s="10">
        <v>45783</v>
      </c>
      <c r="C1548" s="11" t="s">
        <v>98</v>
      </c>
      <c r="D1548" s="11" t="s">
        <v>99</v>
      </c>
      <c r="E1548" s="12">
        <v>0</v>
      </c>
      <c r="F1548" s="13">
        <v>0</v>
      </c>
      <c r="G1548" s="12">
        <v>4</v>
      </c>
      <c r="H1548" s="13">
        <v>1599.8</v>
      </c>
      <c r="I1548" s="11" t="s">
        <v>13</v>
      </c>
      <c r="J1548" s="11" t="s">
        <v>100</v>
      </c>
      <c r="K1548" s="12" t="s">
        <v>110</v>
      </c>
      <c r="L1548" s="14">
        <v>2025</v>
      </c>
      <c r="M1548" s="2"/>
    </row>
    <row r="1549" spans="2:13" x14ac:dyDescent="0.3">
      <c r="B1549" s="15">
        <v>45784</v>
      </c>
      <c r="C1549" s="2" t="s">
        <v>44</v>
      </c>
      <c r="D1549" s="2" t="s">
        <v>45</v>
      </c>
      <c r="E1549" s="16">
        <v>2</v>
      </c>
      <c r="F1549" s="17">
        <v>65.42</v>
      </c>
      <c r="G1549" s="16">
        <v>3</v>
      </c>
      <c r="H1549" s="17">
        <v>150.96</v>
      </c>
      <c r="I1549" s="2" t="s">
        <v>46</v>
      </c>
      <c r="J1549" s="2" t="s">
        <v>36</v>
      </c>
      <c r="K1549" s="16" t="s">
        <v>110</v>
      </c>
      <c r="L1549" s="18">
        <v>2025</v>
      </c>
      <c r="M1549" s="2"/>
    </row>
    <row r="1550" spans="2:13" x14ac:dyDescent="0.3">
      <c r="B1550" s="10">
        <v>45785</v>
      </c>
      <c r="C1550" s="11" t="s">
        <v>59</v>
      </c>
      <c r="D1550" s="11" t="s">
        <v>60</v>
      </c>
      <c r="E1550" s="12">
        <v>0</v>
      </c>
      <c r="F1550" s="13">
        <v>0</v>
      </c>
      <c r="G1550" s="12">
        <v>1</v>
      </c>
      <c r="H1550" s="13">
        <v>39.99</v>
      </c>
      <c r="I1550" s="11" t="s">
        <v>30</v>
      </c>
      <c r="J1550" s="11" t="s">
        <v>55</v>
      </c>
      <c r="K1550" s="12" t="s">
        <v>110</v>
      </c>
      <c r="L1550" s="14">
        <v>2025</v>
      </c>
      <c r="M1550" s="2"/>
    </row>
    <row r="1551" spans="2:13" x14ac:dyDescent="0.3">
      <c r="B1551" s="15">
        <v>45786</v>
      </c>
      <c r="C1551" s="2" t="s">
        <v>19</v>
      </c>
      <c r="D1551" s="2" t="s">
        <v>20</v>
      </c>
      <c r="E1551" s="16">
        <v>0</v>
      </c>
      <c r="F1551" s="17">
        <v>0</v>
      </c>
      <c r="G1551" s="16">
        <v>3</v>
      </c>
      <c r="H1551" s="17">
        <v>299.97000000000003</v>
      </c>
      <c r="I1551" s="2" t="s">
        <v>18</v>
      </c>
      <c r="J1551" s="2" t="s">
        <v>14</v>
      </c>
      <c r="K1551" s="16" t="s">
        <v>110</v>
      </c>
      <c r="L1551" s="18">
        <v>2025</v>
      </c>
      <c r="M1551" s="2"/>
    </row>
    <row r="1552" spans="2:13" x14ac:dyDescent="0.3">
      <c r="B1552" s="10">
        <v>45787</v>
      </c>
      <c r="C1552" s="11" t="s">
        <v>53</v>
      </c>
      <c r="D1552" s="11" t="s">
        <v>54</v>
      </c>
      <c r="E1552" s="12">
        <v>3</v>
      </c>
      <c r="F1552" s="13">
        <v>623.97</v>
      </c>
      <c r="G1552" s="12">
        <v>3</v>
      </c>
      <c r="H1552" s="13">
        <v>779.97</v>
      </c>
      <c r="I1552" s="11" t="s">
        <v>35</v>
      </c>
      <c r="J1552" s="11" t="s">
        <v>55</v>
      </c>
      <c r="K1552" s="12" t="s">
        <v>110</v>
      </c>
      <c r="L1552" s="14">
        <v>2025</v>
      </c>
      <c r="M1552" s="2"/>
    </row>
    <row r="1553" spans="2:13" x14ac:dyDescent="0.3">
      <c r="B1553" s="15">
        <v>45788</v>
      </c>
      <c r="C1553" s="2" t="s">
        <v>84</v>
      </c>
      <c r="D1553" s="2" t="s">
        <v>85</v>
      </c>
      <c r="E1553" s="16">
        <v>0</v>
      </c>
      <c r="F1553" s="17">
        <v>0</v>
      </c>
      <c r="G1553" s="16">
        <v>1</v>
      </c>
      <c r="H1553" s="17">
        <v>129</v>
      </c>
      <c r="I1553" s="2" t="s">
        <v>86</v>
      </c>
      <c r="J1553" s="2" t="s">
        <v>78</v>
      </c>
      <c r="K1553" s="16" t="s">
        <v>110</v>
      </c>
      <c r="L1553" s="18">
        <v>2025</v>
      </c>
      <c r="M1553" s="2"/>
    </row>
    <row r="1554" spans="2:13" x14ac:dyDescent="0.3">
      <c r="B1554" s="10">
        <v>45789</v>
      </c>
      <c r="C1554" s="11" t="s">
        <v>23</v>
      </c>
      <c r="D1554" s="11" t="s">
        <v>24</v>
      </c>
      <c r="E1554" s="12">
        <v>2</v>
      </c>
      <c r="F1554" s="13">
        <v>20</v>
      </c>
      <c r="G1554" s="12">
        <v>5</v>
      </c>
      <c r="H1554" s="13">
        <v>99.95</v>
      </c>
      <c r="I1554" s="11" t="s">
        <v>25</v>
      </c>
      <c r="J1554" s="11" t="s">
        <v>14</v>
      </c>
      <c r="K1554" s="12" t="s">
        <v>110</v>
      </c>
      <c r="L1554" s="14">
        <v>2025</v>
      </c>
      <c r="M1554" s="2"/>
    </row>
    <row r="1555" spans="2:13" x14ac:dyDescent="0.3">
      <c r="B1555" s="15">
        <v>45790</v>
      </c>
      <c r="C1555" s="2" t="s">
        <v>44</v>
      </c>
      <c r="D1555" s="2" t="s">
        <v>45</v>
      </c>
      <c r="E1555" s="16">
        <v>1</v>
      </c>
      <c r="F1555" s="17">
        <v>32.71</v>
      </c>
      <c r="G1555" s="16">
        <v>5</v>
      </c>
      <c r="H1555" s="17">
        <v>251.6</v>
      </c>
      <c r="I1555" s="2" t="s">
        <v>46</v>
      </c>
      <c r="J1555" s="2" t="s">
        <v>36</v>
      </c>
      <c r="K1555" s="16" t="s">
        <v>110</v>
      </c>
      <c r="L1555" s="18">
        <v>2025</v>
      </c>
      <c r="M1555" s="2"/>
    </row>
    <row r="1556" spans="2:13" x14ac:dyDescent="0.3">
      <c r="B1556" s="10">
        <v>45791</v>
      </c>
      <c r="C1556" s="11" t="s">
        <v>11</v>
      </c>
      <c r="D1556" s="11" t="s">
        <v>12</v>
      </c>
      <c r="E1556" s="12">
        <v>26</v>
      </c>
      <c r="F1556" s="13">
        <v>8985.34</v>
      </c>
      <c r="G1556" s="12">
        <v>2</v>
      </c>
      <c r="H1556" s="13">
        <v>863.98</v>
      </c>
      <c r="I1556" s="11" t="s">
        <v>13</v>
      </c>
      <c r="J1556" s="11" t="s">
        <v>14</v>
      </c>
      <c r="K1556" s="12" t="s">
        <v>110</v>
      </c>
      <c r="L1556" s="14">
        <v>2025</v>
      </c>
      <c r="M1556" s="2"/>
    </row>
    <row r="1557" spans="2:13" x14ac:dyDescent="0.3">
      <c r="B1557" s="15">
        <v>45792</v>
      </c>
      <c r="C1557" s="2" t="s">
        <v>79</v>
      </c>
      <c r="D1557" s="2" t="s">
        <v>80</v>
      </c>
      <c r="E1557" s="16">
        <v>3</v>
      </c>
      <c r="F1557" s="17">
        <v>634.95000000000005</v>
      </c>
      <c r="G1557" s="16">
        <v>5</v>
      </c>
      <c r="H1557" s="17">
        <v>1245</v>
      </c>
      <c r="I1557" s="2" t="s">
        <v>81</v>
      </c>
      <c r="J1557" s="2" t="s">
        <v>78</v>
      </c>
      <c r="K1557" s="16" t="s">
        <v>110</v>
      </c>
      <c r="L1557" s="18">
        <v>2025</v>
      </c>
      <c r="M1557" s="2"/>
    </row>
    <row r="1558" spans="2:13" x14ac:dyDescent="0.3">
      <c r="B1558" s="10">
        <v>45793</v>
      </c>
      <c r="C1558" s="11" t="s">
        <v>21</v>
      </c>
      <c r="D1558" s="11" t="s">
        <v>22</v>
      </c>
      <c r="E1558" s="12">
        <v>1</v>
      </c>
      <c r="F1558" s="13">
        <v>41.99</v>
      </c>
      <c r="G1558" s="12">
        <v>3</v>
      </c>
      <c r="H1558" s="13">
        <v>209.97</v>
      </c>
      <c r="I1558" s="11" t="s">
        <v>18</v>
      </c>
      <c r="J1558" s="11" t="s">
        <v>14</v>
      </c>
      <c r="K1558" s="12" t="s">
        <v>110</v>
      </c>
      <c r="L1558" s="14">
        <v>2025</v>
      </c>
      <c r="M1558" s="2"/>
    </row>
    <row r="1559" spans="2:13" x14ac:dyDescent="0.3">
      <c r="B1559" s="15">
        <v>45794</v>
      </c>
      <c r="C1559" s="2" t="s">
        <v>11</v>
      </c>
      <c r="D1559" s="2" t="s">
        <v>12</v>
      </c>
      <c r="E1559" s="16">
        <v>3</v>
      </c>
      <c r="F1559" s="17">
        <v>1036.77</v>
      </c>
      <c r="G1559" s="16">
        <v>4</v>
      </c>
      <c r="H1559" s="17">
        <v>1727.96</v>
      </c>
      <c r="I1559" s="2" t="s">
        <v>13</v>
      </c>
      <c r="J1559" s="2" t="s">
        <v>14</v>
      </c>
      <c r="K1559" s="16" t="s">
        <v>110</v>
      </c>
      <c r="L1559" s="18">
        <v>2025</v>
      </c>
      <c r="M1559" s="2"/>
    </row>
    <row r="1560" spans="2:13" x14ac:dyDescent="0.3">
      <c r="B1560" s="10">
        <v>45795</v>
      </c>
      <c r="C1560" s="11" t="s">
        <v>66</v>
      </c>
      <c r="D1560" s="11" t="s">
        <v>67</v>
      </c>
      <c r="E1560" s="12">
        <v>0</v>
      </c>
      <c r="F1560" s="13">
        <v>0</v>
      </c>
      <c r="G1560" s="12">
        <v>5</v>
      </c>
      <c r="H1560" s="13">
        <v>24975</v>
      </c>
      <c r="I1560" s="11" t="s">
        <v>13</v>
      </c>
      <c r="J1560" s="11" t="s">
        <v>68</v>
      </c>
      <c r="K1560" s="12" t="s">
        <v>110</v>
      </c>
      <c r="L1560" s="14">
        <v>2025</v>
      </c>
      <c r="M1560" s="2"/>
    </row>
    <row r="1561" spans="2:13" x14ac:dyDescent="0.3">
      <c r="B1561" s="15">
        <v>45796</v>
      </c>
      <c r="C1561" s="2" t="s">
        <v>19</v>
      </c>
      <c r="D1561" s="2" t="s">
        <v>20</v>
      </c>
      <c r="E1561" s="16">
        <v>1</v>
      </c>
      <c r="F1561" s="17">
        <v>64.989999999999995</v>
      </c>
      <c r="G1561" s="16">
        <v>4</v>
      </c>
      <c r="H1561" s="17">
        <v>399.96</v>
      </c>
      <c r="I1561" s="2" t="s">
        <v>18</v>
      </c>
      <c r="J1561" s="2" t="s">
        <v>14</v>
      </c>
      <c r="K1561" s="16" t="s">
        <v>110</v>
      </c>
      <c r="L1561" s="18">
        <v>2025</v>
      </c>
      <c r="M1561" s="2"/>
    </row>
    <row r="1562" spans="2:13" x14ac:dyDescent="0.3">
      <c r="B1562" s="10">
        <v>45797</v>
      </c>
      <c r="C1562" s="11" t="s">
        <v>82</v>
      </c>
      <c r="D1562" s="11" t="s">
        <v>83</v>
      </c>
      <c r="E1562" s="12">
        <v>0</v>
      </c>
      <c r="F1562" s="13">
        <v>0</v>
      </c>
      <c r="G1562" s="12">
        <v>4</v>
      </c>
      <c r="H1562" s="13">
        <v>516</v>
      </c>
      <c r="I1562" s="11" t="s">
        <v>77</v>
      </c>
      <c r="J1562" s="11" t="s">
        <v>78</v>
      </c>
      <c r="K1562" s="12" t="s">
        <v>110</v>
      </c>
      <c r="L1562" s="14">
        <v>2025</v>
      </c>
      <c r="M1562" s="2"/>
    </row>
    <row r="1563" spans="2:13" x14ac:dyDescent="0.3">
      <c r="B1563" s="15">
        <v>45798</v>
      </c>
      <c r="C1563" s="2" t="s">
        <v>98</v>
      </c>
      <c r="D1563" s="2" t="s">
        <v>99</v>
      </c>
      <c r="E1563" s="16">
        <v>3</v>
      </c>
      <c r="F1563" s="17">
        <v>1079.8799999999999</v>
      </c>
      <c r="G1563" s="16">
        <v>3</v>
      </c>
      <c r="H1563" s="17">
        <v>1199.8499999999999</v>
      </c>
      <c r="I1563" s="2" t="s">
        <v>13</v>
      </c>
      <c r="J1563" s="2" t="s">
        <v>100</v>
      </c>
      <c r="K1563" s="16" t="s">
        <v>110</v>
      </c>
      <c r="L1563" s="18">
        <v>2025</v>
      </c>
      <c r="M1563" s="2"/>
    </row>
    <row r="1564" spans="2:13" x14ac:dyDescent="0.3">
      <c r="B1564" s="10">
        <v>45799</v>
      </c>
      <c r="C1564" s="11" t="s">
        <v>79</v>
      </c>
      <c r="D1564" s="11" t="s">
        <v>80</v>
      </c>
      <c r="E1564" s="12">
        <v>2</v>
      </c>
      <c r="F1564" s="13">
        <v>423.3</v>
      </c>
      <c r="G1564" s="12">
        <v>1</v>
      </c>
      <c r="H1564" s="13">
        <v>249</v>
      </c>
      <c r="I1564" s="11" t="s">
        <v>81</v>
      </c>
      <c r="J1564" s="11" t="s">
        <v>78</v>
      </c>
      <c r="K1564" s="12" t="s">
        <v>110</v>
      </c>
      <c r="L1564" s="14">
        <v>2025</v>
      </c>
      <c r="M1564" s="2"/>
    </row>
    <row r="1565" spans="2:13" x14ac:dyDescent="0.3">
      <c r="B1565" s="15">
        <v>45800</v>
      </c>
      <c r="C1565" s="2" t="s">
        <v>72</v>
      </c>
      <c r="D1565" s="2" t="s">
        <v>73</v>
      </c>
      <c r="E1565" s="16">
        <v>6</v>
      </c>
      <c r="F1565" s="17">
        <v>75600</v>
      </c>
      <c r="G1565" s="16">
        <v>1</v>
      </c>
      <c r="H1565" s="17">
        <v>14000</v>
      </c>
      <c r="I1565" s="2" t="s">
        <v>74</v>
      </c>
      <c r="J1565" s="2" t="s">
        <v>68</v>
      </c>
      <c r="K1565" s="16" t="s">
        <v>110</v>
      </c>
      <c r="L1565" s="18">
        <v>2025</v>
      </c>
      <c r="M1565" s="2"/>
    </row>
    <row r="1566" spans="2:13" x14ac:dyDescent="0.3">
      <c r="B1566" s="10">
        <v>45801</v>
      </c>
      <c r="C1566" s="11" t="s">
        <v>31</v>
      </c>
      <c r="D1566" s="11" t="s">
        <v>32</v>
      </c>
      <c r="E1566" s="12">
        <v>3</v>
      </c>
      <c r="F1566" s="13">
        <v>703.5</v>
      </c>
      <c r="G1566" s="12">
        <v>3</v>
      </c>
      <c r="H1566" s="13">
        <v>827.64</v>
      </c>
      <c r="I1566" s="11" t="s">
        <v>18</v>
      </c>
      <c r="J1566" s="11" t="s">
        <v>14</v>
      </c>
      <c r="K1566" s="12" t="s">
        <v>110</v>
      </c>
      <c r="L1566" s="14">
        <v>2025</v>
      </c>
      <c r="M1566" s="2"/>
    </row>
    <row r="1567" spans="2:13" x14ac:dyDescent="0.3">
      <c r="B1567" s="15">
        <v>45802</v>
      </c>
      <c r="C1567" s="2" t="s">
        <v>75</v>
      </c>
      <c r="D1567" s="2" t="s">
        <v>76</v>
      </c>
      <c r="E1567" s="16">
        <v>0</v>
      </c>
      <c r="F1567" s="17">
        <v>0</v>
      </c>
      <c r="G1567" s="16">
        <v>1</v>
      </c>
      <c r="H1567" s="17">
        <v>20</v>
      </c>
      <c r="I1567" s="2" t="s">
        <v>77</v>
      </c>
      <c r="J1567" s="2" t="s">
        <v>78</v>
      </c>
      <c r="K1567" s="16" t="s">
        <v>110</v>
      </c>
      <c r="L1567" s="18">
        <v>2025</v>
      </c>
      <c r="M1567" s="2"/>
    </row>
    <row r="1568" spans="2:13" x14ac:dyDescent="0.3">
      <c r="B1568" s="10">
        <v>45803</v>
      </c>
      <c r="C1568" s="11" t="s">
        <v>28</v>
      </c>
      <c r="D1568" s="11" t="s">
        <v>29</v>
      </c>
      <c r="E1568" s="12">
        <v>2</v>
      </c>
      <c r="F1568" s="13">
        <v>30</v>
      </c>
      <c r="G1568" s="12">
        <v>3</v>
      </c>
      <c r="H1568" s="13">
        <v>89.97</v>
      </c>
      <c r="I1568" s="11" t="s">
        <v>30</v>
      </c>
      <c r="J1568" s="11" t="s">
        <v>14</v>
      </c>
      <c r="K1568" s="12" t="s">
        <v>110</v>
      </c>
      <c r="L1568" s="14">
        <v>2025</v>
      </c>
      <c r="M1568" s="2"/>
    </row>
    <row r="1569" spans="2:13" x14ac:dyDescent="0.3">
      <c r="B1569" s="15">
        <v>45804</v>
      </c>
      <c r="C1569" s="2" t="s">
        <v>28</v>
      </c>
      <c r="D1569" s="2" t="s">
        <v>29</v>
      </c>
      <c r="E1569" s="16">
        <v>1</v>
      </c>
      <c r="F1569" s="17">
        <v>15</v>
      </c>
      <c r="G1569" s="16">
        <v>2</v>
      </c>
      <c r="H1569" s="17">
        <v>59.98</v>
      </c>
      <c r="I1569" s="2" t="s">
        <v>30</v>
      </c>
      <c r="J1569" s="2" t="s">
        <v>14</v>
      </c>
      <c r="K1569" s="16" t="s">
        <v>110</v>
      </c>
      <c r="L1569" s="18">
        <v>2025</v>
      </c>
      <c r="M1569" s="2"/>
    </row>
    <row r="1570" spans="2:13" x14ac:dyDescent="0.3">
      <c r="B1570" s="10">
        <v>45805</v>
      </c>
      <c r="C1570" s="11" t="s">
        <v>66</v>
      </c>
      <c r="D1570" s="11" t="s">
        <v>67</v>
      </c>
      <c r="E1570" s="12">
        <v>2</v>
      </c>
      <c r="F1570" s="13">
        <v>8991</v>
      </c>
      <c r="G1570" s="12">
        <v>2</v>
      </c>
      <c r="H1570" s="13">
        <v>9990</v>
      </c>
      <c r="I1570" s="11" t="s">
        <v>13</v>
      </c>
      <c r="J1570" s="11" t="s">
        <v>68</v>
      </c>
      <c r="K1570" s="12" t="s">
        <v>110</v>
      </c>
      <c r="L1570" s="14">
        <v>2025</v>
      </c>
      <c r="M1570" s="2"/>
    </row>
    <row r="1571" spans="2:13" x14ac:dyDescent="0.3">
      <c r="B1571" s="15">
        <v>45806</v>
      </c>
      <c r="C1571" s="2" t="s">
        <v>44</v>
      </c>
      <c r="D1571" s="2" t="s">
        <v>45</v>
      </c>
      <c r="E1571" s="16">
        <v>1</v>
      </c>
      <c r="F1571" s="17">
        <v>32.71</v>
      </c>
      <c r="G1571" s="16">
        <v>5</v>
      </c>
      <c r="H1571" s="17">
        <v>251.6</v>
      </c>
      <c r="I1571" s="2" t="s">
        <v>46</v>
      </c>
      <c r="J1571" s="2" t="s">
        <v>36</v>
      </c>
      <c r="K1571" s="16" t="s">
        <v>110</v>
      </c>
      <c r="L1571" s="18">
        <v>2025</v>
      </c>
      <c r="M1571" s="2"/>
    </row>
    <row r="1572" spans="2:13" x14ac:dyDescent="0.3">
      <c r="B1572" s="10">
        <v>45807</v>
      </c>
      <c r="C1572" s="11" t="s">
        <v>89</v>
      </c>
      <c r="D1572" s="11" t="s">
        <v>90</v>
      </c>
      <c r="E1572" s="12">
        <v>3</v>
      </c>
      <c r="F1572" s="13">
        <v>188.97</v>
      </c>
      <c r="G1572" s="12">
        <v>2</v>
      </c>
      <c r="H1572" s="13">
        <v>179.98</v>
      </c>
      <c r="I1572" s="11" t="s">
        <v>91</v>
      </c>
      <c r="J1572" s="11" t="s">
        <v>78</v>
      </c>
      <c r="K1572" s="12" t="s">
        <v>110</v>
      </c>
      <c r="L1572" s="14">
        <v>2025</v>
      </c>
      <c r="M1572" s="2"/>
    </row>
    <row r="1573" spans="2:13" x14ac:dyDescent="0.3">
      <c r="B1573" s="15">
        <v>45808</v>
      </c>
      <c r="C1573" s="2" t="s">
        <v>98</v>
      </c>
      <c r="D1573" s="2" t="s">
        <v>99</v>
      </c>
      <c r="E1573" s="16">
        <v>1</v>
      </c>
      <c r="F1573" s="17">
        <v>359.96</v>
      </c>
      <c r="G1573" s="16">
        <v>4</v>
      </c>
      <c r="H1573" s="17">
        <v>1599.8</v>
      </c>
      <c r="I1573" s="2" t="s">
        <v>13</v>
      </c>
      <c r="J1573" s="2" t="s">
        <v>100</v>
      </c>
      <c r="K1573" s="16" t="s">
        <v>110</v>
      </c>
      <c r="L1573" s="18">
        <v>2025</v>
      </c>
      <c r="M1573" s="2"/>
    </row>
    <row r="1574" spans="2:13" x14ac:dyDescent="0.3">
      <c r="B1574" s="10">
        <v>45809</v>
      </c>
      <c r="C1574" s="11" t="s">
        <v>56</v>
      </c>
      <c r="D1574" s="11" t="s">
        <v>57</v>
      </c>
      <c r="E1574" s="12">
        <v>3</v>
      </c>
      <c r="F1574" s="13">
        <v>549.75</v>
      </c>
      <c r="G1574" s="12">
        <v>1</v>
      </c>
      <c r="H1574" s="13">
        <v>215.59</v>
      </c>
      <c r="I1574" s="11" t="s">
        <v>58</v>
      </c>
      <c r="J1574" s="11" t="s">
        <v>55</v>
      </c>
      <c r="K1574" s="12" t="s">
        <v>111</v>
      </c>
      <c r="L1574" s="14">
        <v>2025</v>
      </c>
      <c r="M1574" s="2"/>
    </row>
    <row r="1575" spans="2:13" x14ac:dyDescent="0.3">
      <c r="B1575" s="15">
        <v>45810</v>
      </c>
      <c r="C1575" s="2" t="s">
        <v>11</v>
      </c>
      <c r="D1575" s="2" t="s">
        <v>12</v>
      </c>
      <c r="E1575" s="16">
        <v>0</v>
      </c>
      <c r="F1575" s="17">
        <v>0</v>
      </c>
      <c r="G1575" s="16">
        <v>5</v>
      </c>
      <c r="H1575" s="17">
        <v>2159.9499999999998</v>
      </c>
      <c r="I1575" s="2" t="s">
        <v>13</v>
      </c>
      <c r="J1575" s="2" t="s">
        <v>14</v>
      </c>
      <c r="K1575" s="16" t="s">
        <v>111</v>
      </c>
      <c r="L1575" s="18">
        <v>2025</v>
      </c>
      <c r="M1575" s="2"/>
    </row>
    <row r="1576" spans="2:13" x14ac:dyDescent="0.3">
      <c r="B1576" s="10">
        <v>45811</v>
      </c>
      <c r="C1576" s="11" t="s">
        <v>28</v>
      </c>
      <c r="D1576" s="11" t="s">
        <v>29</v>
      </c>
      <c r="E1576" s="12">
        <v>1</v>
      </c>
      <c r="F1576" s="13">
        <v>15</v>
      </c>
      <c r="G1576" s="12">
        <v>2</v>
      </c>
      <c r="H1576" s="13">
        <v>59.98</v>
      </c>
      <c r="I1576" s="11" t="s">
        <v>30</v>
      </c>
      <c r="J1576" s="11" t="s">
        <v>14</v>
      </c>
      <c r="K1576" s="12" t="s">
        <v>111</v>
      </c>
      <c r="L1576" s="14">
        <v>2025</v>
      </c>
      <c r="M1576" s="2"/>
    </row>
    <row r="1577" spans="2:13" x14ac:dyDescent="0.3">
      <c r="B1577" s="15">
        <v>45812</v>
      </c>
      <c r="C1577" s="2" t="s">
        <v>98</v>
      </c>
      <c r="D1577" s="2" t="s">
        <v>99</v>
      </c>
      <c r="E1577" s="16">
        <v>2</v>
      </c>
      <c r="F1577" s="17">
        <v>719.92</v>
      </c>
      <c r="G1577" s="16">
        <v>5</v>
      </c>
      <c r="H1577" s="17">
        <v>1999.75</v>
      </c>
      <c r="I1577" s="2" t="s">
        <v>13</v>
      </c>
      <c r="J1577" s="2" t="s">
        <v>100</v>
      </c>
      <c r="K1577" s="16" t="s">
        <v>111</v>
      </c>
      <c r="L1577" s="18">
        <v>2025</v>
      </c>
      <c r="M1577" s="2"/>
    </row>
    <row r="1578" spans="2:13" x14ac:dyDescent="0.3">
      <c r="B1578" s="10">
        <v>45813</v>
      </c>
      <c r="C1578" s="11" t="s">
        <v>104</v>
      </c>
      <c r="D1578" s="11" t="s">
        <v>105</v>
      </c>
      <c r="E1578" s="12">
        <v>3</v>
      </c>
      <c r="F1578" s="13">
        <v>103.64999999999999</v>
      </c>
      <c r="G1578" s="12">
        <v>1</v>
      </c>
      <c r="H1578" s="13">
        <v>53.15</v>
      </c>
      <c r="I1578" s="11" t="s">
        <v>106</v>
      </c>
      <c r="J1578" s="11" t="s">
        <v>100</v>
      </c>
      <c r="K1578" s="12" t="s">
        <v>111</v>
      </c>
      <c r="L1578" s="14">
        <v>2025</v>
      </c>
      <c r="M1578" s="2"/>
    </row>
    <row r="1579" spans="2:13" x14ac:dyDescent="0.3">
      <c r="B1579" s="15">
        <v>45814</v>
      </c>
      <c r="C1579" s="2" t="s">
        <v>21</v>
      </c>
      <c r="D1579" s="2" t="s">
        <v>22</v>
      </c>
      <c r="E1579" s="16">
        <v>3</v>
      </c>
      <c r="F1579" s="17">
        <v>125.97</v>
      </c>
      <c r="G1579" s="16">
        <v>1</v>
      </c>
      <c r="H1579" s="17">
        <v>69.989999999999995</v>
      </c>
      <c r="I1579" s="2" t="s">
        <v>18</v>
      </c>
      <c r="J1579" s="2" t="s">
        <v>14</v>
      </c>
      <c r="K1579" s="16" t="s">
        <v>111</v>
      </c>
      <c r="L1579" s="18">
        <v>2025</v>
      </c>
      <c r="M1579" s="2"/>
    </row>
    <row r="1580" spans="2:13" x14ac:dyDescent="0.3">
      <c r="B1580" s="10">
        <v>45815</v>
      </c>
      <c r="C1580" s="11" t="s">
        <v>84</v>
      </c>
      <c r="D1580" s="11" t="s">
        <v>85</v>
      </c>
      <c r="E1580" s="12">
        <v>3</v>
      </c>
      <c r="F1580" s="13">
        <v>290.25</v>
      </c>
      <c r="G1580" s="12">
        <v>3</v>
      </c>
      <c r="H1580" s="13">
        <v>387</v>
      </c>
      <c r="I1580" s="11" t="s">
        <v>86</v>
      </c>
      <c r="J1580" s="11" t="s">
        <v>78</v>
      </c>
      <c r="K1580" s="12" t="s">
        <v>111</v>
      </c>
      <c r="L1580" s="14">
        <v>2025</v>
      </c>
      <c r="M1580" s="2"/>
    </row>
    <row r="1581" spans="2:13" x14ac:dyDescent="0.3">
      <c r="B1581" s="15">
        <v>45816</v>
      </c>
      <c r="C1581" s="2" t="s">
        <v>56</v>
      </c>
      <c r="D1581" s="2" t="s">
        <v>57</v>
      </c>
      <c r="E1581" s="16">
        <v>0</v>
      </c>
      <c r="F1581" s="17">
        <v>0</v>
      </c>
      <c r="G1581" s="16">
        <v>5</v>
      </c>
      <c r="H1581" s="17">
        <v>1077.95</v>
      </c>
      <c r="I1581" s="2" t="s">
        <v>58</v>
      </c>
      <c r="J1581" s="2" t="s">
        <v>55</v>
      </c>
      <c r="K1581" s="16" t="s">
        <v>111</v>
      </c>
      <c r="L1581" s="18">
        <v>2025</v>
      </c>
      <c r="M1581" s="2"/>
    </row>
    <row r="1582" spans="2:13" x14ac:dyDescent="0.3">
      <c r="B1582" s="10">
        <v>45817</v>
      </c>
      <c r="C1582" s="11" t="s">
        <v>28</v>
      </c>
      <c r="D1582" s="11" t="s">
        <v>29</v>
      </c>
      <c r="E1582" s="12">
        <v>2</v>
      </c>
      <c r="F1582" s="13">
        <v>30</v>
      </c>
      <c r="G1582" s="12">
        <v>1</v>
      </c>
      <c r="H1582" s="13">
        <v>29.99</v>
      </c>
      <c r="I1582" s="11" t="s">
        <v>30</v>
      </c>
      <c r="J1582" s="11" t="s">
        <v>14</v>
      </c>
      <c r="K1582" s="12" t="s">
        <v>111</v>
      </c>
      <c r="L1582" s="14">
        <v>2025</v>
      </c>
      <c r="M1582" s="2"/>
    </row>
    <row r="1583" spans="2:13" x14ac:dyDescent="0.3">
      <c r="B1583" s="15">
        <v>45818</v>
      </c>
      <c r="C1583" s="2" t="s">
        <v>84</v>
      </c>
      <c r="D1583" s="2" t="s">
        <v>85</v>
      </c>
      <c r="E1583" s="16">
        <v>3</v>
      </c>
      <c r="F1583" s="17">
        <v>290.25</v>
      </c>
      <c r="G1583" s="16">
        <v>5</v>
      </c>
      <c r="H1583" s="17">
        <v>645</v>
      </c>
      <c r="I1583" s="2" t="s">
        <v>86</v>
      </c>
      <c r="J1583" s="2" t="s">
        <v>78</v>
      </c>
      <c r="K1583" s="16" t="s">
        <v>111</v>
      </c>
      <c r="L1583" s="18">
        <v>2025</v>
      </c>
      <c r="M1583" s="2"/>
    </row>
    <row r="1584" spans="2:13" x14ac:dyDescent="0.3">
      <c r="B1584" s="10">
        <v>45819</v>
      </c>
      <c r="C1584" s="11" t="s">
        <v>33</v>
      </c>
      <c r="D1584" s="11" t="s">
        <v>34</v>
      </c>
      <c r="E1584" s="12">
        <v>2</v>
      </c>
      <c r="F1584" s="13">
        <v>399.98</v>
      </c>
      <c r="G1584" s="12">
        <v>1</v>
      </c>
      <c r="H1584" s="13">
        <v>249.99</v>
      </c>
      <c r="I1584" s="11" t="s">
        <v>35</v>
      </c>
      <c r="J1584" s="11" t="s">
        <v>36</v>
      </c>
      <c r="K1584" s="12" t="s">
        <v>111</v>
      </c>
      <c r="L1584" s="14">
        <v>2025</v>
      </c>
      <c r="M1584" s="2"/>
    </row>
    <row r="1585" spans="2:13" x14ac:dyDescent="0.3">
      <c r="B1585" s="15">
        <v>45820</v>
      </c>
      <c r="C1585" s="2" t="s">
        <v>59</v>
      </c>
      <c r="D1585" s="2" t="s">
        <v>60</v>
      </c>
      <c r="E1585" s="16">
        <v>3</v>
      </c>
      <c r="F1585" s="17">
        <v>60</v>
      </c>
      <c r="G1585" s="16">
        <v>5</v>
      </c>
      <c r="H1585" s="17">
        <v>199.95</v>
      </c>
      <c r="I1585" s="2" t="s">
        <v>30</v>
      </c>
      <c r="J1585" s="2" t="s">
        <v>55</v>
      </c>
      <c r="K1585" s="16" t="s">
        <v>111</v>
      </c>
      <c r="L1585" s="18">
        <v>2025</v>
      </c>
      <c r="M1585" s="2"/>
    </row>
    <row r="1586" spans="2:13" x14ac:dyDescent="0.3">
      <c r="B1586" s="10">
        <v>45821</v>
      </c>
      <c r="C1586" s="11" t="s">
        <v>59</v>
      </c>
      <c r="D1586" s="11" t="s">
        <v>60</v>
      </c>
      <c r="E1586" s="12">
        <v>2</v>
      </c>
      <c r="F1586" s="13">
        <v>40</v>
      </c>
      <c r="G1586" s="12">
        <v>3</v>
      </c>
      <c r="H1586" s="13">
        <v>119.97</v>
      </c>
      <c r="I1586" s="11" t="s">
        <v>30</v>
      </c>
      <c r="J1586" s="11" t="s">
        <v>55</v>
      </c>
      <c r="K1586" s="12" t="s">
        <v>111</v>
      </c>
      <c r="L1586" s="14">
        <v>2025</v>
      </c>
      <c r="M1586" s="2"/>
    </row>
    <row r="1587" spans="2:13" x14ac:dyDescent="0.3">
      <c r="B1587" s="15">
        <v>45822</v>
      </c>
      <c r="C1587" s="2" t="s">
        <v>61</v>
      </c>
      <c r="D1587" s="2" t="s">
        <v>62</v>
      </c>
      <c r="E1587" s="16">
        <v>1</v>
      </c>
      <c r="F1587" s="17">
        <v>294.02</v>
      </c>
      <c r="G1587" s="16">
        <v>5</v>
      </c>
      <c r="H1587" s="17">
        <v>1633.45</v>
      </c>
      <c r="I1587" s="2" t="s">
        <v>58</v>
      </c>
      <c r="J1587" s="2" t="s">
        <v>55</v>
      </c>
      <c r="K1587" s="16" t="s">
        <v>111</v>
      </c>
      <c r="L1587" s="18">
        <v>2025</v>
      </c>
      <c r="M1587" s="2"/>
    </row>
    <row r="1588" spans="2:13" x14ac:dyDescent="0.3">
      <c r="B1588" s="10">
        <v>45823</v>
      </c>
      <c r="C1588" s="11" t="s">
        <v>75</v>
      </c>
      <c r="D1588" s="11" t="s">
        <v>76</v>
      </c>
      <c r="E1588" s="12">
        <v>0</v>
      </c>
      <c r="F1588" s="13">
        <v>0</v>
      </c>
      <c r="G1588" s="12">
        <v>4</v>
      </c>
      <c r="H1588" s="13">
        <v>80</v>
      </c>
      <c r="I1588" s="11" t="s">
        <v>77</v>
      </c>
      <c r="J1588" s="11" t="s">
        <v>78</v>
      </c>
      <c r="K1588" s="12" t="s">
        <v>111</v>
      </c>
      <c r="L1588" s="14">
        <v>2025</v>
      </c>
      <c r="M1588" s="2"/>
    </row>
    <row r="1589" spans="2:13" x14ac:dyDescent="0.3">
      <c r="B1589" s="15">
        <v>45824</v>
      </c>
      <c r="C1589" s="2" t="s">
        <v>26</v>
      </c>
      <c r="D1589" s="2" t="s">
        <v>27</v>
      </c>
      <c r="E1589" s="16">
        <v>0</v>
      </c>
      <c r="F1589" s="17">
        <v>0</v>
      </c>
      <c r="G1589" s="16">
        <v>2</v>
      </c>
      <c r="H1589" s="17">
        <v>55.98</v>
      </c>
      <c r="I1589" s="2" t="s">
        <v>25</v>
      </c>
      <c r="J1589" s="2" t="s">
        <v>14</v>
      </c>
      <c r="K1589" s="16" t="s">
        <v>111</v>
      </c>
      <c r="L1589" s="18">
        <v>2025</v>
      </c>
      <c r="M1589" s="2"/>
    </row>
    <row r="1590" spans="2:13" x14ac:dyDescent="0.3">
      <c r="B1590" s="10">
        <v>45825</v>
      </c>
      <c r="C1590" s="11" t="s">
        <v>19</v>
      </c>
      <c r="D1590" s="11" t="s">
        <v>20</v>
      </c>
      <c r="E1590" s="12">
        <v>2</v>
      </c>
      <c r="F1590" s="13">
        <v>129.97999999999999</v>
      </c>
      <c r="G1590" s="12">
        <v>2</v>
      </c>
      <c r="H1590" s="13">
        <v>199.98</v>
      </c>
      <c r="I1590" s="11" t="s">
        <v>18</v>
      </c>
      <c r="J1590" s="11" t="s">
        <v>14</v>
      </c>
      <c r="K1590" s="12" t="s">
        <v>111</v>
      </c>
      <c r="L1590" s="14">
        <v>2025</v>
      </c>
      <c r="M1590" s="2"/>
    </row>
    <row r="1591" spans="2:13" x14ac:dyDescent="0.3">
      <c r="B1591" s="15">
        <v>45826</v>
      </c>
      <c r="C1591" s="2" t="s">
        <v>98</v>
      </c>
      <c r="D1591" s="2" t="s">
        <v>99</v>
      </c>
      <c r="E1591" s="16">
        <v>2</v>
      </c>
      <c r="F1591" s="17">
        <v>719.92</v>
      </c>
      <c r="G1591" s="16">
        <v>5</v>
      </c>
      <c r="H1591" s="17">
        <v>1999.75</v>
      </c>
      <c r="I1591" s="2" t="s">
        <v>13</v>
      </c>
      <c r="J1591" s="2" t="s">
        <v>100</v>
      </c>
      <c r="K1591" s="16" t="s">
        <v>111</v>
      </c>
      <c r="L1591" s="18">
        <v>2025</v>
      </c>
      <c r="M1591" s="2"/>
    </row>
    <row r="1592" spans="2:13" x14ac:dyDescent="0.3">
      <c r="B1592" s="10">
        <v>45827</v>
      </c>
      <c r="C1592" s="11" t="s">
        <v>61</v>
      </c>
      <c r="D1592" s="11" t="s">
        <v>62</v>
      </c>
      <c r="E1592" s="12">
        <v>3</v>
      </c>
      <c r="F1592" s="13">
        <v>882.06</v>
      </c>
      <c r="G1592" s="12">
        <v>1</v>
      </c>
      <c r="H1592" s="13">
        <v>326.69</v>
      </c>
      <c r="I1592" s="11" t="s">
        <v>58</v>
      </c>
      <c r="J1592" s="11" t="s">
        <v>55</v>
      </c>
      <c r="K1592" s="12" t="s">
        <v>111</v>
      </c>
      <c r="L1592" s="14">
        <v>2025</v>
      </c>
      <c r="M1592" s="2"/>
    </row>
    <row r="1593" spans="2:13" x14ac:dyDescent="0.3">
      <c r="B1593" s="15">
        <v>45828</v>
      </c>
      <c r="C1593" s="2" t="s">
        <v>72</v>
      </c>
      <c r="D1593" s="2" t="s">
        <v>73</v>
      </c>
      <c r="E1593" s="16">
        <v>1</v>
      </c>
      <c r="F1593" s="17">
        <v>12600</v>
      </c>
      <c r="G1593" s="16">
        <v>1</v>
      </c>
      <c r="H1593" s="17">
        <v>14000</v>
      </c>
      <c r="I1593" s="2" t="s">
        <v>74</v>
      </c>
      <c r="J1593" s="2" t="s">
        <v>68</v>
      </c>
      <c r="K1593" s="16" t="s">
        <v>111</v>
      </c>
      <c r="L1593" s="18">
        <v>2025</v>
      </c>
      <c r="M1593" s="2"/>
    </row>
    <row r="1594" spans="2:13" x14ac:dyDescent="0.3">
      <c r="B1594" s="10">
        <v>45829</v>
      </c>
      <c r="C1594" s="11" t="s">
        <v>75</v>
      </c>
      <c r="D1594" s="11" t="s">
        <v>76</v>
      </c>
      <c r="E1594" s="12">
        <v>1</v>
      </c>
      <c r="F1594" s="13">
        <v>12</v>
      </c>
      <c r="G1594" s="12">
        <v>2</v>
      </c>
      <c r="H1594" s="13">
        <v>40</v>
      </c>
      <c r="I1594" s="11" t="s">
        <v>77</v>
      </c>
      <c r="J1594" s="11" t="s">
        <v>78</v>
      </c>
      <c r="K1594" s="12" t="s">
        <v>111</v>
      </c>
      <c r="L1594" s="14">
        <v>2025</v>
      </c>
      <c r="M1594" s="2"/>
    </row>
    <row r="1595" spans="2:13" x14ac:dyDescent="0.3">
      <c r="B1595" s="15">
        <v>45830</v>
      </c>
      <c r="C1595" s="2" t="s">
        <v>26</v>
      </c>
      <c r="D1595" s="2" t="s">
        <v>27</v>
      </c>
      <c r="E1595" s="16">
        <v>3</v>
      </c>
      <c r="F1595" s="17">
        <v>42</v>
      </c>
      <c r="G1595" s="16">
        <v>4</v>
      </c>
      <c r="H1595" s="17">
        <v>111.96</v>
      </c>
      <c r="I1595" s="2" t="s">
        <v>25</v>
      </c>
      <c r="J1595" s="2" t="s">
        <v>14</v>
      </c>
      <c r="K1595" s="16" t="s">
        <v>111</v>
      </c>
      <c r="L1595" s="18">
        <v>2025</v>
      </c>
      <c r="M1595" s="2"/>
    </row>
    <row r="1596" spans="2:13" x14ac:dyDescent="0.3">
      <c r="B1596" s="10">
        <v>45831</v>
      </c>
      <c r="C1596" s="11" t="s">
        <v>40</v>
      </c>
      <c r="D1596" s="11" t="s">
        <v>41</v>
      </c>
      <c r="E1596" s="12">
        <v>1</v>
      </c>
      <c r="F1596" s="13">
        <v>21.99</v>
      </c>
      <c r="G1596" s="12">
        <v>4</v>
      </c>
      <c r="H1596" s="13">
        <v>159.96</v>
      </c>
      <c r="I1596" s="11" t="s">
        <v>25</v>
      </c>
      <c r="J1596" s="11" t="s">
        <v>36</v>
      </c>
      <c r="K1596" s="12" t="s">
        <v>111</v>
      </c>
      <c r="L1596" s="14">
        <v>2025</v>
      </c>
      <c r="M1596" s="2"/>
    </row>
    <row r="1597" spans="2:13" x14ac:dyDescent="0.3">
      <c r="B1597" s="15">
        <v>45832</v>
      </c>
      <c r="C1597" s="2" t="s">
        <v>59</v>
      </c>
      <c r="D1597" s="2" t="s">
        <v>60</v>
      </c>
      <c r="E1597" s="16">
        <v>0</v>
      </c>
      <c r="F1597" s="17">
        <v>0</v>
      </c>
      <c r="G1597" s="16">
        <v>1</v>
      </c>
      <c r="H1597" s="17">
        <v>39.99</v>
      </c>
      <c r="I1597" s="2" t="s">
        <v>30</v>
      </c>
      <c r="J1597" s="2" t="s">
        <v>55</v>
      </c>
      <c r="K1597" s="16" t="s">
        <v>111</v>
      </c>
      <c r="L1597" s="18">
        <v>2025</v>
      </c>
      <c r="M1597" s="2"/>
    </row>
    <row r="1598" spans="2:13" x14ac:dyDescent="0.3">
      <c r="B1598" s="10">
        <v>45833</v>
      </c>
      <c r="C1598" s="11" t="s">
        <v>104</v>
      </c>
      <c r="D1598" s="11" t="s">
        <v>105</v>
      </c>
      <c r="E1598" s="12">
        <v>2</v>
      </c>
      <c r="F1598" s="13">
        <v>69.099999999999994</v>
      </c>
      <c r="G1598" s="12">
        <v>2</v>
      </c>
      <c r="H1598" s="13">
        <v>106.3</v>
      </c>
      <c r="I1598" s="11" t="s">
        <v>106</v>
      </c>
      <c r="J1598" s="11" t="s">
        <v>100</v>
      </c>
      <c r="K1598" s="12" t="s">
        <v>111</v>
      </c>
      <c r="L1598" s="14">
        <v>2025</v>
      </c>
      <c r="M1598" s="2"/>
    </row>
    <row r="1599" spans="2:13" x14ac:dyDescent="0.3">
      <c r="B1599" s="15">
        <v>45834</v>
      </c>
      <c r="C1599" s="2" t="s">
        <v>79</v>
      </c>
      <c r="D1599" s="2" t="s">
        <v>80</v>
      </c>
      <c r="E1599" s="16">
        <v>3</v>
      </c>
      <c r="F1599" s="17">
        <v>634.95000000000005</v>
      </c>
      <c r="G1599" s="16">
        <v>1</v>
      </c>
      <c r="H1599" s="17">
        <v>249</v>
      </c>
      <c r="I1599" s="2" t="s">
        <v>81</v>
      </c>
      <c r="J1599" s="2" t="s">
        <v>78</v>
      </c>
      <c r="K1599" s="16" t="s">
        <v>111</v>
      </c>
      <c r="L1599" s="18">
        <v>2025</v>
      </c>
      <c r="M1599" s="2"/>
    </row>
    <row r="1600" spans="2:13" x14ac:dyDescent="0.3">
      <c r="B1600" s="10">
        <v>45835</v>
      </c>
      <c r="C1600" s="11" t="s">
        <v>98</v>
      </c>
      <c r="D1600" s="11" t="s">
        <v>99</v>
      </c>
      <c r="E1600" s="12">
        <v>3</v>
      </c>
      <c r="F1600" s="13">
        <v>1079.8799999999999</v>
      </c>
      <c r="G1600" s="12">
        <v>5</v>
      </c>
      <c r="H1600" s="13">
        <v>1999.75</v>
      </c>
      <c r="I1600" s="11" t="s">
        <v>13</v>
      </c>
      <c r="J1600" s="11" t="s">
        <v>100</v>
      </c>
      <c r="K1600" s="12" t="s">
        <v>111</v>
      </c>
      <c r="L1600" s="14">
        <v>2025</v>
      </c>
      <c r="M1600" s="2"/>
    </row>
    <row r="1601" spans="2:13" x14ac:dyDescent="0.3">
      <c r="B1601" s="15">
        <v>45836</v>
      </c>
      <c r="C1601" s="2" t="s">
        <v>75</v>
      </c>
      <c r="D1601" s="2" t="s">
        <v>76</v>
      </c>
      <c r="E1601" s="16">
        <v>0</v>
      </c>
      <c r="F1601" s="17">
        <v>0</v>
      </c>
      <c r="G1601" s="16">
        <v>1</v>
      </c>
      <c r="H1601" s="17">
        <v>20</v>
      </c>
      <c r="I1601" s="2" t="s">
        <v>77</v>
      </c>
      <c r="J1601" s="2" t="s">
        <v>78</v>
      </c>
      <c r="K1601" s="16" t="s">
        <v>111</v>
      </c>
      <c r="L1601" s="18">
        <v>2025</v>
      </c>
      <c r="M1601" s="2"/>
    </row>
    <row r="1602" spans="2:13" x14ac:dyDescent="0.3">
      <c r="B1602" s="10">
        <v>45837</v>
      </c>
      <c r="C1602" s="11" t="s">
        <v>51</v>
      </c>
      <c r="D1602" s="11" t="s">
        <v>52</v>
      </c>
      <c r="E1602" s="12">
        <v>2</v>
      </c>
      <c r="F1602" s="13">
        <v>179.98</v>
      </c>
      <c r="G1602" s="12">
        <v>3</v>
      </c>
      <c r="H1602" s="13">
        <v>359.97</v>
      </c>
      <c r="I1602" s="11" t="s">
        <v>39</v>
      </c>
      <c r="J1602" s="11" t="s">
        <v>36</v>
      </c>
      <c r="K1602" s="12" t="s">
        <v>111</v>
      </c>
      <c r="L1602" s="14">
        <v>2025</v>
      </c>
      <c r="M1602" s="2"/>
    </row>
    <row r="1603" spans="2:13" x14ac:dyDescent="0.3">
      <c r="B1603" s="15">
        <v>45838</v>
      </c>
      <c r="C1603" s="2" t="s">
        <v>82</v>
      </c>
      <c r="D1603" s="2" t="s">
        <v>83</v>
      </c>
      <c r="E1603" s="16">
        <v>3</v>
      </c>
      <c r="F1603" s="17">
        <v>290.25</v>
      </c>
      <c r="G1603" s="16">
        <v>4</v>
      </c>
      <c r="H1603" s="17">
        <v>516</v>
      </c>
      <c r="I1603" s="2" t="s">
        <v>77</v>
      </c>
      <c r="J1603" s="2" t="s">
        <v>78</v>
      </c>
      <c r="K1603" s="16" t="s">
        <v>111</v>
      </c>
      <c r="L1603" s="18">
        <v>2025</v>
      </c>
      <c r="M1603" s="2"/>
    </row>
    <row r="1604" spans="2:13" x14ac:dyDescent="0.3">
      <c r="B1604" s="10">
        <v>45839</v>
      </c>
      <c r="C1604" s="11" t="s">
        <v>64</v>
      </c>
      <c r="D1604" s="11" t="s">
        <v>65</v>
      </c>
      <c r="E1604" s="12">
        <v>0</v>
      </c>
      <c r="F1604" s="13">
        <v>0</v>
      </c>
      <c r="G1604" s="12">
        <v>2</v>
      </c>
      <c r="H1604" s="13">
        <v>1299.98</v>
      </c>
      <c r="I1604" s="11" t="s">
        <v>35</v>
      </c>
      <c r="J1604" s="11" t="s">
        <v>55</v>
      </c>
      <c r="K1604" s="12" t="s">
        <v>112</v>
      </c>
      <c r="L1604" s="14">
        <v>2025</v>
      </c>
      <c r="M1604" s="2"/>
    </row>
    <row r="1605" spans="2:13" x14ac:dyDescent="0.3">
      <c r="B1605" s="15">
        <v>45840</v>
      </c>
      <c r="C1605" s="2" t="s">
        <v>11</v>
      </c>
      <c r="D1605" s="2" t="s">
        <v>12</v>
      </c>
      <c r="E1605" s="16">
        <v>2</v>
      </c>
      <c r="F1605" s="17">
        <v>691.18</v>
      </c>
      <c r="G1605" s="16">
        <v>3</v>
      </c>
      <c r="H1605" s="17">
        <v>1295.97</v>
      </c>
      <c r="I1605" s="2" t="s">
        <v>13</v>
      </c>
      <c r="J1605" s="2" t="s">
        <v>14</v>
      </c>
      <c r="K1605" s="16" t="s">
        <v>112</v>
      </c>
      <c r="L1605" s="18">
        <v>2025</v>
      </c>
      <c r="M1605" s="2"/>
    </row>
    <row r="1606" spans="2:13" x14ac:dyDescent="0.3">
      <c r="B1606" s="10">
        <v>45841</v>
      </c>
      <c r="C1606" s="11" t="s">
        <v>82</v>
      </c>
      <c r="D1606" s="11" t="s">
        <v>83</v>
      </c>
      <c r="E1606" s="12">
        <v>2</v>
      </c>
      <c r="F1606" s="13">
        <v>193.5</v>
      </c>
      <c r="G1606" s="12">
        <v>1</v>
      </c>
      <c r="H1606" s="13">
        <v>129</v>
      </c>
      <c r="I1606" s="11" t="s">
        <v>77</v>
      </c>
      <c r="J1606" s="11" t="s">
        <v>78</v>
      </c>
      <c r="K1606" s="12" t="s">
        <v>112</v>
      </c>
      <c r="L1606" s="14">
        <v>2025</v>
      </c>
      <c r="M1606" s="2"/>
    </row>
    <row r="1607" spans="2:13" x14ac:dyDescent="0.3">
      <c r="B1607" s="15">
        <v>45842</v>
      </c>
      <c r="C1607" s="2" t="s">
        <v>59</v>
      </c>
      <c r="D1607" s="2" t="s">
        <v>60</v>
      </c>
      <c r="E1607" s="16">
        <v>2</v>
      </c>
      <c r="F1607" s="17">
        <v>40</v>
      </c>
      <c r="G1607" s="16">
        <v>5</v>
      </c>
      <c r="H1607" s="17">
        <v>199.95</v>
      </c>
      <c r="I1607" s="2" t="s">
        <v>30</v>
      </c>
      <c r="J1607" s="2" t="s">
        <v>55</v>
      </c>
      <c r="K1607" s="16" t="s">
        <v>112</v>
      </c>
      <c r="L1607" s="18">
        <v>2025</v>
      </c>
      <c r="M1607" s="2"/>
    </row>
    <row r="1608" spans="2:13" x14ac:dyDescent="0.3">
      <c r="B1608" s="10">
        <v>45843</v>
      </c>
      <c r="C1608" s="11" t="s">
        <v>64</v>
      </c>
      <c r="D1608" s="11" t="s">
        <v>65</v>
      </c>
      <c r="E1608" s="12">
        <v>2</v>
      </c>
      <c r="F1608" s="13">
        <v>1169.98</v>
      </c>
      <c r="G1608" s="12">
        <v>4</v>
      </c>
      <c r="H1608" s="13">
        <v>2599.96</v>
      </c>
      <c r="I1608" s="11" t="s">
        <v>35</v>
      </c>
      <c r="J1608" s="11" t="s">
        <v>55</v>
      </c>
      <c r="K1608" s="12" t="s">
        <v>112</v>
      </c>
      <c r="L1608" s="14">
        <v>2025</v>
      </c>
      <c r="M1608" s="2"/>
    </row>
    <row r="1609" spans="2:13" x14ac:dyDescent="0.3">
      <c r="B1609" s="15">
        <v>45844</v>
      </c>
      <c r="C1609" s="2" t="s">
        <v>72</v>
      </c>
      <c r="D1609" s="2" t="s">
        <v>73</v>
      </c>
      <c r="E1609" s="16">
        <v>0</v>
      </c>
      <c r="F1609" s="17">
        <v>0</v>
      </c>
      <c r="G1609" s="16">
        <v>1</v>
      </c>
      <c r="H1609" s="17">
        <v>14000</v>
      </c>
      <c r="I1609" s="2" t="s">
        <v>74</v>
      </c>
      <c r="J1609" s="2" t="s">
        <v>68</v>
      </c>
      <c r="K1609" s="16" t="s">
        <v>112</v>
      </c>
      <c r="L1609" s="18">
        <v>2025</v>
      </c>
      <c r="M1609" s="2"/>
    </row>
    <row r="1610" spans="2:13" x14ac:dyDescent="0.3">
      <c r="B1610" s="10">
        <v>45845</v>
      </c>
      <c r="C1610" s="11" t="s">
        <v>59</v>
      </c>
      <c r="D1610" s="11" t="s">
        <v>60</v>
      </c>
      <c r="E1610" s="12">
        <v>2</v>
      </c>
      <c r="F1610" s="13">
        <v>40</v>
      </c>
      <c r="G1610" s="12">
        <v>4</v>
      </c>
      <c r="H1610" s="13">
        <v>159.96</v>
      </c>
      <c r="I1610" s="11" t="s">
        <v>30</v>
      </c>
      <c r="J1610" s="11" t="s">
        <v>55</v>
      </c>
      <c r="K1610" s="12" t="s">
        <v>112</v>
      </c>
      <c r="L1610" s="14">
        <v>2025</v>
      </c>
      <c r="M1610" s="2"/>
    </row>
    <row r="1611" spans="2:13" x14ac:dyDescent="0.3">
      <c r="B1611" s="15">
        <v>45846</v>
      </c>
      <c r="C1611" s="2" t="s">
        <v>47</v>
      </c>
      <c r="D1611" s="2" t="s">
        <v>48</v>
      </c>
      <c r="E1611" s="16">
        <v>3</v>
      </c>
      <c r="F1611" s="17">
        <v>269.73</v>
      </c>
      <c r="G1611" s="16">
        <v>4</v>
      </c>
      <c r="H1611" s="17">
        <v>479.52</v>
      </c>
      <c r="I1611" s="2" t="s">
        <v>46</v>
      </c>
      <c r="J1611" s="2" t="s">
        <v>36</v>
      </c>
      <c r="K1611" s="16" t="s">
        <v>112</v>
      </c>
      <c r="L1611" s="18">
        <v>2025</v>
      </c>
      <c r="M1611" s="2"/>
    </row>
    <row r="1612" spans="2:13" x14ac:dyDescent="0.3">
      <c r="B1612" s="10">
        <v>45847</v>
      </c>
      <c r="C1612" s="11" t="s">
        <v>31</v>
      </c>
      <c r="D1612" s="11" t="s">
        <v>32</v>
      </c>
      <c r="E1612" s="12">
        <v>2</v>
      </c>
      <c r="F1612" s="13">
        <v>469</v>
      </c>
      <c r="G1612" s="12">
        <v>5</v>
      </c>
      <c r="H1612" s="13">
        <v>1379.4</v>
      </c>
      <c r="I1612" s="11" t="s">
        <v>18</v>
      </c>
      <c r="J1612" s="11" t="s">
        <v>14</v>
      </c>
      <c r="K1612" s="12" t="s">
        <v>112</v>
      </c>
      <c r="L1612" s="14">
        <v>2025</v>
      </c>
      <c r="M1612" s="2"/>
    </row>
    <row r="1613" spans="2:13" x14ac:dyDescent="0.3">
      <c r="B1613" s="15">
        <v>45848</v>
      </c>
      <c r="C1613" s="2" t="s">
        <v>28</v>
      </c>
      <c r="D1613" s="2" t="s">
        <v>29</v>
      </c>
      <c r="E1613" s="16">
        <v>0</v>
      </c>
      <c r="F1613" s="17">
        <v>0</v>
      </c>
      <c r="G1613" s="16">
        <v>5</v>
      </c>
      <c r="H1613" s="17">
        <v>149.94999999999999</v>
      </c>
      <c r="I1613" s="2" t="s">
        <v>30</v>
      </c>
      <c r="J1613" s="2" t="s">
        <v>14</v>
      </c>
      <c r="K1613" s="16" t="s">
        <v>112</v>
      </c>
      <c r="L1613" s="18">
        <v>2025</v>
      </c>
      <c r="M1613" s="2"/>
    </row>
    <row r="1614" spans="2:13" x14ac:dyDescent="0.3">
      <c r="B1614" s="10">
        <v>45849</v>
      </c>
      <c r="C1614" s="11" t="s">
        <v>51</v>
      </c>
      <c r="D1614" s="11" t="s">
        <v>52</v>
      </c>
      <c r="E1614" s="12">
        <v>3</v>
      </c>
      <c r="F1614" s="13">
        <v>269.96999999999997</v>
      </c>
      <c r="G1614" s="12">
        <v>2</v>
      </c>
      <c r="H1614" s="13">
        <v>239.98</v>
      </c>
      <c r="I1614" s="11" t="s">
        <v>39</v>
      </c>
      <c r="J1614" s="11" t="s">
        <v>36</v>
      </c>
      <c r="K1614" s="12" t="s">
        <v>112</v>
      </c>
      <c r="L1614" s="14">
        <v>2025</v>
      </c>
      <c r="M1614" s="2"/>
    </row>
    <row r="1615" spans="2:13" x14ac:dyDescent="0.3">
      <c r="B1615" s="15">
        <v>45850</v>
      </c>
      <c r="C1615" s="2" t="s">
        <v>51</v>
      </c>
      <c r="D1615" s="2" t="s">
        <v>52</v>
      </c>
      <c r="E1615" s="16">
        <v>2</v>
      </c>
      <c r="F1615" s="17">
        <v>179.98</v>
      </c>
      <c r="G1615" s="16">
        <v>5</v>
      </c>
      <c r="H1615" s="17">
        <v>599.95000000000005</v>
      </c>
      <c r="I1615" s="2" t="s">
        <v>39</v>
      </c>
      <c r="J1615" s="2" t="s">
        <v>36</v>
      </c>
      <c r="K1615" s="16" t="s">
        <v>112</v>
      </c>
      <c r="L1615" s="18">
        <v>2025</v>
      </c>
      <c r="M1615" s="2"/>
    </row>
    <row r="1616" spans="2:13" x14ac:dyDescent="0.3">
      <c r="B1616" s="10">
        <v>45851</v>
      </c>
      <c r="C1616" s="11" t="s">
        <v>16</v>
      </c>
      <c r="D1616" s="11" t="s">
        <v>17</v>
      </c>
      <c r="E1616" s="12">
        <v>31</v>
      </c>
      <c r="F1616" s="13">
        <v>5424.6900000000005</v>
      </c>
      <c r="G1616" s="12">
        <v>1</v>
      </c>
      <c r="H1616" s="13">
        <v>249.99</v>
      </c>
      <c r="I1616" s="11" t="s">
        <v>18</v>
      </c>
      <c r="J1616" s="11" t="s">
        <v>14</v>
      </c>
      <c r="K1616" s="12" t="s">
        <v>112</v>
      </c>
      <c r="L1616" s="14">
        <v>2025</v>
      </c>
      <c r="M1616" s="2"/>
    </row>
    <row r="1617" spans="2:13" x14ac:dyDescent="0.3">
      <c r="B1617" s="15">
        <v>45852</v>
      </c>
      <c r="C1617" s="2" t="s">
        <v>89</v>
      </c>
      <c r="D1617" s="2" t="s">
        <v>90</v>
      </c>
      <c r="E1617" s="16">
        <v>3</v>
      </c>
      <c r="F1617" s="17">
        <v>188.97</v>
      </c>
      <c r="G1617" s="16">
        <v>5</v>
      </c>
      <c r="H1617" s="17">
        <v>449.95</v>
      </c>
      <c r="I1617" s="2" t="s">
        <v>91</v>
      </c>
      <c r="J1617" s="2" t="s">
        <v>78</v>
      </c>
      <c r="K1617" s="16" t="s">
        <v>112</v>
      </c>
      <c r="L1617" s="18">
        <v>2025</v>
      </c>
      <c r="M1617" s="2"/>
    </row>
    <row r="1618" spans="2:13" x14ac:dyDescent="0.3">
      <c r="B1618" s="10">
        <v>45853</v>
      </c>
      <c r="C1618" s="11" t="s">
        <v>16</v>
      </c>
      <c r="D1618" s="11" t="s">
        <v>17</v>
      </c>
      <c r="E1618" s="12">
        <v>2</v>
      </c>
      <c r="F1618" s="13">
        <v>349.98</v>
      </c>
      <c r="G1618" s="12">
        <v>4</v>
      </c>
      <c r="H1618" s="13">
        <v>999.96</v>
      </c>
      <c r="I1618" s="11" t="s">
        <v>18</v>
      </c>
      <c r="J1618" s="11" t="s">
        <v>14</v>
      </c>
      <c r="K1618" s="12" t="s">
        <v>112</v>
      </c>
      <c r="L1618" s="14">
        <v>2025</v>
      </c>
      <c r="M1618" s="2"/>
    </row>
    <row r="1619" spans="2:13" x14ac:dyDescent="0.3">
      <c r="B1619" s="15">
        <v>45854</v>
      </c>
      <c r="C1619" s="2" t="s">
        <v>59</v>
      </c>
      <c r="D1619" s="2" t="s">
        <v>60</v>
      </c>
      <c r="E1619" s="16">
        <v>2</v>
      </c>
      <c r="F1619" s="17">
        <v>40</v>
      </c>
      <c r="G1619" s="16">
        <v>2</v>
      </c>
      <c r="H1619" s="17">
        <v>79.98</v>
      </c>
      <c r="I1619" s="2" t="s">
        <v>30</v>
      </c>
      <c r="J1619" s="2" t="s">
        <v>55</v>
      </c>
      <c r="K1619" s="16" t="s">
        <v>112</v>
      </c>
      <c r="L1619" s="18">
        <v>2025</v>
      </c>
      <c r="M1619" s="2"/>
    </row>
    <row r="1620" spans="2:13" x14ac:dyDescent="0.3">
      <c r="B1620" s="10">
        <v>45855</v>
      </c>
      <c r="C1620" s="11" t="s">
        <v>16</v>
      </c>
      <c r="D1620" s="11" t="s">
        <v>17</v>
      </c>
      <c r="E1620" s="12">
        <v>0</v>
      </c>
      <c r="F1620" s="13">
        <v>0</v>
      </c>
      <c r="G1620" s="12">
        <v>5</v>
      </c>
      <c r="H1620" s="13">
        <v>1249.95</v>
      </c>
      <c r="I1620" s="11" t="s">
        <v>18</v>
      </c>
      <c r="J1620" s="11" t="s">
        <v>14</v>
      </c>
      <c r="K1620" s="12" t="s">
        <v>112</v>
      </c>
      <c r="L1620" s="14">
        <v>2025</v>
      </c>
      <c r="M1620" s="2"/>
    </row>
    <row r="1621" spans="2:13" x14ac:dyDescent="0.3">
      <c r="B1621" s="15">
        <v>45856</v>
      </c>
      <c r="C1621" s="2" t="s">
        <v>89</v>
      </c>
      <c r="D1621" s="2" t="s">
        <v>90</v>
      </c>
      <c r="E1621" s="16">
        <v>1</v>
      </c>
      <c r="F1621" s="17">
        <v>62.99</v>
      </c>
      <c r="G1621" s="16">
        <v>5</v>
      </c>
      <c r="H1621" s="17">
        <v>449.95</v>
      </c>
      <c r="I1621" s="2" t="s">
        <v>91</v>
      </c>
      <c r="J1621" s="2" t="s">
        <v>78</v>
      </c>
      <c r="K1621" s="16" t="s">
        <v>112</v>
      </c>
      <c r="L1621" s="18">
        <v>2025</v>
      </c>
      <c r="M1621" s="2"/>
    </row>
    <row r="1622" spans="2:13" x14ac:dyDescent="0.3">
      <c r="B1622" s="10">
        <v>45857</v>
      </c>
      <c r="C1622" s="11" t="s">
        <v>11</v>
      </c>
      <c r="D1622" s="11" t="s">
        <v>12</v>
      </c>
      <c r="E1622" s="12">
        <v>1</v>
      </c>
      <c r="F1622" s="13">
        <v>345.59</v>
      </c>
      <c r="G1622" s="12">
        <v>4</v>
      </c>
      <c r="H1622" s="13">
        <v>1727.96</v>
      </c>
      <c r="I1622" s="11" t="s">
        <v>13</v>
      </c>
      <c r="J1622" s="11" t="s">
        <v>14</v>
      </c>
      <c r="K1622" s="12" t="s">
        <v>112</v>
      </c>
      <c r="L1622" s="14">
        <v>2025</v>
      </c>
      <c r="M1622" s="2"/>
    </row>
    <row r="1623" spans="2:13" x14ac:dyDescent="0.3">
      <c r="B1623" s="15">
        <v>45858</v>
      </c>
      <c r="C1623" s="2" t="s">
        <v>84</v>
      </c>
      <c r="D1623" s="2" t="s">
        <v>85</v>
      </c>
      <c r="E1623" s="16">
        <v>2</v>
      </c>
      <c r="F1623" s="17">
        <v>193.5</v>
      </c>
      <c r="G1623" s="16">
        <v>3</v>
      </c>
      <c r="H1623" s="17">
        <v>387</v>
      </c>
      <c r="I1623" s="2" t="s">
        <v>86</v>
      </c>
      <c r="J1623" s="2" t="s">
        <v>78</v>
      </c>
      <c r="K1623" s="16" t="s">
        <v>112</v>
      </c>
      <c r="L1623" s="18">
        <v>2025</v>
      </c>
      <c r="M1623" s="2"/>
    </row>
    <row r="1624" spans="2:13" x14ac:dyDescent="0.3">
      <c r="B1624" s="10">
        <v>45859</v>
      </c>
      <c r="C1624" s="11" t="s">
        <v>72</v>
      </c>
      <c r="D1624" s="11" t="s">
        <v>73</v>
      </c>
      <c r="E1624" s="12">
        <v>1</v>
      </c>
      <c r="F1624" s="13">
        <v>12600</v>
      </c>
      <c r="G1624" s="12">
        <v>1</v>
      </c>
      <c r="H1624" s="13">
        <v>14000</v>
      </c>
      <c r="I1624" s="11" t="s">
        <v>74</v>
      </c>
      <c r="J1624" s="11" t="s">
        <v>68</v>
      </c>
      <c r="K1624" s="12" t="s">
        <v>112</v>
      </c>
      <c r="L1624" s="14">
        <v>2025</v>
      </c>
      <c r="M1624" s="2"/>
    </row>
    <row r="1625" spans="2:13" x14ac:dyDescent="0.3">
      <c r="B1625" s="15">
        <v>45860</v>
      </c>
      <c r="C1625" s="2" t="s">
        <v>31</v>
      </c>
      <c r="D1625" s="2" t="s">
        <v>32</v>
      </c>
      <c r="E1625" s="16">
        <v>3</v>
      </c>
      <c r="F1625" s="17">
        <v>703.5</v>
      </c>
      <c r="G1625" s="16">
        <v>2</v>
      </c>
      <c r="H1625" s="17">
        <v>551.76</v>
      </c>
      <c r="I1625" s="2" t="s">
        <v>18</v>
      </c>
      <c r="J1625" s="2" t="s">
        <v>14</v>
      </c>
      <c r="K1625" s="16" t="s">
        <v>112</v>
      </c>
      <c r="L1625" s="18">
        <v>2025</v>
      </c>
      <c r="M1625" s="2"/>
    </row>
    <row r="1626" spans="2:13" x14ac:dyDescent="0.3">
      <c r="B1626" s="10">
        <v>45861</v>
      </c>
      <c r="C1626" s="11" t="s">
        <v>37</v>
      </c>
      <c r="D1626" s="11" t="s">
        <v>38</v>
      </c>
      <c r="E1626" s="12">
        <v>2</v>
      </c>
      <c r="F1626" s="13">
        <v>77.98</v>
      </c>
      <c r="G1626" s="12">
        <v>5</v>
      </c>
      <c r="H1626" s="13">
        <v>299.95</v>
      </c>
      <c r="I1626" s="11" t="s">
        <v>39</v>
      </c>
      <c r="J1626" s="11" t="s">
        <v>36</v>
      </c>
      <c r="K1626" s="12" t="s">
        <v>112</v>
      </c>
      <c r="L1626" s="14">
        <v>2025</v>
      </c>
      <c r="M1626" s="2"/>
    </row>
    <row r="1627" spans="2:13" x14ac:dyDescent="0.3">
      <c r="B1627" s="15">
        <v>45862</v>
      </c>
      <c r="C1627" s="2" t="s">
        <v>64</v>
      </c>
      <c r="D1627" s="2" t="s">
        <v>65</v>
      </c>
      <c r="E1627" s="16">
        <v>1</v>
      </c>
      <c r="F1627" s="17">
        <v>584.99</v>
      </c>
      <c r="G1627" s="16">
        <v>1</v>
      </c>
      <c r="H1627" s="17">
        <v>649.99</v>
      </c>
      <c r="I1627" s="2" t="s">
        <v>35</v>
      </c>
      <c r="J1627" s="2" t="s">
        <v>55</v>
      </c>
      <c r="K1627" s="16" t="s">
        <v>112</v>
      </c>
      <c r="L1627" s="18">
        <v>2025</v>
      </c>
      <c r="M1627" s="2"/>
    </row>
    <row r="1628" spans="2:13" x14ac:dyDescent="0.3">
      <c r="B1628" s="10">
        <v>45863</v>
      </c>
      <c r="C1628" s="11" t="s">
        <v>72</v>
      </c>
      <c r="D1628" s="11" t="s">
        <v>73</v>
      </c>
      <c r="E1628" s="12">
        <v>1</v>
      </c>
      <c r="F1628" s="13">
        <v>12600</v>
      </c>
      <c r="G1628" s="12">
        <v>1</v>
      </c>
      <c r="H1628" s="13">
        <v>14000</v>
      </c>
      <c r="I1628" s="11" t="s">
        <v>74</v>
      </c>
      <c r="J1628" s="11" t="s">
        <v>68</v>
      </c>
      <c r="K1628" s="12" t="s">
        <v>112</v>
      </c>
      <c r="L1628" s="14">
        <v>2025</v>
      </c>
      <c r="M1628" s="2"/>
    </row>
    <row r="1629" spans="2:13" x14ac:dyDescent="0.3">
      <c r="B1629" s="15">
        <v>45864</v>
      </c>
      <c r="C1629" s="2" t="s">
        <v>37</v>
      </c>
      <c r="D1629" s="2" t="s">
        <v>38</v>
      </c>
      <c r="E1629" s="16">
        <v>3</v>
      </c>
      <c r="F1629" s="17">
        <v>116.97</v>
      </c>
      <c r="G1629" s="16">
        <v>2</v>
      </c>
      <c r="H1629" s="17">
        <v>119.98</v>
      </c>
      <c r="I1629" s="2" t="s">
        <v>39</v>
      </c>
      <c r="J1629" s="2" t="s">
        <v>36</v>
      </c>
      <c r="K1629" s="16" t="s">
        <v>112</v>
      </c>
      <c r="L1629" s="18">
        <v>2025</v>
      </c>
      <c r="M1629" s="2"/>
    </row>
    <row r="1630" spans="2:13" x14ac:dyDescent="0.3">
      <c r="B1630" s="10">
        <v>45865</v>
      </c>
      <c r="C1630" s="11" t="s">
        <v>64</v>
      </c>
      <c r="D1630" s="11" t="s">
        <v>65</v>
      </c>
      <c r="E1630" s="12">
        <v>0</v>
      </c>
      <c r="F1630" s="13">
        <v>0</v>
      </c>
      <c r="G1630" s="12">
        <v>2</v>
      </c>
      <c r="H1630" s="13">
        <v>1299.98</v>
      </c>
      <c r="I1630" s="11" t="s">
        <v>35</v>
      </c>
      <c r="J1630" s="11" t="s">
        <v>55</v>
      </c>
      <c r="K1630" s="12" t="s">
        <v>112</v>
      </c>
      <c r="L1630" s="14">
        <v>2025</v>
      </c>
      <c r="M1630" s="2"/>
    </row>
    <row r="1631" spans="2:13" x14ac:dyDescent="0.3">
      <c r="B1631" s="15">
        <v>45866</v>
      </c>
      <c r="C1631" s="2" t="s">
        <v>75</v>
      </c>
      <c r="D1631" s="2" t="s">
        <v>76</v>
      </c>
      <c r="E1631" s="16">
        <v>1</v>
      </c>
      <c r="F1631" s="17">
        <v>12</v>
      </c>
      <c r="G1631" s="16">
        <v>1</v>
      </c>
      <c r="H1631" s="17">
        <v>20</v>
      </c>
      <c r="I1631" s="2" t="s">
        <v>77</v>
      </c>
      <c r="J1631" s="2" t="s">
        <v>78</v>
      </c>
      <c r="K1631" s="16" t="s">
        <v>112</v>
      </c>
      <c r="L1631" s="18">
        <v>2025</v>
      </c>
      <c r="M1631" s="2"/>
    </row>
    <row r="1632" spans="2:13" x14ac:dyDescent="0.3">
      <c r="B1632" s="10">
        <v>45867</v>
      </c>
      <c r="C1632" s="11" t="s">
        <v>49</v>
      </c>
      <c r="D1632" s="11" t="s">
        <v>50</v>
      </c>
      <c r="E1632" s="12">
        <v>2</v>
      </c>
      <c r="F1632" s="13">
        <v>46.06</v>
      </c>
      <c r="G1632" s="12">
        <v>3</v>
      </c>
      <c r="H1632" s="13">
        <v>125.64</v>
      </c>
      <c r="I1632" s="11" t="s">
        <v>46</v>
      </c>
      <c r="J1632" s="11" t="s">
        <v>36</v>
      </c>
      <c r="K1632" s="12" t="s">
        <v>112</v>
      </c>
      <c r="L1632" s="14">
        <v>2025</v>
      </c>
      <c r="M1632" s="2"/>
    </row>
    <row r="1633" spans="2:13" x14ac:dyDescent="0.3">
      <c r="B1633" s="15">
        <v>45868</v>
      </c>
      <c r="C1633" s="2" t="s">
        <v>51</v>
      </c>
      <c r="D1633" s="2" t="s">
        <v>52</v>
      </c>
      <c r="E1633" s="16">
        <v>0</v>
      </c>
      <c r="F1633" s="17">
        <v>0</v>
      </c>
      <c r="G1633" s="16">
        <v>2</v>
      </c>
      <c r="H1633" s="17">
        <v>239.98</v>
      </c>
      <c r="I1633" s="2" t="s">
        <v>39</v>
      </c>
      <c r="J1633" s="2" t="s">
        <v>36</v>
      </c>
      <c r="K1633" s="16" t="s">
        <v>112</v>
      </c>
      <c r="L1633" s="18">
        <v>2025</v>
      </c>
      <c r="M1633" s="2"/>
    </row>
    <row r="1634" spans="2:13" x14ac:dyDescent="0.3">
      <c r="B1634" s="10">
        <v>45869</v>
      </c>
      <c r="C1634" s="11" t="s">
        <v>28</v>
      </c>
      <c r="D1634" s="11" t="s">
        <v>29</v>
      </c>
      <c r="E1634" s="12">
        <v>3</v>
      </c>
      <c r="F1634" s="13">
        <v>45</v>
      </c>
      <c r="G1634" s="12">
        <v>3</v>
      </c>
      <c r="H1634" s="13">
        <v>89.97</v>
      </c>
      <c r="I1634" s="11" t="s">
        <v>30</v>
      </c>
      <c r="J1634" s="11" t="s">
        <v>14</v>
      </c>
      <c r="K1634" s="12" t="s">
        <v>112</v>
      </c>
      <c r="L1634" s="14">
        <v>2025</v>
      </c>
      <c r="M1634" s="2"/>
    </row>
    <row r="1635" spans="2:13" x14ac:dyDescent="0.3">
      <c r="B1635" s="15">
        <v>45870</v>
      </c>
      <c r="C1635" s="2" t="s">
        <v>53</v>
      </c>
      <c r="D1635" s="2" t="s">
        <v>54</v>
      </c>
      <c r="E1635" s="16">
        <v>3</v>
      </c>
      <c r="F1635" s="17">
        <v>623.97</v>
      </c>
      <c r="G1635" s="16">
        <v>2</v>
      </c>
      <c r="H1635" s="17">
        <v>519.98</v>
      </c>
      <c r="I1635" s="2" t="s">
        <v>35</v>
      </c>
      <c r="J1635" s="2" t="s">
        <v>55</v>
      </c>
      <c r="K1635" s="16" t="s">
        <v>113</v>
      </c>
      <c r="L1635" s="18">
        <v>2025</v>
      </c>
      <c r="M1635" s="2"/>
    </row>
    <row r="1636" spans="2:13" x14ac:dyDescent="0.3">
      <c r="B1636" s="10">
        <v>45871</v>
      </c>
      <c r="C1636" s="11" t="s">
        <v>47</v>
      </c>
      <c r="D1636" s="11" t="s">
        <v>48</v>
      </c>
      <c r="E1636" s="12">
        <v>1</v>
      </c>
      <c r="F1636" s="13">
        <v>89.91</v>
      </c>
      <c r="G1636" s="12">
        <v>1</v>
      </c>
      <c r="H1636" s="13">
        <v>119.88</v>
      </c>
      <c r="I1636" s="11" t="s">
        <v>46</v>
      </c>
      <c r="J1636" s="11" t="s">
        <v>36</v>
      </c>
      <c r="K1636" s="12" t="s">
        <v>113</v>
      </c>
      <c r="L1636" s="14">
        <v>2025</v>
      </c>
      <c r="M1636" s="2"/>
    </row>
    <row r="1637" spans="2:13" x14ac:dyDescent="0.3">
      <c r="B1637" s="15">
        <v>45872</v>
      </c>
      <c r="C1637" s="2" t="s">
        <v>42</v>
      </c>
      <c r="D1637" s="2" t="s">
        <v>43</v>
      </c>
      <c r="E1637" s="16">
        <v>0</v>
      </c>
      <c r="F1637" s="17">
        <v>0</v>
      </c>
      <c r="G1637" s="16">
        <v>2</v>
      </c>
      <c r="H1637" s="17">
        <v>79.98</v>
      </c>
      <c r="I1637" s="2" t="s">
        <v>25</v>
      </c>
      <c r="J1637" s="2" t="s">
        <v>36</v>
      </c>
      <c r="K1637" s="16" t="s">
        <v>113</v>
      </c>
      <c r="L1637" s="18">
        <v>2025</v>
      </c>
      <c r="M1637" s="2"/>
    </row>
    <row r="1638" spans="2:13" x14ac:dyDescent="0.3">
      <c r="B1638" s="10">
        <v>45873</v>
      </c>
      <c r="C1638" s="11" t="s">
        <v>51</v>
      </c>
      <c r="D1638" s="11" t="s">
        <v>52</v>
      </c>
      <c r="E1638" s="12">
        <v>3</v>
      </c>
      <c r="F1638" s="13">
        <v>269.96999999999997</v>
      </c>
      <c r="G1638" s="12">
        <v>2</v>
      </c>
      <c r="H1638" s="13">
        <v>239.98</v>
      </c>
      <c r="I1638" s="11" t="s">
        <v>39</v>
      </c>
      <c r="J1638" s="11" t="s">
        <v>36</v>
      </c>
      <c r="K1638" s="12" t="s">
        <v>113</v>
      </c>
      <c r="L1638" s="14">
        <v>2025</v>
      </c>
      <c r="M1638" s="2"/>
    </row>
    <row r="1639" spans="2:13" x14ac:dyDescent="0.3">
      <c r="B1639" s="15">
        <v>45874</v>
      </c>
      <c r="C1639" s="2" t="s">
        <v>33</v>
      </c>
      <c r="D1639" s="2" t="s">
        <v>34</v>
      </c>
      <c r="E1639" s="16">
        <v>2</v>
      </c>
      <c r="F1639" s="17">
        <v>399.98</v>
      </c>
      <c r="G1639" s="16">
        <v>3</v>
      </c>
      <c r="H1639" s="17">
        <v>749.97</v>
      </c>
      <c r="I1639" s="2" t="s">
        <v>35</v>
      </c>
      <c r="J1639" s="2" t="s">
        <v>36</v>
      </c>
      <c r="K1639" s="16" t="s">
        <v>113</v>
      </c>
      <c r="L1639" s="18">
        <v>2025</v>
      </c>
      <c r="M1639" s="2"/>
    </row>
    <row r="1640" spans="2:13" x14ac:dyDescent="0.3">
      <c r="B1640" s="10">
        <v>45875</v>
      </c>
      <c r="C1640" s="11" t="s">
        <v>31</v>
      </c>
      <c r="D1640" s="11" t="s">
        <v>32</v>
      </c>
      <c r="E1640" s="12">
        <v>3</v>
      </c>
      <c r="F1640" s="13">
        <v>703.5</v>
      </c>
      <c r="G1640" s="12">
        <v>4</v>
      </c>
      <c r="H1640" s="13">
        <v>1103.52</v>
      </c>
      <c r="I1640" s="11" t="s">
        <v>18</v>
      </c>
      <c r="J1640" s="11" t="s">
        <v>14</v>
      </c>
      <c r="K1640" s="12" t="s">
        <v>113</v>
      </c>
      <c r="L1640" s="14">
        <v>2025</v>
      </c>
      <c r="M1640" s="2"/>
    </row>
    <row r="1641" spans="2:13" x14ac:dyDescent="0.3">
      <c r="B1641" s="15">
        <v>45876</v>
      </c>
      <c r="C1641" s="2" t="s">
        <v>89</v>
      </c>
      <c r="D1641" s="2" t="s">
        <v>90</v>
      </c>
      <c r="E1641" s="16">
        <v>3</v>
      </c>
      <c r="F1641" s="17">
        <v>188.97</v>
      </c>
      <c r="G1641" s="16">
        <v>1</v>
      </c>
      <c r="H1641" s="17">
        <v>89.99</v>
      </c>
      <c r="I1641" s="2" t="s">
        <v>91</v>
      </c>
      <c r="J1641" s="2" t="s">
        <v>78</v>
      </c>
      <c r="K1641" s="16" t="s">
        <v>113</v>
      </c>
      <c r="L1641" s="18">
        <v>2025</v>
      </c>
      <c r="M1641" s="2"/>
    </row>
    <row r="1642" spans="2:13" x14ac:dyDescent="0.3">
      <c r="B1642" s="10">
        <v>45877</v>
      </c>
      <c r="C1642" s="11" t="s">
        <v>89</v>
      </c>
      <c r="D1642" s="11" t="s">
        <v>90</v>
      </c>
      <c r="E1642" s="12">
        <v>1</v>
      </c>
      <c r="F1642" s="13">
        <v>62.99</v>
      </c>
      <c r="G1642" s="12">
        <v>4</v>
      </c>
      <c r="H1642" s="13">
        <v>359.96</v>
      </c>
      <c r="I1642" s="11" t="s">
        <v>91</v>
      </c>
      <c r="J1642" s="11" t="s">
        <v>78</v>
      </c>
      <c r="K1642" s="12" t="s">
        <v>113</v>
      </c>
      <c r="L1642" s="14">
        <v>2025</v>
      </c>
      <c r="M1642" s="2"/>
    </row>
    <row r="1643" spans="2:13" x14ac:dyDescent="0.3">
      <c r="B1643" s="15">
        <v>45878</v>
      </c>
      <c r="C1643" s="2" t="s">
        <v>92</v>
      </c>
      <c r="D1643" s="2" t="s">
        <v>93</v>
      </c>
      <c r="E1643" s="16">
        <v>0</v>
      </c>
      <c r="F1643" s="17">
        <v>0</v>
      </c>
      <c r="G1643" s="16">
        <v>4</v>
      </c>
      <c r="H1643" s="17">
        <v>239.96</v>
      </c>
      <c r="I1643" s="2" t="s">
        <v>94</v>
      </c>
      <c r="J1643" s="2" t="s">
        <v>95</v>
      </c>
      <c r="K1643" s="16" t="s">
        <v>113</v>
      </c>
      <c r="L1643" s="18">
        <v>2025</v>
      </c>
      <c r="M1643" s="2"/>
    </row>
    <row r="1644" spans="2:13" x14ac:dyDescent="0.3">
      <c r="B1644" s="10">
        <v>45879</v>
      </c>
      <c r="C1644" s="11" t="s">
        <v>42</v>
      </c>
      <c r="D1644" s="11" t="s">
        <v>43</v>
      </c>
      <c r="E1644" s="12">
        <v>3</v>
      </c>
      <c r="F1644" s="13">
        <v>65.97</v>
      </c>
      <c r="G1644" s="12">
        <v>2</v>
      </c>
      <c r="H1644" s="13">
        <v>79.98</v>
      </c>
      <c r="I1644" s="11" t="s">
        <v>25</v>
      </c>
      <c r="J1644" s="11" t="s">
        <v>36</v>
      </c>
      <c r="K1644" s="12" t="s">
        <v>113</v>
      </c>
      <c r="L1644" s="14">
        <v>2025</v>
      </c>
      <c r="M1644" s="2"/>
    </row>
    <row r="1645" spans="2:13" x14ac:dyDescent="0.3">
      <c r="B1645" s="15">
        <v>45880</v>
      </c>
      <c r="C1645" s="2" t="s">
        <v>44</v>
      </c>
      <c r="D1645" s="2" t="s">
        <v>45</v>
      </c>
      <c r="E1645" s="16">
        <v>1</v>
      </c>
      <c r="F1645" s="17">
        <v>32.71</v>
      </c>
      <c r="G1645" s="16">
        <v>3</v>
      </c>
      <c r="H1645" s="17">
        <v>150.96</v>
      </c>
      <c r="I1645" s="2" t="s">
        <v>46</v>
      </c>
      <c r="J1645" s="2" t="s">
        <v>36</v>
      </c>
      <c r="K1645" s="16" t="s">
        <v>113</v>
      </c>
      <c r="L1645" s="18">
        <v>2025</v>
      </c>
      <c r="M1645" s="2"/>
    </row>
    <row r="1646" spans="2:13" x14ac:dyDescent="0.3">
      <c r="B1646" s="10">
        <v>45881</v>
      </c>
      <c r="C1646" s="11" t="s">
        <v>64</v>
      </c>
      <c r="D1646" s="11" t="s">
        <v>65</v>
      </c>
      <c r="E1646" s="12">
        <v>1</v>
      </c>
      <c r="F1646" s="13">
        <v>584.99</v>
      </c>
      <c r="G1646" s="12">
        <v>1</v>
      </c>
      <c r="H1646" s="13">
        <v>649.99</v>
      </c>
      <c r="I1646" s="11" t="s">
        <v>35</v>
      </c>
      <c r="J1646" s="11" t="s">
        <v>55</v>
      </c>
      <c r="K1646" s="12" t="s">
        <v>113</v>
      </c>
      <c r="L1646" s="14">
        <v>2025</v>
      </c>
      <c r="M1646" s="2"/>
    </row>
    <row r="1647" spans="2:13" x14ac:dyDescent="0.3">
      <c r="B1647" s="15">
        <v>45882</v>
      </c>
      <c r="C1647" s="2" t="s">
        <v>31</v>
      </c>
      <c r="D1647" s="2" t="s">
        <v>32</v>
      </c>
      <c r="E1647" s="16">
        <v>3</v>
      </c>
      <c r="F1647" s="17">
        <v>703.5</v>
      </c>
      <c r="G1647" s="16">
        <v>5</v>
      </c>
      <c r="H1647" s="17">
        <v>1379.4</v>
      </c>
      <c r="I1647" s="2" t="s">
        <v>18</v>
      </c>
      <c r="J1647" s="2" t="s">
        <v>14</v>
      </c>
      <c r="K1647" s="16" t="s">
        <v>113</v>
      </c>
      <c r="L1647" s="18">
        <v>2025</v>
      </c>
      <c r="M1647" s="2"/>
    </row>
    <row r="1648" spans="2:13" x14ac:dyDescent="0.3">
      <c r="B1648" s="10">
        <v>45883</v>
      </c>
      <c r="C1648" s="11" t="s">
        <v>11</v>
      </c>
      <c r="D1648" s="11" t="s">
        <v>12</v>
      </c>
      <c r="E1648" s="12">
        <v>1</v>
      </c>
      <c r="F1648" s="13">
        <v>345.59</v>
      </c>
      <c r="G1648" s="12">
        <v>3</v>
      </c>
      <c r="H1648" s="13">
        <v>1295.97</v>
      </c>
      <c r="I1648" s="11" t="s">
        <v>13</v>
      </c>
      <c r="J1648" s="11" t="s">
        <v>14</v>
      </c>
      <c r="K1648" s="12" t="s">
        <v>113</v>
      </c>
      <c r="L1648" s="14">
        <v>2025</v>
      </c>
      <c r="M1648" s="2"/>
    </row>
    <row r="1649" spans="2:13" x14ac:dyDescent="0.3">
      <c r="B1649" s="15">
        <v>45884</v>
      </c>
      <c r="C1649" s="2" t="s">
        <v>11</v>
      </c>
      <c r="D1649" s="2" t="s">
        <v>12</v>
      </c>
      <c r="E1649" s="16">
        <v>2</v>
      </c>
      <c r="F1649" s="17">
        <v>691.18</v>
      </c>
      <c r="G1649" s="16">
        <v>2</v>
      </c>
      <c r="H1649" s="17">
        <v>863.98</v>
      </c>
      <c r="I1649" s="2" t="s">
        <v>13</v>
      </c>
      <c r="J1649" s="2" t="s">
        <v>14</v>
      </c>
      <c r="K1649" s="16" t="s">
        <v>113</v>
      </c>
      <c r="L1649" s="18">
        <v>2025</v>
      </c>
      <c r="M1649" s="2"/>
    </row>
    <row r="1650" spans="2:13" x14ac:dyDescent="0.3">
      <c r="B1650" s="10">
        <v>45885</v>
      </c>
      <c r="C1650" s="11" t="s">
        <v>64</v>
      </c>
      <c r="D1650" s="11" t="s">
        <v>65</v>
      </c>
      <c r="E1650" s="12">
        <v>2</v>
      </c>
      <c r="F1650" s="13">
        <v>1169.98</v>
      </c>
      <c r="G1650" s="12">
        <v>3</v>
      </c>
      <c r="H1650" s="13">
        <v>1949.97</v>
      </c>
      <c r="I1650" s="11" t="s">
        <v>35</v>
      </c>
      <c r="J1650" s="11" t="s">
        <v>55</v>
      </c>
      <c r="K1650" s="12" t="s">
        <v>113</v>
      </c>
      <c r="L1650" s="14">
        <v>2025</v>
      </c>
      <c r="M1650" s="2"/>
    </row>
    <row r="1651" spans="2:13" x14ac:dyDescent="0.3">
      <c r="B1651" s="15">
        <v>45886</v>
      </c>
      <c r="C1651" s="2" t="s">
        <v>26</v>
      </c>
      <c r="D1651" s="2" t="s">
        <v>27</v>
      </c>
      <c r="E1651" s="16">
        <v>0</v>
      </c>
      <c r="F1651" s="17">
        <v>0</v>
      </c>
      <c r="G1651" s="16">
        <v>2</v>
      </c>
      <c r="H1651" s="17">
        <v>55.98</v>
      </c>
      <c r="I1651" s="2" t="s">
        <v>25</v>
      </c>
      <c r="J1651" s="2" t="s">
        <v>14</v>
      </c>
      <c r="K1651" s="16" t="s">
        <v>113</v>
      </c>
      <c r="L1651" s="18">
        <v>2025</v>
      </c>
      <c r="M1651" s="2"/>
    </row>
    <row r="1652" spans="2:13" x14ac:dyDescent="0.3">
      <c r="B1652" s="10">
        <v>45887</v>
      </c>
      <c r="C1652" s="11" t="s">
        <v>61</v>
      </c>
      <c r="D1652" s="11" t="s">
        <v>62</v>
      </c>
      <c r="E1652" s="12">
        <v>0</v>
      </c>
      <c r="F1652" s="13">
        <v>0</v>
      </c>
      <c r="G1652" s="12">
        <v>3</v>
      </c>
      <c r="H1652" s="13">
        <v>980.07</v>
      </c>
      <c r="I1652" s="11" t="s">
        <v>58</v>
      </c>
      <c r="J1652" s="11" t="s">
        <v>55</v>
      </c>
      <c r="K1652" s="12" t="s">
        <v>113</v>
      </c>
      <c r="L1652" s="14">
        <v>2025</v>
      </c>
      <c r="M1652" s="2"/>
    </row>
    <row r="1653" spans="2:13" x14ac:dyDescent="0.3">
      <c r="B1653" s="15">
        <v>45888</v>
      </c>
      <c r="C1653" s="2" t="s">
        <v>59</v>
      </c>
      <c r="D1653" s="2" t="s">
        <v>60</v>
      </c>
      <c r="E1653" s="16">
        <v>3</v>
      </c>
      <c r="F1653" s="17">
        <v>60</v>
      </c>
      <c r="G1653" s="16">
        <v>1</v>
      </c>
      <c r="H1653" s="17">
        <v>39.99</v>
      </c>
      <c r="I1653" s="2" t="s">
        <v>30</v>
      </c>
      <c r="J1653" s="2" t="s">
        <v>55</v>
      </c>
      <c r="K1653" s="16" t="s">
        <v>113</v>
      </c>
      <c r="L1653" s="18">
        <v>2025</v>
      </c>
      <c r="M1653" s="2"/>
    </row>
    <row r="1654" spans="2:13" x14ac:dyDescent="0.3">
      <c r="B1654" s="10">
        <v>45889</v>
      </c>
      <c r="C1654" s="11" t="s">
        <v>96</v>
      </c>
      <c r="D1654" s="11" t="s">
        <v>97</v>
      </c>
      <c r="E1654" s="12">
        <v>0</v>
      </c>
      <c r="F1654" s="13">
        <v>0</v>
      </c>
      <c r="G1654" s="12">
        <v>3</v>
      </c>
      <c r="H1654" s="13">
        <v>299.97000000000003</v>
      </c>
      <c r="I1654" s="11" t="s">
        <v>25</v>
      </c>
      <c r="J1654" s="11" t="s">
        <v>95</v>
      </c>
      <c r="K1654" s="12" t="s">
        <v>113</v>
      </c>
      <c r="L1654" s="14">
        <v>2025</v>
      </c>
      <c r="M1654" s="2"/>
    </row>
    <row r="1655" spans="2:13" x14ac:dyDescent="0.3">
      <c r="B1655" s="15">
        <v>45890</v>
      </c>
      <c r="C1655" s="2" t="s">
        <v>31</v>
      </c>
      <c r="D1655" s="2" t="s">
        <v>32</v>
      </c>
      <c r="E1655" s="16">
        <v>2</v>
      </c>
      <c r="F1655" s="17">
        <v>469</v>
      </c>
      <c r="G1655" s="16">
        <v>1</v>
      </c>
      <c r="H1655" s="17">
        <v>275.88</v>
      </c>
      <c r="I1655" s="2" t="s">
        <v>18</v>
      </c>
      <c r="J1655" s="2" t="s">
        <v>14</v>
      </c>
      <c r="K1655" s="16" t="s">
        <v>113</v>
      </c>
      <c r="L1655" s="18">
        <v>2025</v>
      </c>
      <c r="M1655" s="2"/>
    </row>
    <row r="1656" spans="2:13" x14ac:dyDescent="0.3">
      <c r="B1656" s="10">
        <v>45891</v>
      </c>
      <c r="C1656" s="11" t="s">
        <v>61</v>
      </c>
      <c r="D1656" s="11" t="s">
        <v>62</v>
      </c>
      <c r="E1656" s="12">
        <v>1</v>
      </c>
      <c r="F1656" s="13">
        <v>294.02</v>
      </c>
      <c r="G1656" s="12">
        <v>1</v>
      </c>
      <c r="H1656" s="13">
        <v>326.69</v>
      </c>
      <c r="I1656" s="11" t="s">
        <v>58</v>
      </c>
      <c r="J1656" s="11" t="s">
        <v>55</v>
      </c>
      <c r="K1656" s="12" t="s">
        <v>113</v>
      </c>
      <c r="L1656" s="14">
        <v>2025</v>
      </c>
      <c r="M1656" s="2"/>
    </row>
    <row r="1657" spans="2:13" x14ac:dyDescent="0.3">
      <c r="B1657" s="15">
        <v>45892</v>
      </c>
      <c r="C1657" s="2" t="s">
        <v>104</v>
      </c>
      <c r="D1657" s="2" t="s">
        <v>105</v>
      </c>
      <c r="E1657" s="16">
        <v>2</v>
      </c>
      <c r="F1657" s="17">
        <v>69.099999999999994</v>
      </c>
      <c r="G1657" s="16">
        <v>5</v>
      </c>
      <c r="H1657" s="17">
        <v>265.75</v>
      </c>
      <c r="I1657" s="2" t="s">
        <v>106</v>
      </c>
      <c r="J1657" s="2" t="s">
        <v>100</v>
      </c>
      <c r="K1657" s="16" t="s">
        <v>113</v>
      </c>
      <c r="L1657" s="18">
        <v>2025</v>
      </c>
      <c r="M1657" s="2"/>
    </row>
    <row r="1658" spans="2:13" x14ac:dyDescent="0.3">
      <c r="B1658" s="10">
        <v>45893</v>
      </c>
      <c r="C1658" s="11" t="s">
        <v>44</v>
      </c>
      <c r="D1658" s="11" t="s">
        <v>45</v>
      </c>
      <c r="E1658" s="12">
        <v>1</v>
      </c>
      <c r="F1658" s="13">
        <v>32.71</v>
      </c>
      <c r="G1658" s="12">
        <v>4</v>
      </c>
      <c r="H1658" s="13">
        <v>201.28</v>
      </c>
      <c r="I1658" s="11" t="s">
        <v>46</v>
      </c>
      <c r="J1658" s="11" t="s">
        <v>36</v>
      </c>
      <c r="K1658" s="12" t="s">
        <v>113</v>
      </c>
      <c r="L1658" s="14">
        <v>2025</v>
      </c>
      <c r="M1658" s="2"/>
    </row>
    <row r="1659" spans="2:13" x14ac:dyDescent="0.3">
      <c r="B1659" s="15">
        <v>45894</v>
      </c>
      <c r="C1659" s="2" t="s">
        <v>44</v>
      </c>
      <c r="D1659" s="2" t="s">
        <v>45</v>
      </c>
      <c r="E1659" s="16">
        <v>1</v>
      </c>
      <c r="F1659" s="17">
        <v>32.71</v>
      </c>
      <c r="G1659" s="16">
        <v>2</v>
      </c>
      <c r="H1659" s="17">
        <v>100.64</v>
      </c>
      <c r="I1659" s="2" t="s">
        <v>46</v>
      </c>
      <c r="J1659" s="2" t="s">
        <v>36</v>
      </c>
      <c r="K1659" s="16" t="s">
        <v>113</v>
      </c>
      <c r="L1659" s="18">
        <v>2025</v>
      </c>
      <c r="M1659" s="2"/>
    </row>
    <row r="1660" spans="2:13" x14ac:dyDescent="0.3">
      <c r="B1660" s="10">
        <v>45895</v>
      </c>
      <c r="C1660" s="11" t="s">
        <v>21</v>
      </c>
      <c r="D1660" s="11" t="s">
        <v>22</v>
      </c>
      <c r="E1660" s="12">
        <v>2</v>
      </c>
      <c r="F1660" s="13">
        <v>83.98</v>
      </c>
      <c r="G1660" s="12">
        <v>3</v>
      </c>
      <c r="H1660" s="13">
        <v>209.97</v>
      </c>
      <c r="I1660" s="11" t="s">
        <v>18</v>
      </c>
      <c r="J1660" s="11" t="s">
        <v>14</v>
      </c>
      <c r="K1660" s="12" t="s">
        <v>113</v>
      </c>
      <c r="L1660" s="14">
        <v>2025</v>
      </c>
      <c r="M1660" s="2"/>
    </row>
    <row r="1661" spans="2:13" x14ac:dyDescent="0.3">
      <c r="B1661" s="15">
        <v>45896</v>
      </c>
      <c r="C1661" s="2" t="s">
        <v>59</v>
      </c>
      <c r="D1661" s="2" t="s">
        <v>60</v>
      </c>
      <c r="E1661" s="16">
        <v>1</v>
      </c>
      <c r="F1661" s="17">
        <v>20</v>
      </c>
      <c r="G1661" s="16">
        <v>2</v>
      </c>
      <c r="H1661" s="17">
        <v>79.98</v>
      </c>
      <c r="I1661" s="2" t="s">
        <v>30</v>
      </c>
      <c r="J1661" s="2" t="s">
        <v>55</v>
      </c>
      <c r="K1661" s="16" t="s">
        <v>113</v>
      </c>
      <c r="L1661" s="18">
        <v>2025</v>
      </c>
      <c r="M1661" s="2"/>
    </row>
    <row r="1662" spans="2:13" x14ac:dyDescent="0.3">
      <c r="B1662" s="10">
        <v>45897</v>
      </c>
      <c r="C1662" s="11" t="s">
        <v>21</v>
      </c>
      <c r="D1662" s="11" t="s">
        <v>22</v>
      </c>
      <c r="E1662" s="12">
        <v>0</v>
      </c>
      <c r="F1662" s="13">
        <v>0</v>
      </c>
      <c r="G1662" s="12">
        <v>2</v>
      </c>
      <c r="H1662" s="13">
        <v>139.97999999999999</v>
      </c>
      <c r="I1662" s="11" t="s">
        <v>18</v>
      </c>
      <c r="J1662" s="11" t="s">
        <v>14</v>
      </c>
      <c r="K1662" s="12" t="s">
        <v>113</v>
      </c>
      <c r="L1662" s="14">
        <v>2025</v>
      </c>
      <c r="M1662" s="2"/>
    </row>
    <row r="1663" spans="2:13" x14ac:dyDescent="0.3">
      <c r="B1663" s="15">
        <v>45898</v>
      </c>
      <c r="C1663" s="2" t="s">
        <v>84</v>
      </c>
      <c r="D1663" s="2" t="s">
        <v>85</v>
      </c>
      <c r="E1663" s="16">
        <v>3</v>
      </c>
      <c r="F1663" s="17">
        <v>290.25</v>
      </c>
      <c r="G1663" s="16">
        <v>3</v>
      </c>
      <c r="H1663" s="17">
        <v>387</v>
      </c>
      <c r="I1663" s="2" t="s">
        <v>86</v>
      </c>
      <c r="J1663" s="2" t="s">
        <v>78</v>
      </c>
      <c r="K1663" s="16" t="s">
        <v>113</v>
      </c>
      <c r="L1663" s="18">
        <v>2025</v>
      </c>
      <c r="M1663" s="2"/>
    </row>
    <row r="1664" spans="2:13" x14ac:dyDescent="0.3">
      <c r="B1664" s="10">
        <v>45899</v>
      </c>
      <c r="C1664" s="11" t="s">
        <v>47</v>
      </c>
      <c r="D1664" s="11" t="s">
        <v>48</v>
      </c>
      <c r="E1664" s="12">
        <v>1</v>
      </c>
      <c r="F1664" s="13">
        <v>89.91</v>
      </c>
      <c r="G1664" s="12">
        <v>2</v>
      </c>
      <c r="H1664" s="13">
        <v>239.76</v>
      </c>
      <c r="I1664" s="11" t="s">
        <v>46</v>
      </c>
      <c r="J1664" s="11" t="s">
        <v>36</v>
      </c>
      <c r="K1664" s="12" t="s">
        <v>113</v>
      </c>
      <c r="L1664" s="14">
        <v>2025</v>
      </c>
      <c r="M1664" s="2"/>
    </row>
    <row r="1665" spans="2:13" x14ac:dyDescent="0.3">
      <c r="B1665" s="15">
        <v>45900</v>
      </c>
      <c r="C1665" s="2" t="s">
        <v>92</v>
      </c>
      <c r="D1665" s="2" t="s">
        <v>93</v>
      </c>
      <c r="E1665" s="16">
        <v>0</v>
      </c>
      <c r="F1665" s="17">
        <v>0</v>
      </c>
      <c r="G1665" s="16">
        <v>4</v>
      </c>
      <c r="H1665" s="17">
        <v>239.96</v>
      </c>
      <c r="I1665" s="2" t="s">
        <v>94</v>
      </c>
      <c r="J1665" s="2" t="s">
        <v>95</v>
      </c>
      <c r="K1665" s="16" t="s">
        <v>113</v>
      </c>
      <c r="L1665" s="18">
        <v>2025</v>
      </c>
      <c r="M1665" s="2"/>
    </row>
    <row r="1666" spans="2:13" x14ac:dyDescent="0.3">
      <c r="B1666" s="10">
        <v>45901</v>
      </c>
      <c r="C1666" s="11" t="s">
        <v>96</v>
      </c>
      <c r="D1666" s="11" t="s">
        <v>97</v>
      </c>
      <c r="E1666" s="12">
        <v>3</v>
      </c>
      <c r="F1666" s="13">
        <v>224.96999999999997</v>
      </c>
      <c r="G1666" s="12">
        <v>3</v>
      </c>
      <c r="H1666" s="13">
        <v>299.97000000000003</v>
      </c>
      <c r="I1666" s="11" t="s">
        <v>25</v>
      </c>
      <c r="J1666" s="11" t="s">
        <v>95</v>
      </c>
      <c r="K1666" s="12" t="s">
        <v>114</v>
      </c>
      <c r="L1666" s="14">
        <v>2025</v>
      </c>
      <c r="M1666" s="2"/>
    </row>
    <row r="1667" spans="2:13" x14ac:dyDescent="0.3">
      <c r="B1667" s="15">
        <v>45902</v>
      </c>
      <c r="C1667" s="2" t="s">
        <v>66</v>
      </c>
      <c r="D1667" s="2" t="s">
        <v>67</v>
      </c>
      <c r="E1667" s="16">
        <v>2</v>
      </c>
      <c r="F1667" s="17">
        <v>8991</v>
      </c>
      <c r="G1667" s="16">
        <v>2</v>
      </c>
      <c r="H1667" s="17">
        <v>9990</v>
      </c>
      <c r="I1667" s="2" t="s">
        <v>13</v>
      </c>
      <c r="J1667" s="2" t="s">
        <v>68</v>
      </c>
      <c r="K1667" s="16" t="s">
        <v>114</v>
      </c>
      <c r="L1667" s="18">
        <v>2025</v>
      </c>
      <c r="M1667" s="2"/>
    </row>
    <row r="1668" spans="2:13" x14ac:dyDescent="0.3">
      <c r="B1668" s="10">
        <v>45903</v>
      </c>
      <c r="C1668" s="11" t="s">
        <v>75</v>
      </c>
      <c r="D1668" s="11" t="s">
        <v>76</v>
      </c>
      <c r="E1668" s="12">
        <v>0</v>
      </c>
      <c r="F1668" s="13">
        <v>0</v>
      </c>
      <c r="G1668" s="12">
        <v>5</v>
      </c>
      <c r="H1668" s="13">
        <v>100</v>
      </c>
      <c r="I1668" s="11" t="s">
        <v>77</v>
      </c>
      <c r="J1668" s="11" t="s">
        <v>78</v>
      </c>
      <c r="K1668" s="12" t="s">
        <v>114</v>
      </c>
      <c r="L1668" s="14">
        <v>2025</v>
      </c>
      <c r="M1668" s="2"/>
    </row>
    <row r="1669" spans="2:13" x14ac:dyDescent="0.3">
      <c r="B1669" s="15">
        <v>45904</v>
      </c>
      <c r="C1669" s="2" t="s">
        <v>56</v>
      </c>
      <c r="D1669" s="2" t="s">
        <v>57</v>
      </c>
      <c r="E1669" s="16">
        <v>2</v>
      </c>
      <c r="F1669" s="17">
        <v>366.5</v>
      </c>
      <c r="G1669" s="16">
        <v>3</v>
      </c>
      <c r="H1669" s="17">
        <v>646.77</v>
      </c>
      <c r="I1669" s="2" t="s">
        <v>58</v>
      </c>
      <c r="J1669" s="2" t="s">
        <v>55</v>
      </c>
      <c r="K1669" s="16" t="s">
        <v>114</v>
      </c>
      <c r="L1669" s="18">
        <v>2025</v>
      </c>
      <c r="M1669" s="2"/>
    </row>
    <row r="1670" spans="2:13" x14ac:dyDescent="0.3">
      <c r="B1670" s="10">
        <v>45905</v>
      </c>
      <c r="C1670" s="11" t="s">
        <v>66</v>
      </c>
      <c r="D1670" s="11" t="s">
        <v>67</v>
      </c>
      <c r="E1670" s="12">
        <v>1</v>
      </c>
      <c r="F1670" s="13">
        <v>4495.5</v>
      </c>
      <c r="G1670" s="12">
        <v>3</v>
      </c>
      <c r="H1670" s="13">
        <v>14985</v>
      </c>
      <c r="I1670" s="11" t="s">
        <v>13</v>
      </c>
      <c r="J1670" s="11" t="s">
        <v>68</v>
      </c>
      <c r="K1670" s="12" t="s">
        <v>114</v>
      </c>
      <c r="L1670" s="14">
        <v>2025</v>
      </c>
      <c r="M1670" s="2"/>
    </row>
    <row r="1671" spans="2:13" x14ac:dyDescent="0.3">
      <c r="B1671" s="15">
        <v>45906</v>
      </c>
      <c r="C1671" s="2" t="s">
        <v>19</v>
      </c>
      <c r="D1671" s="2" t="s">
        <v>20</v>
      </c>
      <c r="E1671" s="16">
        <v>1</v>
      </c>
      <c r="F1671" s="17">
        <v>64.989999999999995</v>
      </c>
      <c r="G1671" s="16">
        <v>1</v>
      </c>
      <c r="H1671" s="17">
        <v>99.99</v>
      </c>
      <c r="I1671" s="2" t="s">
        <v>18</v>
      </c>
      <c r="J1671" s="2" t="s">
        <v>14</v>
      </c>
      <c r="K1671" s="16" t="s">
        <v>114</v>
      </c>
      <c r="L1671" s="18">
        <v>2025</v>
      </c>
      <c r="M1671" s="2"/>
    </row>
    <row r="1672" spans="2:13" x14ac:dyDescent="0.3">
      <c r="B1672" s="10">
        <v>45907</v>
      </c>
      <c r="C1672" s="11" t="s">
        <v>59</v>
      </c>
      <c r="D1672" s="11" t="s">
        <v>60</v>
      </c>
      <c r="E1672" s="12">
        <v>0</v>
      </c>
      <c r="F1672" s="13">
        <v>0</v>
      </c>
      <c r="G1672" s="12">
        <v>5</v>
      </c>
      <c r="H1672" s="13">
        <v>199.95</v>
      </c>
      <c r="I1672" s="11" t="s">
        <v>30</v>
      </c>
      <c r="J1672" s="11" t="s">
        <v>55</v>
      </c>
      <c r="K1672" s="12" t="s">
        <v>114</v>
      </c>
      <c r="L1672" s="14">
        <v>2025</v>
      </c>
      <c r="M1672" s="2"/>
    </row>
    <row r="1673" spans="2:13" x14ac:dyDescent="0.3">
      <c r="B1673" s="15">
        <v>45908</v>
      </c>
      <c r="C1673" s="2" t="s">
        <v>72</v>
      </c>
      <c r="D1673" s="2" t="s">
        <v>73</v>
      </c>
      <c r="E1673" s="16">
        <v>6</v>
      </c>
      <c r="F1673" s="17">
        <v>75600</v>
      </c>
      <c r="G1673" s="16">
        <v>1</v>
      </c>
      <c r="H1673" s="17">
        <v>14000</v>
      </c>
      <c r="I1673" s="2" t="s">
        <v>74</v>
      </c>
      <c r="J1673" s="2" t="s">
        <v>68</v>
      </c>
      <c r="K1673" s="16" t="s">
        <v>114</v>
      </c>
      <c r="L1673" s="18">
        <v>2025</v>
      </c>
      <c r="M1673" s="2"/>
    </row>
    <row r="1674" spans="2:13" x14ac:dyDescent="0.3">
      <c r="B1674" s="10">
        <v>45909</v>
      </c>
      <c r="C1674" s="11" t="s">
        <v>63</v>
      </c>
      <c r="D1674" s="11" t="s">
        <v>41</v>
      </c>
      <c r="E1674" s="12">
        <v>2</v>
      </c>
      <c r="F1674" s="13">
        <v>40</v>
      </c>
      <c r="G1674" s="12">
        <v>2</v>
      </c>
      <c r="H1674" s="13">
        <v>79.98</v>
      </c>
      <c r="I1674" s="11" t="s">
        <v>25</v>
      </c>
      <c r="J1674" s="11" t="s">
        <v>55</v>
      </c>
      <c r="K1674" s="12" t="s">
        <v>114</v>
      </c>
      <c r="L1674" s="14">
        <v>2025</v>
      </c>
      <c r="M1674" s="2"/>
    </row>
    <row r="1675" spans="2:13" x14ac:dyDescent="0.3">
      <c r="B1675" s="15">
        <v>45910</v>
      </c>
      <c r="C1675" s="2" t="s">
        <v>47</v>
      </c>
      <c r="D1675" s="2" t="s">
        <v>48</v>
      </c>
      <c r="E1675" s="16">
        <v>0</v>
      </c>
      <c r="F1675" s="17">
        <v>0</v>
      </c>
      <c r="G1675" s="16">
        <v>4</v>
      </c>
      <c r="H1675" s="17">
        <v>479.52</v>
      </c>
      <c r="I1675" s="2" t="s">
        <v>46</v>
      </c>
      <c r="J1675" s="2" t="s">
        <v>36</v>
      </c>
      <c r="K1675" s="16" t="s">
        <v>114</v>
      </c>
      <c r="L1675" s="18">
        <v>2025</v>
      </c>
      <c r="M1675" s="2"/>
    </row>
    <row r="1676" spans="2:13" x14ac:dyDescent="0.3">
      <c r="B1676" s="10">
        <v>45911</v>
      </c>
      <c r="C1676" s="11" t="s">
        <v>89</v>
      </c>
      <c r="D1676" s="11" t="s">
        <v>90</v>
      </c>
      <c r="E1676" s="12">
        <v>2</v>
      </c>
      <c r="F1676" s="13">
        <v>125.98</v>
      </c>
      <c r="G1676" s="12">
        <v>4</v>
      </c>
      <c r="H1676" s="13">
        <v>359.96</v>
      </c>
      <c r="I1676" s="11" t="s">
        <v>91</v>
      </c>
      <c r="J1676" s="11" t="s">
        <v>78</v>
      </c>
      <c r="K1676" s="12" t="s">
        <v>114</v>
      </c>
      <c r="L1676" s="14">
        <v>2025</v>
      </c>
      <c r="M1676" s="2"/>
    </row>
    <row r="1677" spans="2:13" x14ac:dyDescent="0.3">
      <c r="B1677" s="15">
        <v>45912</v>
      </c>
      <c r="C1677" s="2" t="s">
        <v>56</v>
      </c>
      <c r="D1677" s="2" t="s">
        <v>57</v>
      </c>
      <c r="E1677" s="16">
        <v>3</v>
      </c>
      <c r="F1677" s="17">
        <v>549.75</v>
      </c>
      <c r="G1677" s="16">
        <v>5</v>
      </c>
      <c r="H1677" s="17">
        <v>1077.95</v>
      </c>
      <c r="I1677" s="2" t="s">
        <v>58</v>
      </c>
      <c r="J1677" s="2" t="s">
        <v>55</v>
      </c>
      <c r="K1677" s="16" t="s">
        <v>114</v>
      </c>
      <c r="L1677" s="18">
        <v>2025</v>
      </c>
      <c r="M1677" s="2"/>
    </row>
    <row r="1678" spans="2:13" x14ac:dyDescent="0.3">
      <c r="B1678" s="10">
        <v>45913</v>
      </c>
      <c r="C1678" s="11" t="s">
        <v>59</v>
      </c>
      <c r="D1678" s="11" t="s">
        <v>60</v>
      </c>
      <c r="E1678" s="12">
        <v>0</v>
      </c>
      <c r="F1678" s="13">
        <v>0</v>
      </c>
      <c r="G1678" s="12">
        <v>3</v>
      </c>
      <c r="H1678" s="13">
        <v>119.97</v>
      </c>
      <c r="I1678" s="11" t="s">
        <v>30</v>
      </c>
      <c r="J1678" s="11" t="s">
        <v>55</v>
      </c>
      <c r="K1678" s="12" t="s">
        <v>114</v>
      </c>
      <c r="L1678" s="14">
        <v>2025</v>
      </c>
      <c r="M1678" s="2"/>
    </row>
    <row r="1679" spans="2:13" x14ac:dyDescent="0.3">
      <c r="B1679" s="15">
        <v>45914</v>
      </c>
      <c r="C1679" s="2" t="s">
        <v>82</v>
      </c>
      <c r="D1679" s="2" t="s">
        <v>83</v>
      </c>
      <c r="E1679" s="16">
        <v>2</v>
      </c>
      <c r="F1679" s="17">
        <v>193.5</v>
      </c>
      <c r="G1679" s="16">
        <v>4</v>
      </c>
      <c r="H1679" s="17">
        <v>516</v>
      </c>
      <c r="I1679" s="2" t="s">
        <v>77</v>
      </c>
      <c r="J1679" s="2" t="s">
        <v>78</v>
      </c>
      <c r="K1679" s="16" t="s">
        <v>114</v>
      </c>
      <c r="L1679" s="18">
        <v>2025</v>
      </c>
      <c r="M1679" s="2"/>
    </row>
    <row r="1680" spans="2:13" x14ac:dyDescent="0.3">
      <c r="B1680" s="10">
        <v>45915</v>
      </c>
      <c r="C1680" s="11" t="s">
        <v>47</v>
      </c>
      <c r="D1680" s="11" t="s">
        <v>48</v>
      </c>
      <c r="E1680" s="12">
        <v>0</v>
      </c>
      <c r="F1680" s="13">
        <v>0</v>
      </c>
      <c r="G1680" s="12">
        <v>3</v>
      </c>
      <c r="H1680" s="13">
        <v>359.64</v>
      </c>
      <c r="I1680" s="11" t="s">
        <v>46</v>
      </c>
      <c r="J1680" s="11" t="s">
        <v>36</v>
      </c>
      <c r="K1680" s="12" t="s">
        <v>114</v>
      </c>
      <c r="L1680" s="14">
        <v>2025</v>
      </c>
      <c r="M1680" s="2"/>
    </row>
    <row r="1681" spans="2:13" x14ac:dyDescent="0.3">
      <c r="B1681" s="15">
        <v>45916</v>
      </c>
      <c r="C1681" s="2" t="s">
        <v>89</v>
      </c>
      <c r="D1681" s="2" t="s">
        <v>90</v>
      </c>
      <c r="E1681" s="16">
        <v>3</v>
      </c>
      <c r="F1681" s="17">
        <v>188.97</v>
      </c>
      <c r="G1681" s="16">
        <v>2</v>
      </c>
      <c r="H1681" s="17">
        <v>179.98</v>
      </c>
      <c r="I1681" s="2" t="s">
        <v>91</v>
      </c>
      <c r="J1681" s="2" t="s">
        <v>78</v>
      </c>
      <c r="K1681" s="16" t="s">
        <v>114</v>
      </c>
      <c r="L1681" s="18">
        <v>2025</v>
      </c>
      <c r="M1681" s="2"/>
    </row>
    <row r="1682" spans="2:13" x14ac:dyDescent="0.3">
      <c r="B1682" s="10">
        <v>45917</v>
      </c>
      <c r="C1682" s="11" t="s">
        <v>53</v>
      </c>
      <c r="D1682" s="11" t="s">
        <v>54</v>
      </c>
      <c r="E1682" s="12">
        <v>1</v>
      </c>
      <c r="F1682" s="13">
        <v>207.99</v>
      </c>
      <c r="G1682" s="12">
        <v>1</v>
      </c>
      <c r="H1682" s="13">
        <v>259.99</v>
      </c>
      <c r="I1682" s="11" t="s">
        <v>35</v>
      </c>
      <c r="J1682" s="11" t="s">
        <v>55</v>
      </c>
      <c r="K1682" s="12" t="s">
        <v>114</v>
      </c>
      <c r="L1682" s="14">
        <v>2025</v>
      </c>
      <c r="M1682" s="2"/>
    </row>
    <row r="1683" spans="2:13" x14ac:dyDescent="0.3">
      <c r="B1683" s="15">
        <v>45918</v>
      </c>
      <c r="C1683" s="2" t="s">
        <v>72</v>
      </c>
      <c r="D1683" s="2" t="s">
        <v>73</v>
      </c>
      <c r="E1683" s="16">
        <v>1</v>
      </c>
      <c r="F1683" s="17">
        <v>12600</v>
      </c>
      <c r="G1683" s="16">
        <v>1</v>
      </c>
      <c r="H1683" s="17">
        <v>14000</v>
      </c>
      <c r="I1683" s="2" t="s">
        <v>74</v>
      </c>
      <c r="J1683" s="2" t="s">
        <v>68</v>
      </c>
      <c r="K1683" s="16" t="s">
        <v>114</v>
      </c>
      <c r="L1683" s="18">
        <v>2025</v>
      </c>
      <c r="M1683" s="2"/>
    </row>
    <row r="1684" spans="2:13" x14ac:dyDescent="0.3">
      <c r="B1684" s="10">
        <v>45919</v>
      </c>
      <c r="C1684" s="11" t="s">
        <v>98</v>
      </c>
      <c r="D1684" s="11" t="s">
        <v>99</v>
      </c>
      <c r="E1684" s="12">
        <v>0</v>
      </c>
      <c r="F1684" s="13">
        <v>0</v>
      </c>
      <c r="G1684" s="12">
        <v>2</v>
      </c>
      <c r="H1684" s="13">
        <v>799.9</v>
      </c>
      <c r="I1684" s="11" t="s">
        <v>13</v>
      </c>
      <c r="J1684" s="11" t="s">
        <v>100</v>
      </c>
      <c r="K1684" s="12" t="s">
        <v>114</v>
      </c>
      <c r="L1684" s="14">
        <v>2025</v>
      </c>
      <c r="M1684" s="2"/>
    </row>
    <row r="1685" spans="2:13" x14ac:dyDescent="0.3">
      <c r="B1685" s="15">
        <v>45920</v>
      </c>
      <c r="C1685" s="2" t="s">
        <v>26</v>
      </c>
      <c r="D1685" s="2" t="s">
        <v>27</v>
      </c>
      <c r="E1685" s="16">
        <v>1</v>
      </c>
      <c r="F1685" s="17">
        <v>14</v>
      </c>
      <c r="G1685" s="16">
        <v>5</v>
      </c>
      <c r="H1685" s="17">
        <v>139.94999999999999</v>
      </c>
      <c r="I1685" s="2" t="s">
        <v>25</v>
      </c>
      <c r="J1685" s="2" t="s">
        <v>14</v>
      </c>
      <c r="K1685" s="16" t="s">
        <v>114</v>
      </c>
      <c r="L1685" s="18">
        <v>2025</v>
      </c>
      <c r="M1685" s="2"/>
    </row>
    <row r="1686" spans="2:13" x14ac:dyDescent="0.3">
      <c r="B1686" s="10">
        <v>45921</v>
      </c>
      <c r="C1686" s="11" t="s">
        <v>84</v>
      </c>
      <c r="D1686" s="11" t="s">
        <v>85</v>
      </c>
      <c r="E1686" s="12">
        <v>2</v>
      </c>
      <c r="F1686" s="13">
        <v>193.5</v>
      </c>
      <c r="G1686" s="12">
        <v>5</v>
      </c>
      <c r="H1686" s="13">
        <v>645</v>
      </c>
      <c r="I1686" s="11" t="s">
        <v>86</v>
      </c>
      <c r="J1686" s="11" t="s">
        <v>78</v>
      </c>
      <c r="K1686" s="12" t="s">
        <v>114</v>
      </c>
      <c r="L1686" s="14">
        <v>2025</v>
      </c>
      <c r="M1686" s="2"/>
    </row>
    <row r="1687" spans="2:13" x14ac:dyDescent="0.3">
      <c r="B1687" s="15">
        <v>45922</v>
      </c>
      <c r="C1687" s="2" t="s">
        <v>44</v>
      </c>
      <c r="D1687" s="2" t="s">
        <v>45</v>
      </c>
      <c r="E1687" s="16">
        <v>1</v>
      </c>
      <c r="F1687" s="17">
        <v>32.71</v>
      </c>
      <c r="G1687" s="16">
        <v>3</v>
      </c>
      <c r="H1687" s="17">
        <v>150.96</v>
      </c>
      <c r="I1687" s="2" t="s">
        <v>46</v>
      </c>
      <c r="J1687" s="2" t="s">
        <v>36</v>
      </c>
      <c r="K1687" s="16" t="s">
        <v>114</v>
      </c>
      <c r="L1687" s="18">
        <v>2025</v>
      </c>
      <c r="M1687" s="2"/>
    </row>
    <row r="1688" spans="2:13" x14ac:dyDescent="0.3">
      <c r="B1688" s="10">
        <v>45923</v>
      </c>
      <c r="C1688" s="11" t="s">
        <v>61</v>
      </c>
      <c r="D1688" s="11" t="s">
        <v>62</v>
      </c>
      <c r="E1688" s="12">
        <v>1</v>
      </c>
      <c r="F1688" s="13">
        <v>294.02</v>
      </c>
      <c r="G1688" s="12">
        <v>5</v>
      </c>
      <c r="H1688" s="13">
        <v>1633.45</v>
      </c>
      <c r="I1688" s="11" t="s">
        <v>58</v>
      </c>
      <c r="J1688" s="11" t="s">
        <v>55</v>
      </c>
      <c r="K1688" s="12" t="s">
        <v>114</v>
      </c>
      <c r="L1688" s="14">
        <v>2025</v>
      </c>
      <c r="M1688" s="2"/>
    </row>
    <row r="1689" spans="2:13" x14ac:dyDescent="0.3">
      <c r="B1689" s="15">
        <v>45924</v>
      </c>
      <c r="C1689" s="2" t="s">
        <v>98</v>
      </c>
      <c r="D1689" s="2" t="s">
        <v>99</v>
      </c>
      <c r="E1689" s="16">
        <v>3</v>
      </c>
      <c r="F1689" s="17">
        <v>1079.8799999999999</v>
      </c>
      <c r="G1689" s="16">
        <v>2</v>
      </c>
      <c r="H1689" s="17">
        <v>799.9</v>
      </c>
      <c r="I1689" s="2" t="s">
        <v>13</v>
      </c>
      <c r="J1689" s="2" t="s">
        <v>100</v>
      </c>
      <c r="K1689" s="16" t="s">
        <v>114</v>
      </c>
      <c r="L1689" s="18">
        <v>2025</v>
      </c>
      <c r="M1689" s="2"/>
    </row>
    <row r="1690" spans="2:13" x14ac:dyDescent="0.3">
      <c r="B1690" s="10">
        <v>45925</v>
      </c>
      <c r="C1690" s="11" t="s">
        <v>75</v>
      </c>
      <c r="D1690" s="11" t="s">
        <v>76</v>
      </c>
      <c r="E1690" s="12">
        <v>2</v>
      </c>
      <c r="F1690" s="13">
        <v>24</v>
      </c>
      <c r="G1690" s="12">
        <v>5</v>
      </c>
      <c r="H1690" s="13">
        <v>100</v>
      </c>
      <c r="I1690" s="11" t="s">
        <v>77</v>
      </c>
      <c r="J1690" s="11" t="s">
        <v>78</v>
      </c>
      <c r="K1690" s="12" t="s">
        <v>114</v>
      </c>
      <c r="L1690" s="14">
        <v>2025</v>
      </c>
      <c r="M1690" s="2"/>
    </row>
    <row r="1691" spans="2:13" x14ac:dyDescent="0.3">
      <c r="B1691" s="15">
        <v>45926</v>
      </c>
      <c r="C1691" s="2" t="s">
        <v>40</v>
      </c>
      <c r="D1691" s="2" t="s">
        <v>41</v>
      </c>
      <c r="E1691" s="16">
        <v>1</v>
      </c>
      <c r="F1691" s="17">
        <v>21.99</v>
      </c>
      <c r="G1691" s="16">
        <v>4</v>
      </c>
      <c r="H1691" s="17">
        <v>159.96</v>
      </c>
      <c r="I1691" s="2" t="s">
        <v>25</v>
      </c>
      <c r="J1691" s="2" t="s">
        <v>36</v>
      </c>
      <c r="K1691" s="16" t="s">
        <v>114</v>
      </c>
      <c r="L1691" s="18">
        <v>2025</v>
      </c>
      <c r="M1691" s="2"/>
    </row>
    <row r="1692" spans="2:13" x14ac:dyDescent="0.3">
      <c r="B1692" s="10">
        <v>45927</v>
      </c>
      <c r="C1692" s="11" t="s">
        <v>19</v>
      </c>
      <c r="D1692" s="11" t="s">
        <v>20</v>
      </c>
      <c r="E1692" s="12">
        <v>0</v>
      </c>
      <c r="F1692" s="13">
        <v>0</v>
      </c>
      <c r="G1692" s="12">
        <v>4</v>
      </c>
      <c r="H1692" s="13">
        <v>399.96</v>
      </c>
      <c r="I1692" s="11" t="s">
        <v>18</v>
      </c>
      <c r="J1692" s="11" t="s">
        <v>14</v>
      </c>
      <c r="K1692" s="12" t="s">
        <v>114</v>
      </c>
      <c r="L1692" s="14">
        <v>2025</v>
      </c>
      <c r="M1692" s="2"/>
    </row>
    <row r="1693" spans="2:13" x14ac:dyDescent="0.3">
      <c r="B1693" s="15">
        <v>45928</v>
      </c>
      <c r="C1693" s="2" t="s">
        <v>49</v>
      </c>
      <c r="D1693" s="2" t="s">
        <v>50</v>
      </c>
      <c r="E1693" s="16">
        <v>1</v>
      </c>
      <c r="F1693" s="17">
        <v>23.03</v>
      </c>
      <c r="G1693" s="16">
        <v>4</v>
      </c>
      <c r="H1693" s="17">
        <v>167.52</v>
      </c>
      <c r="I1693" s="2" t="s">
        <v>46</v>
      </c>
      <c r="J1693" s="2" t="s">
        <v>36</v>
      </c>
      <c r="K1693" s="16" t="s">
        <v>114</v>
      </c>
      <c r="L1693" s="18">
        <v>2025</v>
      </c>
      <c r="M1693" s="2"/>
    </row>
    <row r="1694" spans="2:13" x14ac:dyDescent="0.3">
      <c r="B1694" s="10">
        <v>45929</v>
      </c>
      <c r="C1694" s="11" t="s">
        <v>89</v>
      </c>
      <c r="D1694" s="11" t="s">
        <v>90</v>
      </c>
      <c r="E1694" s="12">
        <v>3</v>
      </c>
      <c r="F1694" s="13">
        <v>188.97</v>
      </c>
      <c r="G1694" s="12">
        <v>5</v>
      </c>
      <c r="H1694" s="13">
        <v>449.95</v>
      </c>
      <c r="I1694" s="11" t="s">
        <v>91</v>
      </c>
      <c r="J1694" s="11" t="s">
        <v>78</v>
      </c>
      <c r="K1694" s="12" t="s">
        <v>114</v>
      </c>
      <c r="L1694" s="14">
        <v>2025</v>
      </c>
      <c r="M1694" s="2"/>
    </row>
    <row r="1695" spans="2:13" x14ac:dyDescent="0.3">
      <c r="B1695" s="15">
        <v>45930</v>
      </c>
      <c r="C1695" s="2" t="s">
        <v>51</v>
      </c>
      <c r="D1695" s="2" t="s">
        <v>52</v>
      </c>
      <c r="E1695" s="16">
        <v>0</v>
      </c>
      <c r="F1695" s="17">
        <v>0</v>
      </c>
      <c r="G1695" s="16">
        <v>1</v>
      </c>
      <c r="H1695" s="17">
        <v>119.99</v>
      </c>
      <c r="I1695" s="2" t="s">
        <v>39</v>
      </c>
      <c r="J1695" s="2" t="s">
        <v>36</v>
      </c>
      <c r="K1695" s="16" t="s">
        <v>114</v>
      </c>
      <c r="L1695" s="18">
        <v>2025</v>
      </c>
      <c r="M1695" s="2"/>
    </row>
    <row r="1696" spans="2:13" x14ac:dyDescent="0.3">
      <c r="B1696" s="10">
        <v>45931</v>
      </c>
      <c r="C1696" s="11" t="s">
        <v>66</v>
      </c>
      <c r="D1696" s="11" t="s">
        <v>67</v>
      </c>
      <c r="E1696" s="12">
        <v>2</v>
      </c>
      <c r="F1696" s="13">
        <v>8991</v>
      </c>
      <c r="G1696" s="12">
        <v>3</v>
      </c>
      <c r="H1696" s="13">
        <v>14985</v>
      </c>
      <c r="I1696" s="11" t="s">
        <v>13</v>
      </c>
      <c r="J1696" s="11" t="s">
        <v>68</v>
      </c>
      <c r="K1696" s="12" t="s">
        <v>115</v>
      </c>
      <c r="L1696" s="14">
        <v>2025</v>
      </c>
      <c r="M1696" s="2"/>
    </row>
    <row r="1697" spans="2:13" x14ac:dyDescent="0.3">
      <c r="B1697" s="15">
        <v>45932</v>
      </c>
      <c r="C1697" s="2" t="s">
        <v>33</v>
      </c>
      <c r="D1697" s="2" t="s">
        <v>34</v>
      </c>
      <c r="E1697" s="16">
        <v>3</v>
      </c>
      <c r="F1697" s="17">
        <v>599.97</v>
      </c>
      <c r="G1697" s="16">
        <v>4</v>
      </c>
      <c r="H1697" s="17">
        <v>999.96</v>
      </c>
      <c r="I1697" s="2" t="s">
        <v>35</v>
      </c>
      <c r="J1697" s="2" t="s">
        <v>36</v>
      </c>
      <c r="K1697" s="16" t="s">
        <v>115</v>
      </c>
      <c r="L1697" s="18">
        <v>2025</v>
      </c>
      <c r="M1697" s="2"/>
    </row>
    <row r="1698" spans="2:13" x14ac:dyDescent="0.3">
      <c r="B1698" s="10">
        <v>45933</v>
      </c>
      <c r="C1698" s="11" t="s">
        <v>87</v>
      </c>
      <c r="D1698" s="11" t="s">
        <v>88</v>
      </c>
      <c r="E1698" s="12">
        <v>0</v>
      </c>
      <c r="F1698" s="13">
        <v>0</v>
      </c>
      <c r="G1698" s="12">
        <v>1</v>
      </c>
      <c r="H1698" s="13">
        <v>89.99</v>
      </c>
      <c r="I1698" s="11" t="s">
        <v>25</v>
      </c>
      <c r="J1698" s="11" t="s">
        <v>78</v>
      </c>
      <c r="K1698" s="12" t="s">
        <v>115</v>
      </c>
      <c r="L1698" s="14">
        <v>2025</v>
      </c>
      <c r="M1698" s="2"/>
    </row>
    <row r="1699" spans="2:13" x14ac:dyDescent="0.3">
      <c r="B1699" s="15">
        <v>45934</v>
      </c>
      <c r="C1699" s="2" t="s">
        <v>23</v>
      </c>
      <c r="D1699" s="2" t="s">
        <v>24</v>
      </c>
      <c r="E1699" s="16">
        <v>2</v>
      </c>
      <c r="F1699" s="17">
        <v>20</v>
      </c>
      <c r="G1699" s="16">
        <v>3</v>
      </c>
      <c r="H1699" s="17">
        <v>59.97</v>
      </c>
      <c r="I1699" s="2" t="s">
        <v>25</v>
      </c>
      <c r="J1699" s="2" t="s">
        <v>14</v>
      </c>
      <c r="K1699" s="16" t="s">
        <v>115</v>
      </c>
      <c r="L1699" s="18">
        <v>2025</v>
      </c>
      <c r="M1699" s="2"/>
    </row>
    <row r="1700" spans="2:13" x14ac:dyDescent="0.3">
      <c r="B1700" s="10">
        <v>45935</v>
      </c>
      <c r="C1700" s="11" t="s">
        <v>47</v>
      </c>
      <c r="D1700" s="11" t="s">
        <v>48</v>
      </c>
      <c r="E1700" s="12">
        <v>0</v>
      </c>
      <c r="F1700" s="13">
        <v>0</v>
      </c>
      <c r="G1700" s="12">
        <v>4</v>
      </c>
      <c r="H1700" s="13">
        <v>479.52</v>
      </c>
      <c r="I1700" s="11" t="s">
        <v>46</v>
      </c>
      <c r="J1700" s="11" t="s">
        <v>36</v>
      </c>
      <c r="K1700" s="12" t="s">
        <v>115</v>
      </c>
      <c r="L1700" s="14">
        <v>2025</v>
      </c>
      <c r="M1700" s="2"/>
    </row>
    <row r="1701" spans="2:13" x14ac:dyDescent="0.3">
      <c r="B1701" s="15">
        <v>45936</v>
      </c>
      <c r="C1701" s="2" t="s">
        <v>75</v>
      </c>
      <c r="D1701" s="2" t="s">
        <v>76</v>
      </c>
      <c r="E1701" s="16">
        <v>0</v>
      </c>
      <c r="F1701" s="17">
        <v>0</v>
      </c>
      <c r="G1701" s="16">
        <v>5</v>
      </c>
      <c r="H1701" s="17">
        <v>100</v>
      </c>
      <c r="I1701" s="2" t="s">
        <v>77</v>
      </c>
      <c r="J1701" s="2" t="s">
        <v>78</v>
      </c>
      <c r="K1701" s="16" t="s">
        <v>115</v>
      </c>
      <c r="L1701" s="18">
        <v>2025</v>
      </c>
      <c r="M1701" s="2"/>
    </row>
    <row r="1702" spans="2:13" x14ac:dyDescent="0.3">
      <c r="B1702" s="10">
        <v>45937</v>
      </c>
      <c r="C1702" s="11" t="s">
        <v>49</v>
      </c>
      <c r="D1702" s="11" t="s">
        <v>50</v>
      </c>
      <c r="E1702" s="12">
        <v>1</v>
      </c>
      <c r="F1702" s="13">
        <v>23.03</v>
      </c>
      <c r="G1702" s="12">
        <v>2</v>
      </c>
      <c r="H1702" s="13">
        <v>83.76</v>
      </c>
      <c r="I1702" s="11" t="s">
        <v>46</v>
      </c>
      <c r="J1702" s="11" t="s">
        <v>36</v>
      </c>
      <c r="K1702" s="12" t="s">
        <v>115</v>
      </c>
      <c r="L1702" s="14">
        <v>2025</v>
      </c>
      <c r="M1702" s="2"/>
    </row>
    <row r="1703" spans="2:13" x14ac:dyDescent="0.3">
      <c r="B1703" s="15">
        <v>45938</v>
      </c>
      <c r="C1703" s="2" t="s">
        <v>87</v>
      </c>
      <c r="D1703" s="2" t="s">
        <v>88</v>
      </c>
      <c r="E1703" s="16">
        <v>3</v>
      </c>
      <c r="F1703" s="17">
        <v>188.97</v>
      </c>
      <c r="G1703" s="16">
        <v>5</v>
      </c>
      <c r="H1703" s="17">
        <v>449.95</v>
      </c>
      <c r="I1703" s="2" t="s">
        <v>25</v>
      </c>
      <c r="J1703" s="2" t="s">
        <v>78</v>
      </c>
      <c r="K1703" s="16" t="s">
        <v>115</v>
      </c>
      <c r="L1703" s="18">
        <v>2025</v>
      </c>
      <c r="M1703" s="2"/>
    </row>
    <row r="1704" spans="2:13" x14ac:dyDescent="0.3">
      <c r="B1704" s="10">
        <v>45939</v>
      </c>
      <c r="C1704" s="11" t="s">
        <v>84</v>
      </c>
      <c r="D1704" s="11" t="s">
        <v>85</v>
      </c>
      <c r="E1704" s="12">
        <v>1</v>
      </c>
      <c r="F1704" s="13">
        <v>96.75</v>
      </c>
      <c r="G1704" s="12">
        <v>2</v>
      </c>
      <c r="H1704" s="13">
        <v>258</v>
      </c>
      <c r="I1704" s="11" t="s">
        <v>86</v>
      </c>
      <c r="J1704" s="11" t="s">
        <v>78</v>
      </c>
      <c r="K1704" s="12" t="s">
        <v>115</v>
      </c>
      <c r="L1704" s="14">
        <v>2025</v>
      </c>
      <c r="M1704" s="2"/>
    </row>
    <row r="1705" spans="2:13" x14ac:dyDescent="0.3">
      <c r="B1705" s="15">
        <v>45940</v>
      </c>
      <c r="C1705" s="2" t="s">
        <v>19</v>
      </c>
      <c r="D1705" s="2" t="s">
        <v>20</v>
      </c>
      <c r="E1705" s="16">
        <v>0</v>
      </c>
      <c r="F1705" s="17">
        <v>0</v>
      </c>
      <c r="G1705" s="16">
        <v>5</v>
      </c>
      <c r="H1705" s="17">
        <v>499.95</v>
      </c>
      <c r="I1705" s="2" t="s">
        <v>18</v>
      </c>
      <c r="J1705" s="2" t="s">
        <v>14</v>
      </c>
      <c r="K1705" s="16" t="s">
        <v>115</v>
      </c>
      <c r="L1705" s="18">
        <v>2025</v>
      </c>
      <c r="M1705" s="2"/>
    </row>
    <row r="1706" spans="2:13" x14ac:dyDescent="0.3">
      <c r="B1706" s="10">
        <v>45941</v>
      </c>
      <c r="C1706" s="11" t="s">
        <v>96</v>
      </c>
      <c r="D1706" s="11" t="s">
        <v>97</v>
      </c>
      <c r="E1706" s="12">
        <v>1</v>
      </c>
      <c r="F1706" s="13">
        <v>74.989999999999995</v>
      </c>
      <c r="G1706" s="12">
        <v>5</v>
      </c>
      <c r="H1706" s="13">
        <v>499.95</v>
      </c>
      <c r="I1706" s="11" t="s">
        <v>25</v>
      </c>
      <c r="J1706" s="11" t="s">
        <v>95</v>
      </c>
      <c r="K1706" s="12" t="s">
        <v>115</v>
      </c>
      <c r="L1706" s="14">
        <v>2025</v>
      </c>
      <c r="M1706" s="2"/>
    </row>
    <row r="1707" spans="2:13" x14ac:dyDescent="0.3">
      <c r="B1707" s="15">
        <v>45942</v>
      </c>
      <c r="C1707" s="2" t="s">
        <v>72</v>
      </c>
      <c r="D1707" s="2" t="s">
        <v>73</v>
      </c>
      <c r="E1707" s="16">
        <v>1</v>
      </c>
      <c r="F1707" s="17">
        <v>12600</v>
      </c>
      <c r="G1707" s="16">
        <v>2</v>
      </c>
      <c r="H1707" s="17">
        <v>28000</v>
      </c>
      <c r="I1707" s="2" t="s">
        <v>74</v>
      </c>
      <c r="J1707" s="2" t="s">
        <v>68</v>
      </c>
      <c r="K1707" s="16" t="s">
        <v>115</v>
      </c>
      <c r="L1707" s="18">
        <v>2025</v>
      </c>
      <c r="M1707" s="2"/>
    </row>
    <row r="1708" spans="2:13" x14ac:dyDescent="0.3">
      <c r="B1708" s="10">
        <v>45943</v>
      </c>
      <c r="C1708" s="11" t="s">
        <v>40</v>
      </c>
      <c r="D1708" s="11" t="s">
        <v>41</v>
      </c>
      <c r="E1708" s="12">
        <v>3</v>
      </c>
      <c r="F1708" s="13">
        <v>65.97</v>
      </c>
      <c r="G1708" s="12">
        <v>3</v>
      </c>
      <c r="H1708" s="13">
        <v>119.97</v>
      </c>
      <c r="I1708" s="11" t="s">
        <v>25</v>
      </c>
      <c r="J1708" s="11" t="s">
        <v>36</v>
      </c>
      <c r="K1708" s="12" t="s">
        <v>115</v>
      </c>
      <c r="L1708" s="14">
        <v>2025</v>
      </c>
      <c r="M1708" s="2"/>
    </row>
    <row r="1709" spans="2:13" x14ac:dyDescent="0.3">
      <c r="B1709" s="15">
        <v>45944</v>
      </c>
      <c r="C1709" s="2" t="s">
        <v>56</v>
      </c>
      <c r="D1709" s="2" t="s">
        <v>57</v>
      </c>
      <c r="E1709" s="16">
        <v>1</v>
      </c>
      <c r="F1709" s="17">
        <v>183.25</v>
      </c>
      <c r="G1709" s="16">
        <v>3</v>
      </c>
      <c r="H1709" s="17">
        <v>646.77</v>
      </c>
      <c r="I1709" s="2" t="s">
        <v>58</v>
      </c>
      <c r="J1709" s="2" t="s">
        <v>55</v>
      </c>
      <c r="K1709" s="16" t="s">
        <v>115</v>
      </c>
      <c r="L1709" s="18">
        <v>2025</v>
      </c>
      <c r="M1709" s="2"/>
    </row>
    <row r="1710" spans="2:13" x14ac:dyDescent="0.3">
      <c r="B1710" s="10">
        <v>45945</v>
      </c>
      <c r="C1710" s="11" t="s">
        <v>69</v>
      </c>
      <c r="D1710" s="11" t="s">
        <v>70</v>
      </c>
      <c r="E1710" s="12">
        <v>2</v>
      </c>
      <c r="F1710" s="13">
        <v>70</v>
      </c>
      <c r="G1710" s="12">
        <v>2</v>
      </c>
      <c r="H1710" s="13">
        <v>140</v>
      </c>
      <c r="I1710" s="11" t="s">
        <v>71</v>
      </c>
      <c r="J1710" s="11" t="s">
        <v>68</v>
      </c>
      <c r="K1710" s="12" t="s">
        <v>115</v>
      </c>
      <c r="L1710" s="14">
        <v>2025</v>
      </c>
      <c r="M1710" s="2"/>
    </row>
    <row r="1711" spans="2:13" x14ac:dyDescent="0.3">
      <c r="B1711" s="15">
        <v>45946</v>
      </c>
      <c r="C1711" s="2" t="s">
        <v>69</v>
      </c>
      <c r="D1711" s="2" t="s">
        <v>70</v>
      </c>
      <c r="E1711" s="16">
        <v>0</v>
      </c>
      <c r="F1711" s="17">
        <v>0</v>
      </c>
      <c r="G1711" s="16">
        <v>5</v>
      </c>
      <c r="H1711" s="17">
        <v>350</v>
      </c>
      <c r="I1711" s="2" t="s">
        <v>71</v>
      </c>
      <c r="J1711" s="2" t="s">
        <v>68</v>
      </c>
      <c r="K1711" s="16" t="s">
        <v>115</v>
      </c>
      <c r="L1711" s="18">
        <v>2025</v>
      </c>
      <c r="M1711" s="2"/>
    </row>
    <row r="1712" spans="2:13" x14ac:dyDescent="0.3">
      <c r="B1712" s="10">
        <v>45947</v>
      </c>
      <c r="C1712" s="11" t="s">
        <v>37</v>
      </c>
      <c r="D1712" s="11" t="s">
        <v>38</v>
      </c>
      <c r="E1712" s="12">
        <v>1</v>
      </c>
      <c r="F1712" s="13">
        <v>38.99</v>
      </c>
      <c r="G1712" s="12">
        <v>2</v>
      </c>
      <c r="H1712" s="13">
        <v>119.98</v>
      </c>
      <c r="I1712" s="11" t="s">
        <v>39</v>
      </c>
      <c r="J1712" s="11" t="s">
        <v>36</v>
      </c>
      <c r="K1712" s="12" t="s">
        <v>115</v>
      </c>
      <c r="L1712" s="14">
        <v>2025</v>
      </c>
      <c r="M1712" s="2"/>
    </row>
    <row r="1713" spans="2:13" x14ac:dyDescent="0.3">
      <c r="B1713" s="15">
        <v>45948</v>
      </c>
      <c r="C1713" s="2" t="s">
        <v>89</v>
      </c>
      <c r="D1713" s="2" t="s">
        <v>90</v>
      </c>
      <c r="E1713" s="16">
        <v>1</v>
      </c>
      <c r="F1713" s="17">
        <v>62.99</v>
      </c>
      <c r="G1713" s="16">
        <v>3</v>
      </c>
      <c r="H1713" s="17">
        <v>269.97000000000003</v>
      </c>
      <c r="I1713" s="2" t="s">
        <v>91</v>
      </c>
      <c r="J1713" s="2" t="s">
        <v>78</v>
      </c>
      <c r="K1713" s="16" t="s">
        <v>115</v>
      </c>
      <c r="L1713" s="18">
        <v>2025</v>
      </c>
      <c r="M1713" s="2"/>
    </row>
    <row r="1714" spans="2:13" x14ac:dyDescent="0.3">
      <c r="B1714" s="10">
        <v>45949</v>
      </c>
      <c r="C1714" s="11" t="s">
        <v>16</v>
      </c>
      <c r="D1714" s="11" t="s">
        <v>17</v>
      </c>
      <c r="E1714" s="12">
        <v>0</v>
      </c>
      <c r="F1714" s="13">
        <v>0</v>
      </c>
      <c r="G1714" s="12">
        <v>5</v>
      </c>
      <c r="H1714" s="13">
        <v>1249.95</v>
      </c>
      <c r="I1714" s="11" t="s">
        <v>18</v>
      </c>
      <c r="J1714" s="11" t="s">
        <v>14</v>
      </c>
      <c r="K1714" s="12" t="s">
        <v>115</v>
      </c>
      <c r="L1714" s="14">
        <v>2025</v>
      </c>
      <c r="M1714" s="2"/>
    </row>
    <row r="1715" spans="2:13" x14ac:dyDescent="0.3">
      <c r="B1715" s="15">
        <v>45950</v>
      </c>
      <c r="C1715" s="2" t="s">
        <v>16</v>
      </c>
      <c r="D1715" s="2" t="s">
        <v>17</v>
      </c>
      <c r="E1715" s="16">
        <v>1</v>
      </c>
      <c r="F1715" s="17">
        <v>174.99</v>
      </c>
      <c r="G1715" s="16">
        <v>2</v>
      </c>
      <c r="H1715" s="17">
        <v>499.98</v>
      </c>
      <c r="I1715" s="2" t="s">
        <v>18</v>
      </c>
      <c r="J1715" s="2" t="s">
        <v>14</v>
      </c>
      <c r="K1715" s="16" t="s">
        <v>115</v>
      </c>
      <c r="L1715" s="18">
        <v>2025</v>
      </c>
      <c r="M1715" s="2"/>
    </row>
    <row r="1716" spans="2:13" x14ac:dyDescent="0.3">
      <c r="B1716" s="10">
        <v>45951</v>
      </c>
      <c r="C1716" s="11" t="s">
        <v>26</v>
      </c>
      <c r="D1716" s="11" t="s">
        <v>27</v>
      </c>
      <c r="E1716" s="12">
        <v>0</v>
      </c>
      <c r="F1716" s="13">
        <v>0</v>
      </c>
      <c r="G1716" s="12">
        <v>3</v>
      </c>
      <c r="H1716" s="13">
        <v>83.97</v>
      </c>
      <c r="I1716" s="11" t="s">
        <v>25</v>
      </c>
      <c r="J1716" s="11" t="s">
        <v>14</v>
      </c>
      <c r="K1716" s="12" t="s">
        <v>115</v>
      </c>
      <c r="L1716" s="14">
        <v>2025</v>
      </c>
      <c r="M1716" s="2"/>
    </row>
    <row r="1717" spans="2:13" x14ac:dyDescent="0.3">
      <c r="B1717" s="15">
        <v>45952</v>
      </c>
      <c r="C1717" s="2" t="s">
        <v>84</v>
      </c>
      <c r="D1717" s="2" t="s">
        <v>85</v>
      </c>
      <c r="E1717" s="16">
        <v>0</v>
      </c>
      <c r="F1717" s="17">
        <v>0</v>
      </c>
      <c r="G1717" s="16">
        <v>3</v>
      </c>
      <c r="H1717" s="17">
        <v>387</v>
      </c>
      <c r="I1717" s="2" t="s">
        <v>86</v>
      </c>
      <c r="J1717" s="2" t="s">
        <v>78</v>
      </c>
      <c r="K1717" s="16" t="s">
        <v>115</v>
      </c>
      <c r="L1717" s="18">
        <v>2025</v>
      </c>
      <c r="M1717" s="2"/>
    </row>
    <row r="1718" spans="2:13" x14ac:dyDescent="0.3">
      <c r="B1718" s="10">
        <v>45953</v>
      </c>
      <c r="C1718" s="11" t="s">
        <v>53</v>
      </c>
      <c r="D1718" s="11" t="s">
        <v>54</v>
      </c>
      <c r="E1718" s="12">
        <v>1</v>
      </c>
      <c r="F1718" s="13">
        <v>207.99</v>
      </c>
      <c r="G1718" s="12">
        <v>1</v>
      </c>
      <c r="H1718" s="13">
        <v>259.99</v>
      </c>
      <c r="I1718" s="11" t="s">
        <v>35</v>
      </c>
      <c r="J1718" s="11" t="s">
        <v>55</v>
      </c>
      <c r="K1718" s="12" t="s">
        <v>115</v>
      </c>
      <c r="L1718" s="14">
        <v>2025</v>
      </c>
      <c r="M1718" s="2"/>
    </row>
    <row r="1719" spans="2:13" x14ac:dyDescent="0.3">
      <c r="B1719" s="15">
        <v>45954</v>
      </c>
      <c r="C1719" s="2" t="s">
        <v>56</v>
      </c>
      <c r="D1719" s="2" t="s">
        <v>57</v>
      </c>
      <c r="E1719" s="16">
        <v>3</v>
      </c>
      <c r="F1719" s="17">
        <v>549.75</v>
      </c>
      <c r="G1719" s="16">
        <v>5</v>
      </c>
      <c r="H1719" s="17">
        <v>1077.95</v>
      </c>
      <c r="I1719" s="2" t="s">
        <v>58</v>
      </c>
      <c r="J1719" s="2" t="s">
        <v>55</v>
      </c>
      <c r="K1719" s="16" t="s">
        <v>115</v>
      </c>
      <c r="L1719" s="18">
        <v>2025</v>
      </c>
      <c r="M1719" s="2"/>
    </row>
    <row r="1720" spans="2:13" x14ac:dyDescent="0.3">
      <c r="B1720" s="10">
        <v>45955</v>
      </c>
      <c r="C1720" s="11" t="s">
        <v>64</v>
      </c>
      <c r="D1720" s="11" t="s">
        <v>65</v>
      </c>
      <c r="E1720" s="12">
        <v>3</v>
      </c>
      <c r="F1720" s="13">
        <v>1754.97</v>
      </c>
      <c r="G1720" s="12">
        <v>2</v>
      </c>
      <c r="H1720" s="13">
        <v>1299.98</v>
      </c>
      <c r="I1720" s="11" t="s">
        <v>35</v>
      </c>
      <c r="J1720" s="11" t="s">
        <v>55</v>
      </c>
      <c r="K1720" s="12" t="s">
        <v>115</v>
      </c>
      <c r="L1720" s="14">
        <v>2025</v>
      </c>
      <c r="M1720" s="2"/>
    </row>
    <row r="1721" spans="2:13" x14ac:dyDescent="0.3">
      <c r="B1721" s="15">
        <v>45956</v>
      </c>
      <c r="C1721" s="2" t="s">
        <v>21</v>
      </c>
      <c r="D1721" s="2" t="s">
        <v>22</v>
      </c>
      <c r="E1721" s="16">
        <v>3</v>
      </c>
      <c r="F1721" s="17">
        <v>125.97</v>
      </c>
      <c r="G1721" s="16">
        <v>1</v>
      </c>
      <c r="H1721" s="17">
        <v>69.989999999999995</v>
      </c>
      <c r="I1721" s="2" t="s">
        <v>18</v>
      </c>
      <c r="J1721" s="2" t="s">
        <v>14</v>
      </c>
      <c r="K1721" s="16" t="s">
        <v>115</v>
      </c>
      <c r="L1721" s="18">
        <v>2025</v>
      </c>
      <c r="M1721" s="2"/>
    </row>
    <row r="1722" spans="2:13" x14ac:dyDescent="0.3">
      <c r="B1722" s="10">
        <v>45957</v>
      </c>
      <c r="C1722" s="11" t="s">
        <v>89</v>
      </c>
      <c r="D1722" s="11" t="s">
        <v>90</v>
      </c>
      <c r="E1722" s="12">
        <v>0</v>
      </c>
      <c r="F1722" s="13">
        <v>0</v>
      </c>
      <c r="G1722" s="12">
        <v>5</v>
      </c>
      <c r="H1722" s="13">
        <v>449.95</v>
      </c>
      <c r="I1722" s="11" t="s">
        <v>91</v>
      </c>
      <c r="J1722" s="11" t="s">
        <v>78</v>
      </c>
      <c r="K1722" s="12" t="s">
        <v>115</v>
      </c>
      <c r="L1722" s="14">
        <v>2025</v>
      </c>
      <c r="M1722" s="2"/>
    </row>
    <row r="1723" spans="2:13" x14ac:dyDescent="0.3">
      <c r="B1723" s="15">
        <v>45958</v>
      </c>
      <c r="C1723" s="2" t="s">
        <v>51</v>
      </c>
      <c r="D1723" s="2" t="s">
        <v>52</v>
      </c>
      <c r="E1723" s="16">
        <v>0</v>
      </c>
      <c r="F1723" s="17">
        <v>0</v>
      </c>
      <c r="G1723" s="16">
        <v>3</v>
      </c>
      <c r="H1723" s="17">
        <v>359.97</v>
      </c>
      <c r="I1723" s="2" t="s">
        <v>39</v>
      </c>
      <c r="J1723" s="2" t="s">
        <v>36</v>
      </c>
      <c r="K1723" s="16" t="s">
        <v>115</v>
      </c>
      <c r="L1723" s="18">
        <v>2025</v>
      </c>
      <c r="M1723" s="2"/>
    </row>
    <row r="1724" spans="2:13" x14ac:dyDescent="0.3">
      <c r="B1724" s="10">
        <v>45959</v>
      </c>
      <c r="C1724" s="11" t="s">
        <v>31</v>
      </c>
      <c r="D1724" s="11" t="s">
        <v>32</v>
      </c>
      <c r="E1724" s="12">
        <v>0</v>
      </c>
      <c r="F1724" s="13">
        <v>0</v>
      </c>
      <c r="G1724" s="12">
        <v>5</v>
      </c>
      <c r="H1724" s="13">
        <v>1379.4</v>
      </c>
      <c r="I1724" s="11" t="s">
        <v>18</v>
      </c>
      <c r="J1724" s="11" t="s">
        <v>14</v>
      </c>
      <c r="K1724" s="12" t="s">
        <v>115</v>
      </c>
      <c r="L1724" s="14">
        <v>2025</v>
      </c>
      <c r="M1724" s="2"/>
    </row>
    <row r="1725" spans="2:13" x14ac:dyDescent="0.3">
      <c r="B1725" s="15">
        <v>45960</v>
      </c>
      <c r="C1725" s="2" t="s">
        <v>61</v>
      </c>
      <c r="D1725" s="2" t="s">
        <v>62</v>
      </c>
      <c r="E1725" s="16">
        <v>3</v>
      </c>
      <c r="F1725" s="17">
        <v>882.06</v>
      </c>
      <c r="G1725" s="16">
        <v>4</v>
      </c>
      <c r="H1725" s="17">
        <v>1306.76</v>
      </c>
      <c r="I1725" s="2" t="s">
        <v>58</v>
      </c>
      <c r="J1725" s="2" t="s">
        <v>55</v>
      </c>
      <c r="K1725" s="16" t="s">
        <v>115</v>
      </c>
      <c r="L1725" s="18">
        <v>2025</v>
      </c>
      <c r="M1725" s="2"/>
    </row>
    <row r="1726" spans="2:13" x14ac:dyDescent="0.3">
      <c r="B1726" s="10">
        <v>45961</v>
      </c>
      <c r="C1726" s="11" t="s">
        <v>75</v>
      </c>
      <c r="D1726" s="11" t="s">
        <v>76</v>
      </c>
      <c r="E1726" s="12">
        <v>3</v>
      </c>
      <c r="F1726" s="13">
        <v>36</v>
      </c>
      <c r="G1726" s="12">
        <v>4</v>
      </c>
      <c r="H1726" s="13">
        <v>80</v>
      </c>
      <c r="I1726" s="11" t="s">
        <v>77</v>
      </c>
      <c r="J1726" s="11" t="s">
        <v>78</v>
      </c>
      <c r="K1726" s="12" t="s">
        <v>115</v>
      </c>
      <c r="L1726" s="14">
        <v>2025</v>
      </c>
      <c r="M1726" s="2"/>
    </row>
    <row r="1727" spans="2:13" x14ac:dyDescent="0.3">
      <c r="B1727" s="15">
        <v>45962</v>
      </c>
      <c r="C1727" s="2" t="s">
        <v>37</v>
      </c>
      <c r="D1727" s="2" t="s">
        <v>38</v>
      </c>
      <c r="E1727" s="16">
        <v>1</v>
      </c>
      <c r="F1727" s="17">
        <v>38.99</v>
      </c>
      <c r="G1727" s="16">
        <v>1</v>
      </c>
      <c r="H1727" s="17">
        <v>59.99</v>
      </c>
      <c r="I1727" s="2" t="s">
        <v>39</v>
      </c>
      <c r="J1727" s="2" t="s">
        <v>36</v>
      </c>
      <c r="K1727" s="16" t="s">
        <v>116</v>
      </c>
      <c r="L1727" s="18">
        <v>2025</v>
      </c>
      <c r="M1727" s="2"/>
    </row>
    <row r="1728" spans="2:13" x14ac:dyDescent="0.3">
      <c r="B1728" s="10">
        <v>45963</v>
      </c>
      <c r="C1728" s="11" t="s">
        <v>98</v>
      </c>
      <c r="D1728" s="11" t="s">
        <v>99</v>
      </c>
      <c r="E1728" s="12">
        <v>1</v>
      </c>
      <c r="F1728" s="13">
        <v>359.96</v>
      </c>
      <c r="G1728" s="12">
        <v>4</v>
      </c>
      <c r="H1728" s="13">
        <v>1599.8</v>
      </c>
      <c r="I1728" s="11" t="s">
        <v>13</v>
      </c>
      <c r="J1728" s="11" t="s">
        <v>100</v>
      </c>
      <c r="K1728" s="12" t="s">
        <v>116</v>
      </c>
      <c r="L1728" s="14">
        <v>2025</v>
      </c>
      <c r="M1728" s="2"/>
    </row>
    <row r="1729" spans="2:13" x14ac:dyDescent="0.3">
      <c r="B1729" s="15">
        <v>45964</v>
      </c>
      <c r="C1729" s="2" t="s">
        <v>64</v>
      </c>
      <c r="D1729" s="2" t="s">
        <v>65</v>
      </c>
      <c r="E1729" s="16">
        <v>2</v>
      </c>
      <c r="F1729" s="17">
        <v>1169.98</v>
      </c>
      <c r="G1729" s="16">
        <v>3</v>
      </c>
      <c r="H1729" s="17">
        <v>1949.97</v>
      </c>
      <c r="I1729" s="2" t="s">
        <v>35</v>
      </c>
      <c r="J1729" s="2" t="s">
        <v>55</v>
      </c>
      <c r="K1729" s="16" t="s">
        <v>116</v>
      </c>
      <c r="L1729" s="18">
        <v>2025</v>
      </c>
      <c r="M1729" s="2"/>
    </row>
    <row r="1730" spans="2:13" x14ac:dyDescent="0.3">
      <c r="B1730" s="10">
        <v>45965</v>
      </c>
      <c r="C1730" s="11" t="s">
        <v>96</v>
      </c>
      <c r="D1730" s="11" t="s">
        <v>97</v>
      </c>
      <c r="E1730" s="12">
        <v>3</v>
      </c>
      <c r="F1730" s="13">
        <v>224.96999999999997</v>
      </c>
      <c r="G1730" s="12">
        <v>4</v>
      </c>
      <c r="H1730" s="13">
        <v>399.96</v>
      </c>
      <c r="I1730" s="11" t="s">
        <v>25</v>
      </c>
      <c r="J1730" s="11" t="s">
        <v>95</v>
      </c>
      <c r="K1730" s="12" t="s">
        <v>116</v>
      </c>
      <c r="L1730" s="14">
        <v>2025</v>
      </c>
      <c r="M1730" s="2"/>
    </row>
    <row r="1731" spans="2:13" x14ac:dyDescent="0.3">
      <c r="B1731" s="15">
        <v>45966</v>
      </c>
      <c r="C1731" s="2" t="s">
        <v>51</v>
      </c>
      <c r="D1731" s="2" t="s">
        <v>52</v>
      </c>
      <c r="E1731" s="16">
        <v>2</v>
      </c>
      <c r="F1731" s="17">
        <v>179.98</v>
      </c>
      <c r="G1731" s="16">
        <v>2</v>
      </c>
      <c r="H1731" s="17">
        <v>239.98</v>
      </c>
      <c r="I1731" s="2" t="s">
        <v>39</v>
      </c>
      <c r="J1731" s="2" t="s">
        <v>36</v>
      </c>
      <c r="K1731" s="16" t="s">
        <v>116</v>
      </c>
      <c r="L1731" s="18">
        <v>2025</v>
      </c>
      <c r="M1731" s="2"/>
    </row>
    <row r="1732" spans="2:13" x14ac:dyDescent="0.3">
      <c r="B1732" s="10">
        <v>45967</v>
      </c>
      <c r="C1732" s="11" t="s">
        <v>72</v>
      </c>
      <c r="D1732" s="11" t="s">
        <v>73</v>
      </c>
      <c r="E1732" s="12">
        <v>1</v>
      </c>
      <c r="F1732" s="13">
        <v>12600</v>
      </c>
      <c r="G1732" s="12">
        <v>1</v>
      </c>
      <c r="H1732" s="13">
        <v>14000</v>
      </c>
      <c r="I1732" s="11" t="s">
        <v>74</v>
      </c>
      <c r="J1732" s="11" t="s">
        <v>68</v>
      </c>
      <c r="K1732" s="12" t="s">
        <v>116</v>
      </c>
      <c r="L1732" s="14">
        <v>2025</v>
      </c>
      <c r="M1732" s="2"/>
    </row>
    <row r="1733" spans="2:13" x14ac:dyDescent="0.3">
      <c r="B1733" s="15">
        <v>45968</v>
      </c>
      <c r="C1733" s="2" t="s">
        <v>72</v>
      </c>
      <c r="D1733" s="2" t="s">
        <v>73</v>
      </c>
      <c r="E1733" s="16">
        <v>1</v>
      </c>
      <c r="F1733" s="17">
        <v>12600</v>
      </c>
      <c r="G1733" s="16">
        <v>2</v>
      </c>
      <c r="H1733" s="17">
        <v>28000</v>
      </c>
      <c r="I1733" s="2" t="s">
        <v>74</v>
      </c>
      <c r="J1733" s="2" t="s">
        <v>68</v>
      </c>
      <c r="K1733" s="16" t="s">
        <v>116</v>
      </c>
      <c r="L1733" s="18">
        <v>2025</v>
      </c>
      <c r="M1733" s="2"/>
    </row>
    <row r="1734" spans="2:13" x14ac:dyDescent="0.3">
      <c r="B1734" s="10">
        <v>45969</v>
      </c>
      <c r="C1734" s="11" t="s">
        <v>16</v>
      </c>
      <c r="D1734" s="11" t="s">
        <v>17</v>
      </c>
      <c r="E1734" s="12">
        <v>1</v>
      </c>
      <c r="F1734" s="13">
        <v>174.99</v>
      </c>
      <c r="G1734" s="12">
        <v>3</v>
      </c>
      <c r="H1734" s="13">
        <v>749.97</v>
      </c>
      <c r="I1734" s="11" t="s">
        <v>18</v>
      </c>
      <c r="J1734" s="11" t="s">
        <v>14</v>
      </c>
      <c r="K1734" s="12" t="s">
        <v>116</v>
      </c>
      <c r="L1734" s="14">
        <v>2025</v>
      </c>
      <c r="M1734" s="2"/>
    </row>
    <row r="1735" spans="2:13" x14ac:dyDescent="0.3">
      <c r="B1735" s="15">
        <v>45970</v>
      </c>
      <c r="C1735" s="2" t="s">
        <v>44</v>
      </c>
      <c r="D1735" s="2" t="s">
        <v>45</v>
      </c>
      <c r="E1735" s="16">
        <v>2</v>
      </c>
      <c r="F1735" s="17">
        <v>65.42</v>
      </c>
      <c r="G1735" s="16">
        <v>3</v>
      </c>
      <c r="H1735" s="17">
        <v>150.96</v>
      </c>
      <c r="I1735" s="2" t="s">
        <v>46</v>
      </c>
      <c r="J1735" s="2" t="s">
        <v>36</v>
      </c>
      <c r="K1735" s="16" t="s">
        <v>116</v>
      </c>
      <c r="L1735" s="18">
        <v>2025</v>
      </c>
      <c r="M1735" s="2"/>
    </row>
    <row r="1736" spans="2:13" x14ac:dyDescent="0.3">
      <c r="B1736" s="10">
        <v>45971</v>
      </c>
      <c r="C1736" s="11" t="s">
        <v>84</v>
      </c>
      <c r="D1736" s="11" t="s">
        <v>85</v>
      </c>
      <c r="E1736" s="12">
        <v>2</v>
      </c>
      <c r="F1736" s="13">
        <v>193.5</v>
      </c>
      <c r="G1736" s="12">
        <v>2</v>
      </c>
      <c r="H1736" s="13">
        <v>258</v>
      </c>
      <c r="I1736" s="11" t="s">
        <v>86</v>
      </c>
      <c r="J1736" s="11" t="s">
        <v>78</v>
      </c>
      <c r="K1736" s="12" t="s">
        <v>116</v>
      </c>
      <c r="L1736" s="14">
        <v>2025</v>
      </c>
      <c r="M1736" s="2"/>
    </row>
    <row r="1737" spans="2:13" x14ac:dyDescent="0.3">
      <c r="B1737" s="15">
        <v>45972</v>
      </c>
      <c r="C1737" s="2" t="s">
        <v>61</v>
      </c>
      <c r="D1737" s="2" t="s">
        <v>62</v>
      </c>
      <c r="E1737" s="16">
        <v>0</v>
      </c>
      <c r="F1737" s="17">
        <v>0</v>
      </c>
      <c r="G1737" s="16">
        <v>4</v>
      </c>
      <c r="H1737" s="17">
        <v>1306.76</v>
      </c>
      <c r="I1737" s="2" t="s">
        <v>58</v>
      </c>
      <c r="J1737" s="2" t="s">
        <v>55</v>
      </c>
      <c r="K1737" s="16" t="s">
        <v>116</v>
      </c>
      <c r="L1737" s="18">
        <v>2025</v>
      </c>
      <c r="M1737" s="2"/>
    </row>
    <row r="1738" spans="2:13" x14ac:dyDescent="0.3">
      <c r="B1738" s="10">
        <v>45973</v>
      </c>
      <c r="C1738" s="11" t="s">
        <v>21</v>
      </c>
      <c r="D1738" s="11" t="s">
        <v>22</v>
      </c>
      <c r="E1738" s="12">
        <v>1</v>
      </c>
      <c r="F1738" s="13">
        <v>41.99</v>
      </c>
      <c r="G1738" s="12">
        <v>1</v>
      </c>
      <c r="H1738" s="13">
        <v>69.989999999999995</v>
      </c>
      <c r="I1738" s="11" t="s">
        <v>18</v>
      </c>
      <c r="J1738" s="11" t="s">
        <v>14</v>
      </c>
      <c r="K1738" s="12" t="s">
        <v>116</v>
      </c>
      <c r="L1738" s="14">
        <v>2025</v>
      </c>
      <c r="M1738" s="2"/>
    </row>
    <row r="1739" spans="2:13" x14ac:dyDescent="0.3">
      <c r="B1739" s="15">
        <v>45974</v>
      </c>
      <c r="C1739" s="2" t="s">
        <v>49</v>
      </c>
      <c r="D1739" s="2" t="s">
        <v>50</v>
      </c>
      <c r="E1739" s="16">
        <v>0</v>
      </c>
      <c r="F1739" s="17">
        <v>0</v>
      </c>
      <c r="G1739" s="16">
        <v>2</v>
      </c>
      <c r="H1739" s="17">
        <v>83.76</v>
      </c>
      <c r="I1739" s="2" t="s">
        <v>46</v>
      </c>
      <c r="J1739" s="2" t="s">
        <v>36</v>
      </c>
      <c r="K1739" s="16" t="s">
        <v>116</v>
      </c>
      <c r="L1739" s="18">
        <v>2025</v>
      </c>
      <c r="M1739" s="2"/>
    </row>
    <row r="1740" spans="2:13" x14ac:dyDescent="0.3">
      <c r="B1740" s="10">
        <v>45975</v>
      </c>
      <c r="C1740" s="11" t="s">
        <v>21</v>
      </c>
      <c r="D1740" s="11" t="s">
        <v>22</v>
      </c>
      <c r="E1740" s="12">
        <v>1</v>
      </c>
      <c r="F1740" s="13">
        <v>41.99</v>
      </c>
      <c r="G1740" s="12">
        <v>5</v>
      </c>
      <c r="H1740" s="13">
        <v>349.95</v>
      </c>
      <c r="I1740" s="11" t="s">
        <v>18</v>
      </c>
      <c r="J1740" s="11" t="s">
        <v>14</v>
      </c>
      <c r="K1740" s="12" t="s">
        <v>116</v>
      </c>
      <c r="L1740" s="14">
        <v>2025</v>
      </c>
      <c r="M1740" s="2"/>
    </row>
    <row r="1741" spans="2:13" x14ac:dyDescent="0.3">
      <c r="B1741" s="15">
        <v>45976</v>
      </c>
      <c r="C1741" s="2" t="s">
        <v>42</v>
      </c>
      <c r="D1741" s="2" t="s">
        <v>43</v>
      </c>
      <c r="E1741" s="16">
        <v>1</v>
      </c>
      <c r="F1741" s="17">
        <v>21.99</v>
      </c>
      <c r="G1741" s="16">
        <v>2</v>
      </c>
      <c r="H1741" s="17">
        <v>79.98</v>
      </c>
      <c r="I1741" s="2" t="s">
        <v>25</v>
      </c>
      <c r="J1741" s="2" t="s">
        <v>36</v>
      </c>
      <c r="K1741" s="16" t="s">
        <v>116</v>
      </c>
      <c r="L1741" s="18">
        <v>2025</v>
      </c>
      <c r="M1741" s="2"/>
    </row>
    <row r="1742" spans="2:13" x14ac:dyDescent="0.3">
      <c r="B1742" s="10">
        <v>45977</v>
      </c>
      <c r="C1742" s="11" t="s">
        <v>19</v>
      </c>
      <c r="D1742" s="11" t="s">
        <v>20</v>
      </c>
      <c r="E1742" s="12">
        <v>2</v>
      </c>
      <c r="F1742" s="13">
        <v>129.97999999999999</v>
      </c>
      <c r="G1742" s="12">
        <v>4</v>
      </c>
      <c r="H1742" s="13">
        <v>399.96</v>
      </c>
      <c r="I1742" s="11" t="s">
        <v>18</v>
      </c>
      <c r="J1742" s="11" t="s">
        <v>14</v>
      </c>
      <c r="K1742" s="12" t="s">
        <v>116</v>
      </c>
      <c r="L1742" s="14">
        <v>2025</v>
      </c>
      <c r="M1742" s="2"/>
    </row>
    <row r="1743" spans="2:13" x14ac:dyDescent="0.3">
      <c r="B1743" s="15">
        <v>45978</v>
      </c>
      <c r="C1743" s="2" t="s">
        <v>104</v>
      </c>
      <c r="D1743" s="2" t="s">
        <v>105</v>
      </c>
      <c r="E1743" s="16">
        <v>3</v>
      </c>
      <c r="F1743" s="17">
        <v>103.64999999999999</v>
      </c>
      <c r="G1743" s="16">
        <v>3</v>
      </c>
      <c r="H1743" s="17">
        <v>159.44999999999999</v>
      </c>
      <c r="I1743" s="2" t="s">
        <v>106</v>
      </c>
      <c r="J1743" s="2" t="s">
        <v>100</v>
      </c>
      <c r="K1743" s="16" t="s">
        <v>116</v>
      </c>
      <c r="L1743" s="18">
        <v>2025</v>
      </c>
      <c r="M1743" s="2"/>
    </row>
    <row r="1744" spans="2:13" x14ac:dyDescent="0.3">
      <c r="B1744" s="10">
        <v>45979</v>
      </c>
      <c r="C1744" s="11" t="s">
        <v>53</v>
      </c>
      <c r="D1744" s="11" t="s">
        <v>54</v>
      </c>
      <c r="E1744" s="12">
        <v>0</v>
      </c>
      <c r="F1744" s="13">
        <v>0</v>
      </c>
      <c r="G1744" s="12">
        <v>5</v>
      </c>
      <c r="H1744" s="13">
        <v>1299.95</v>
      </c>
      <c r="I1744" s="11" t="s">
        <v>35</v>
      </c>
      <c r="J1744" s="11" t="s">
        <v>55</v>
      </c>
      <c r="K1744" s="12" t="s">
        <v>116</v>
      </c>
      <c r="L1744" s="14">
        <v>2025</v>
      </c>
      <c r="M1744" s="2"/>
    </row>
    <row r="1745" spans="2:13" x14ac:dyDescent="0.3">
      <c r="B1745" s="15">
        <v>45980</v>
      </c>
      <c r="C1745" s="2" t="s">
        <v>82</v>
      </c>
      <c r="D1745" s="2" t="s">
        <v>83</v>
      </c>
      <c r="E1745" s="16">
        <v>2</v>
      </c>
      <c r="F1745" s="17">
        <v>193.5</v>
      </c>
      <c r="G1745" s="16">
        <v>1</v>
      </c>
      <c r="H1745" s="17">
        <v>129</v>
      </c>
      <c r="I1745" s="2" t="s">
        <v>77</v>
      </c>
      <c r="J1745" s="2" t="s">
        <v>78</v>
      </c>
      <c r="K1745" s="16" t="s">
        <v>116</v>
      </c>
      <c r="L1745" s="18">
        <v>2025</v>
      </c>
      <c r="M1745" s="2"/>
    </row>
    <row r="1746" spans="2:13" x14ac:dyDescent="0.3">
      <c r="B1746" s="10">
        <v>45981</v>
      </c>
      <c r="C1746" s="11" t="s">
        <v>44</v>
      </c>
      <c r="D1746" s="11" t="s">
        <v>45</v>
      </c>
      <c r="E1746" s="12">
        <v>3</v>
      </c>
      <c r="F1746" s="13">
        <v>98.13</v>
      </c>
      <c r="G1746" s="12">
        <v>2</v>
      </c>
      <c r="H1746" s="13">
        <v>100.64</v>
      </c>
      <c r="I1746" s="11" t="s">
        <v>46</v>
      </c>
      <c r="J1746" s="11" t="s">
        <v>36</v>
      </c>
      <c r="K1746" s="12" t="s">
        <v>116</v>
      </c>
      <c r="L1746" s="14">
        <v>2025</v>
      </c>
      <c r="M1746" s="2"/>
    </row>
    <row r="1747" spans="2:13" x14ac:dyDescent="0.3">
      <c r="B1747" s="15">
        <v>45982</v>
      </c>
      <c r="C1747" s="2" t="s">
        <v>23</v>
      </c>
      <c r="D1747" s="2" t="s">
        <v>24</v>
      </c>
      <c r="E1747" s="16">
        <v>3</v>
      </c>
      <c r="F1747" s="17">
        <v>30</v>
      </c>
      <c r="G1747" s="16">
        <v>4</v>
      </c>
      <c r="H1747" s="17">
        <v>79.959999999999994</v>
      </c>
      <c r="I1747" s="2" t="s">
        <v>25</v>
      </c>
      <c r="J1747" s="2" t="s">
        <v>14</v>
      </c>
      <c r="K1747" s="16" t="s">
        <v>116</v>
      </c>
      <c r="L1747" s="18">
        <v>2025</v>
      </c>
      <c r="M1747" s="2"/>
    </row>
    <row r="1748" spans="2:13" x14ac:dyDescent="0.3">
      <c r="B1748" s="10">
        <v>45983</v>
      </c>
      <c r="C1748" s="11" t="s">
        <v>64</v>
      </c>
      <c r="D1748" s="11" t="s">
        <v>65</v>
      </c>
      <c r="E1748" s="12">
        <v>3</v>
      </c>
      <c r="F1748" s="13">
        <v>1754.97</v>
      </c>
      <c r="G1748" s="12">
        <v>4</v>
      </c>
      <c r="H1748" s="13">
        <v>2599.96</v>
      </c>
      <c r="I1748" s="11" t="s">
        <v>35</v>
      </c>
      <c r="J1748" s="11" t="s">
        <v>55</v>
      </c>
      <c r="K1748" s="12" t="s">
        <v>116</v>
      </c>
      <c r="L1748" s="14">
        <v>2025</v>
      </c>
      <c r="M1748" s="2"/>
    </row>
    <row r="1749" spans="2:13" x14ac:dyDescent="0.3">
      <c r="B1749" s="15">
        <v>45984</v>
      </c>
      <c r="C1749" s="2" t="s">
        <v>53</v>
      </c>
      <c r="D1749" s="2" t="s">
        <v>54</v>
      </c>
      <c r="E1749" s="16">
        <v>2</v>
      </c>
      <c r="F1749" s="17">
        <v>415.98</v>
      </c>
      <c r="G1749" s="16">
        <v>4</v>
      </c>
      <c r="H1749" s="17">
        <v>1039.96</v>
      </c>
      <c r="I1749" s="2" t="s">
        <v>35</v>
      </c>
      <c r="J1749" s="2" t="s">
        <v>55</v>
      </c>
      <c r="K1749" s="16" t="s">
        <v>116</v>
      </c>
      <c r="L1749" s="18">
        <v>2025</v>
      </c>
      <c r="M1749" s="2"/>
    </row>
    <row r="1750" spans="2:13" x14ac:dyDescent="0.3">
      <c r="B1750" s="10">
        <v>45985</v>
      </c>
      <c r="C1750" s="11" t="s">
        <v>98</v>
      </c>
      <c r="D1750" s="11" t="s">
        <v>99</v>
      </c>
      <c r="E1750" s="12">
        <v>0</v>
      </c>
      <c r="F1750" s="13">
        <v>0</v>
      </c>
      <c r="G1750" s="12">
        <v>4</v>
      </c>
      <c r="H1750" s="13">
        <v>1599.8</v>
      </c>
      <c r="I1750" s="11" t="s">
        <v>13</v>
      </c>
      <c r="J1750" s="11" t="s">
        <v>100</v>
      </c>
      <c r="K1750" s="12" t="s">
        <v>116</v>
      </c>
      <c r="L1750" s="14">
        <v>2025</v>
      </c>
      <c r="M1750" s="2"/>
    </row>
    <row r="1751" spans="2:13" x14ac:dyDescent="0.3">
      <c r="B1751" s="15">
        <v>45986</v>
      </c>
      <c r="C1751" s="2" t="s">
        <v>44</v>
      </c>
      <c r="D1751" s="2" t="s">
        <v>45</v>
      </c>
      <c r="E1751" s="16">
        <v>2</v>
      </c>
      <c r="F1751" s="17">
        <v>65.42</v>
      </c>
      <c r="G1751" s="16">
        <v>1</v>
      </c>
      <c r="H1751" s="17">
        <v>50.32</v>
      </c>
      <c r="I1751" s="2" t="s">
        <v>46</v>
      </c>
      <c r="J1751" s="2" t="s">
        <v>36</v>
      </c>
      <c r="K1751" s="16" t="s">
        <v>116</v>
      </c>
      <c r="L1751" s="18">
        <v>2025</v>
      </c>
      <c r="M1751" s="2"/>
    </row>
    <row r="1752" spans="2:13" x14ac:dyDescent="0.3">
      <c r="B1752" s="10">
        <v>45987</v>
      </c>
      <c r="C1752" s="11" t="s">
        <v>82</v>
      </c>
      <c r="D1752" s="11" t="s">
        <v>83</v>
      </c>
      <c r="E1752" s="12">
        <v>2</v>
      </c>
      <c r="F1752" s="13">
        <v>193.5</v>
      </c>
      <c r="G1752" s="12">
        <v>4</v>
      </c>
      <c r="H1752" s="13">
        <v>516</v>
      </c>
      <c r="I1752" s="11" t="s">
        <v>77</v>
      </c>
      <c r="J1752" s="11" t="s">
        <v>78</v>
      </c>
      <c r="K1752" s="12" t="s">
        <v>116</v>
      </c>
      <c r="L1752" s="14">
        <v>2025</v>
      </c>
      <c r="M1752" s="2"/>
    </row>
    <row r="1753" spans="2:13" x14ac:dyDescent="0.3">
      <c r="B1753" s="15">
        <v>45988</v>
      </c>
      <c r="C1753" s="2" t="s">
        <v>89</v>
      </c>
      <c r="D1753" s="2" t="s">
        <v>90</v>
      </c>
      <c r="E1753" s="16">
        <v>3</v>
      </c>
      <c r="F1753" s="17">
        <v>188.97</v>
      </c>
      <c r="G1753" s="16">
        <v>1</v>
      </c>
      <c r="H1753" s="17">
        <v>89.99</v>
      </c>
      <c r="I1753" s="2" t="s">
        <v>91</v>
      </c>
      <c r="J1753" s="2" t="s">
        <v>78</v>
      </c>
      <c r="K1753" s="16" t="s">
        <v>116</v>
      </c>
      <c r="L1753" s="18">
        <v>2025</v>
      </c>
      <c r="M1753" s="2"/>
    </row>
    <row r="1754" spans="2:13" x14ac:dyDescent="0.3">
      <c r="B1754" s="10">
        <v>45989</v>
      </c>
      <c r="C1754" s="11" t="s">
        <v>56</v>
      </c>
      <c r="D1754" s="11" t="s">
        <v>57</v>
      </c>
      <c r="E1754" s="12">
        <v>0</v>
      </c>
      <c r="F1754" s="13">
        <v>0</v>
      </c>
      <c r="G1754" s="12">
        <v>1</v>
      </c>
      <c r="H1754" s="13">
        <v>215.59</v>
      </c>
      <c r="I1754" s="11" t="s">
        <v>58</v>
      </c>
      <c r="J1754" s="11" t="s">
        <v>55</v>
      </c>
      <c r="K1754" s="12" t="s">
        <v>116</v>
      </c>
      <c r="L1754" s="14">
        <v>2025</v>
      </c>
      <c r="M1754" s="2"/>
    </row>
    <row r="1755" spans="2:13" x14ac:dyDescent="0.3">
      <c r="B1755" s="15">
        <v>45990</v>
      </c>
      <c r="C1755" s="2" t="s">
        <v>49</v>
      </c>
      <c r="D1755" s="2" t="s">
        <v>50</v>
      </c>
      <c r="E1755" s="16">
        <v>2</v>
      </c>
      <c r="F1755" s="17">
        <v>46.06</v>
      </c>
      <c r="G1755" s="16">
        <v>5</v>
      </c>
      <c r="H1755" s="17">
        <v>209.4</v>
      </c>
      <c r="I1755" s="2" t="s">
        <v>46</v>
      </c>
      <c r="J1755" s="2" t="s">
        <v>36</v>
      </c>
      <c r="K1755" s="16" t="s">
        <v>116</v>
      </c>
      <c r="L1755" s="18">
        <v>2025</v>
      </c>
      <c r="M1755" s="2"/>
    </row>
    <row r="1756" spans="2:13" x14ac:dyDescent="0.3">
      <c r="B1756" s="10">
        <v>45991</v>
      </c>
      <c r="C1756" s="11" t="s">
        <v>53</v>
      </c>
      <c r="D1756" s="11" t="s">
        <v>54</v>
      </c>
      <c r="E1756" s="12">
        <v>1</v>
      </c>
      <c r="F1756" s="13">
        <v>207.99</v>
      </c>
      <c r="G1756" s="12">
        <v>3</v>
      </c>
      <c r="H1756" s="13">
        <v>779.97</v>
      </c>
      <c r="I1756" s="11" t="s">
        <v>35</v>
      </c>
      <c r="J1756" s="11" t="s">
        <v>55</v>
      </c>
      <c r="K1756" s="12" t="s">
        <v>116</v>
      </c>
      <c r="L1756" s="14">
        <v>2025</v>
      </c>
      <c r="M1756" s="2"/>
    </row>
    <row r="1757" spans="2:13" x14ac:dyDescent="0.3">
      <c r="B1757" s="15">
        <v>45992</v>
      </c>
      <c r="C1757" s="2" t="s">
        <v>79</v>
      </c>
      <c r="D1757" s="2" t="s">
        <v>80</v>
      </c>
      <c r="E1757" s="16">
        <v>0</v>
      </c>
      <c r="F1757" s="17">
        <v>0</v>
      </c>
      <c r="G1757" s="16">
        <v>5</v>
      </c>
      <c r="H1757" s="17">
        <v>1245</v>
      </c>
      <c r="I1757" s="2" t="s">
        <v>81</v>
      </c>
      <c r="J1757" s="2" t="s">
        <v>78</v>
      </c>
      <c r="K1757" s="16" t="s">
        <v>117</v>
      </c>
      <c r="L1757" s="18">
        <v>2025</v>
      </c>
      <c r="M1757" s="2"/>
    </row>
    <row r="1758" spans="2:13" x14ac:dyDescent="0.3">
      <c r="B1758" s="10">
        <v>45993</v>
      </c>
      <c r="C1758" s="11" t="s">
        <v>33</v>
      </c>
      <c r="D1758" s="11" t="s">
        <v>34</v>
      </c>
      <c r="E1758" s="12">
        <v>3</v>
      </c>
      <c r="F1758" s="13">
        <v>599.97</v>
      </c>
      <c r="G1758" s="12">
        <v>4</v>
      </c>
      <c r="H1758" s="13">
        <v>999.96</v>
      </c>
      <c r="I1758" s="11" t="s">
        <v>35</v>
      </c>
      <c r="J1758" s="11" t="s">
        <v>36</v>
      </c>
      <c r="K1758" s="12" t="s">
        <v>117</v>
      </c>
      <c r="L1758" s="14">
        <v>2025</v>
      </c>
      <c r="M1758" s="2"/>
    </row>
    <row r="1759" spans="2:13" x14ac:dyDescent="0.3">
      <c r="B1759" s="15">
        <v>45994</v>
      </c>
      <c r="C1759" s="2" t="s">
        <v>11</v>
      </c>
      <c r="D1759" s="2" t="s">
        <v>12</v>
      </c>
      <c r="E1759" s="16">
        <v>0</v>
      </c>
      <c r="F1759" s="17">
        <v>0</v>
      </c>
      <c r="G1759" s="16">
        <v>2</v>
      </c>
      <c r="H1759" s="17">
        <v>863.98</v>
      </c>
      <c r="I1759" s="2" t="s">
        <v>13</v>
      </c>
      <c r="J1759" s="2" t="s">
        <v>14</v>
      </c>
      <c r="K1759" s="16" t="s">
        <v>117</v>
      </c>
      <c r="L1759" s="18">
        <v>2025</v>
      </c>
      <c r="M1759" s="2"/>
    </row>
    <row r="1760" spans="2:13" x14ac:dyDescent="0.3">
      <c r="B1760" s="10">
        <v>45995</v>
      </c>
      <c r="C1760" s="11" t="s">
        <v>96</v>
      </c>
      <c r="D1760" s="11" t="s">
        <v>97</v>
      </c>
      <c r="E1760" s="12">
        <v>1</v>
      </c>
      <c r="F1760" s="13">
        <v>74.989999999999995</v>
      </c>
      <c r="G1760" s="12">
        <v>3</v>
      </c>
      <c r="H1760" s="13">
        <v>299.97000000000003</v>
      </c>
      <c r="I1760" s="11" t="s">
        <v>25</v>
      </c>
      <c r="J1760" s="11" t="s">
        <v>95</v>
      </c>
      <c r="K1760" s="12" t="s">
        <v>117</v>
      </c>
      <c r="L1760" s="14">
        <v>2025</v>
      </c>
      <c r="M1760" s="2"/>
    </row>
    <row r="1761" spans="2:13" x14ac:dyDescent="0.3">
      <c r="B1761" s="15">
        <v>45996</v>
      </c>
      <c r="C1761" s="2" t="s">
        <v>40</v>
      </c>
      <c r="D1761" s="2" t="s">
        <v>41</v>
      </c>
      <c r="E1761" s="16">
        <v>1</v>
      </c>
      <c r="F1761" s="17">
        <v>21.99</v>
      </c>
      <c r="G1761" s="16">
        <v>5</v>
      </c>
      <c r="H1761" s="17">
        <v>199.95</v>
      </c>
      <c r="I1761" s="2" t="s">
        <v>25</v>
      </c>
      <c r="J1761" s="2" t="s">
        <v>36</v>
      </c>
      <c r="K1761" s="16" t="s">
        <v>117</v>
      </c>
      <c r="L1761" s="18">
        <v>2025</v>
      </c>
      <c r="M1761" s="2"/>
    </row>
    <row r="1762" spans="2:13" x14ac:dyDescent="0.3">
      <c r="B1762" s="10">
        <v>45997</v>
      </c>
      <c r="C1762" s="11" t="s">
        <v>28</v>
      </c>
      <c r="D1762" s="11" t="s">
        <v>29</v>
      </c>
      <c r="E1762" s="12">
        <v>0</v>
      </c>
      <c r="F1762" s="13">
        <v>0</v>
      </c>
      <c r="G1762" s="12">
        <v>5</v>
      </c>
      <c r="H1762" s="13">
        <v>149.94999999999999</v>
      </c>
      <c r="I1762" s="11" t="s">
        <v>30</v>
      </c>
      <c r="J1762" s="11" t="s">
        <v>14</v>
      </c>
      <c r="K1762" s="12" t="s">
        <v>117</v>
      </c>
      <c r="L1762" s="14">
        <v>2025</v>
      </c>
      <c r="M1762" s="2"/>
    </row>
    <row r="1763" spans="2:13" x14ac:dyDescent="0.3">
      <c r="B1763" s="15">
        <v>45998</v>
      </c>
      <c r="C1763" s="2" t="s">
        <v>42</v>
      </c>
      <c r="D1763" s="2" t="s">
        <v>43</v>
      </c>
      <c r="E1763" s="16">
        <v>2</v>
      </c>
      <c r="F1763" s="17">
        <v>43.98</v>
      </c>
      <c r="G1763" s="16">
        <v>3</v>
      </c>
      <c r="H1763" s="17">
        <v>119.97</v>
      </c>
      <c r="I1763" s="2" t="s">
        <v>25</v>
      </c>
      <c r="J1763" s="2" t="s">
        <v>36</v>
      </c>
      <c r="K1763" s="16" t="s">
        <v>117</v>
      </c>
      <c r="L1763" s="18">
        <v>2025</v>
      </c>
      <c r="M1763" s="2"/>
    </row>
    <row r="1764" spans="2:13" x14ac:dyDescent="0.3">
      <c r="B1764" s="10">
        <v>45999</v>
      </c>
      <c r="C1764" s="11" t="s">
        <v>104</v>
      </c>
      <c r="D1764" s="11" t="s">
        <v>105</v>
      </c>
      <c r="E1764" s="12">
        <v>2</v>
      </c>
      <c r="F1764" s="13">
        <v>69.099999999999994</v>
      </c>
      <c r="G1764" s="12">
        <v>2</v>
      </c>
      <c r="H1764" s="13">
        <v>106.3</v>
      </c>
      <c r="I1764" s="11" t="s">
        <v>106</v>
      </c>
      <c r="J1764" s="11" t="s">
        <v>100</v>
      </c>
      <c r="K1764" s="12" t="s">
        <v>117</v>
      </c>
      <c r="L1764" s="14">
        <v>2025</v>
      </c>
      <c r="M1764" s="2"/>
    </row>
    <row r="1765" spans="2:13" x14ac:dyDescent="0.3">
      <c r="B1765" s="15">
        <v>46000</v>
      </c>
      <c r="C1765" s="2" t="s">
        <v>28</v>
      </c>
      <c r="D1765" s="2" t="s">
        <v>29</v>
      </c>
      <c r="E1765" s="16">
        <v>1</v>
      </c>
      <c r="F1765" s="17">
        <v>15</v>
      </c>
      <c r="G1765" s="16">
        <v>3</v>
      </c>
      <c r="H1765" s="17">
        <v>89.97</v>
      </c>
      <c r="I1765" s="2" t="s">
        <v>30</v>
      </c>
      <c r="J1765" s="2" t="s">
        <v>14</v>
      </c>
      <c r="K1765" s="16" t="s">
        <v>117</v>
      </c>
      <c r="L1765" s="18">
        <v>2025</v>
      </c>
      <c r="M1765" s="2"/>
    </row>
    <row r="1766" spans="2:13" x14ac:dyDescent="0.3">
      <c r="B1766" s="10">
        <v>46001</v>
      </c>
      <c r="C1766" s="11" t="s">
        <v>23</v>
      </c>
      <c r="D1766" s="11" t="s">
        <v>24</v>
      </c>
      <c r="E1766" s="12">
        <v>1</v>
      </c>
      <c r="F1766" s="13">
        <v>10</v>
      </c>
      <c r="G1766" s="12">
        <v>3</v>
      </c>
      <c r="H1766" s="13">
        <v>59.97</v>
      </c>
      <c r="I1766" s="11" t="s">
        <v>25</v>
      </c>
      <c r="J1766" s="11" t="s">
        <v>14</v>
      </c>
      <c r="K1766" s="12" t="s">
        <v>117</v>
      </c>
      <c r="L1766" s="14">
        <v>2025</v>
      </c>
      <c r="M1766" s="2"/>
    </row>
    <row r="1767" spans="2:13" x14ac:dyDescent="0.3">
      <c r="B1767" s="15">
        <v>46002</v>
      </c>
      <c r="C1767" s="2" t="s">
        <v>23</v>
      </c>
      <c r="D1767" s="2" t="s">
        <v>24</v>
      </c>
      <c r="E1767" s="16">
        <v>3</v>
      </c>
      <c r="F1767" s="17">
        <v>30</v>
      </c>
      <c r="G1767" s="16">
        <v>5</v>
      </c>
      <c r="H1767" s="17">
        <v>99.95</v>
      </c>
      <c r="I1767" s="2" t="s">
        <v>25</v>
      </c>
      <c r="J1767" s="2" t="s">
        <v>14</v>
      </c>
      <c r="K1767" s="16" t="s">
        <v>117</v>
      </c>
      <c r="L1767" s="18">
        <v>2025</v>
      </c>
      <c r="M1767" s="2"/>
    </row>
    <row r="1768" spans="2:13" x14ac:dyDescent="0.3">
      <c r="B1768" s="10">
        <v>46003</v>
      </c>
      <c r="C1768" s="11" t="s">
        <v>101</v>
      </c>
      <c r="D1768" s="11" t="s">
        <v>102</v>
      </c>
      <c r="E1768" s="12">
        <v>3</v>
      </c>
      <c r="F1768" s="13">
        <v>732.90000000000009</v>
      </c>
      <c r="G1768" s="12">
        <v>1</v>
      </c>
      <c r="H1768" s="13">
        <v>349</v>
      </c>
      <c r="I1768" s="11" t="s">
        <v>103</v>
      </c>
      <c r="J1768" s="11" t="s">
        <v>100</v>
      </c>
      <c r="K1768" s="12" t="s">
        <v>117</v>
      </c>
      <c r="L1768" s="14">
        <v>2025</v>
      </c>
      <c r="M1768" s="2"/>
    </row>
    <row r="1769" spans="2:13" x14ac:dyDescent="0.3">
      <c r="B1769" s="15">
        <v>46004</v>
      </c>
      <c r="C1769" s="2" t="s">
        <v>31</v>
      </c>
      <c r="D1769" s="2" t="s">
        <v>32</v>
      </c>
      <c r="E1769" s="16">
        <v>3</v>
      </c>
      <c r="F1769" s="17">
        <v>703.5</v>
      </c>
      <c r="G1769" s="16">
        <v>2</v>
      </c>
      <c r="H1769" s="17">
        <v>551.76</v>
      </c>
      <c r="I1769" s="2" t="s">
        <v>18</v>
      </c>
      <c r="J1769" s="2" t="s">
        <v>14</v>
      </c>
      <c r="K1769" s="16" t="s">
        <v>117</v>
      </c>
      <c r="L1769" s="18">
        <v>2025</v>
      </c>
      <c r="M1769" s="2"/>
    </row>
    <row r="1770" spans="2:13" x14ac:dyDescent="0.3">
      <c r="B1770" s="10">
        <v>46005</v>
      </c>
      <c r="C1770" s="11" t="s">
        <v>26</v>
      </c>
      <c r="D1770" s="11" t="s">
        <v>27</v>
      </c>
      <c r="E1770" s="12">
        <v>3</v>
      </c>
      <c r="F1770" s="13">
        <v>42</v>
      </c>
      <c r="G1770" s="12">
        <v>4</v>
      </c>
      <c r="H1770" s="13">
        <v>111.96</v>
      </c>
      <c r="I1770" s="11" t="s">
        <v>25</v>
      </c>
      <c r="J1770" s="11" t="s">
        <v>14</v>
      </c>
      <c r="K1770" s="12" t="s">
        <v>117</v>
      </c>
      <c r="L1770" s="14">
        <v>2025</v>
      </c>
      <c r="M1770" s="2"/>
    </row>
    <row r="1771" spans="2:13" x14ac:dyDescent="0.3">
      <c r="B1771" s="15">
        <v>46006</v>
      </c>
      <c r="C1771" s="2" t="s">
        <v>23</v>
      </c>
      <c r="D1771" s="2" t="s">
        <v>24</v>
      </c>
      <c r="E1771" s="16">
        <v>3</v>
      </c>
      <c r="F1771" s="17">
        <v>30</v>
      </c>
      <c r="G1771" s="16">
        <v>4</v>
      </c>
      <c r="H1771" s="17">
        <v>79.959999999999994</v>
      </c>
      <c r="I1771" s="2" t="s">
        <v>25</v>
      </c>
      <c r="J1771" s="2" t="s">
        <v>14</v>
      </c>
      <c r="K1771" s="16" t="s">
        <v>117</v>
      </c>
      <c r="L1771" s="18">
        <v>2025</v>
      </c>
      <c r="M1771" s="2"/>
    </row>
    <row r="1772" spans="2:13" x14ac:dyDescent="0.3">
      <c r="B1772" s="10">
        <v>46007</v>
      </c>
      <c r="C1772" s="11" t="s">
        <v>69</v>
      </c>
      <c r="D1772" s="11" t="s">
        <v>70</v>
      </c>
      <c r="E1772" s="12">
        <v>1</v>
      </c>
      <c r="F1772" s="13">
        <v>35</v>
      </c>
      <c r="G1772" s="12">
        <v>5</v>
      </c>
      <c r="H1772" s="13">
        <v>350</v>
      </c>
      <c r="I1772" s="11" t="s">
        <v>71</v>
      </c>
      <c r="J1772" s="11" t="s">
        <v>68</v>
      </c>
      <c r="K1772" s="12" t="s">
        <v>117</v>
      </c>
      <c r="L1772" s="14">
        <v>2025</v>
      </c>
      <c r="M1772" s="2"/>
    </row>
    <row r="1773" spans="2:13" x14ac:dyDescent="0.3">
      <c r="B1773" s="15">
        <v>46008</v>
      </c>
      <c r="C1773" s="2" t="s">
        <v>98</v>
      </c>
      <c r="D1773" s="2" t="s">
        <v>99</v>
      </c>
      <c r="E1773" s="16">
        <v>0</v>
      </c>
      <c r="F1773" s="17">
        <v>0</v>
      </c>
      <c r="G1773" s="16">
        <v>5</v>
      </c>
      <c r="H1773" s="17">
        <v>1999.75</v>
      </c>
      <c r="I1773" s="2" t="s">
        <v>13</v>
      </c>
      <c r="J1773" s="2" t="s">
        <v>100</v>
      </c>
      <c r="K1773" s="16" t="s">
        <v>117</v>
      </c>
      <c r="L1773" s="18">
        <v>2025</v>
      </c>
      <c r="M1773" s="2"/>
    </row>
    <row r="1774" spans="2:13" x14ac:dyDescent="0.3">
      <c r="B1774" s="10">
        <v>46009</v>
      </c>
      <c r="C1774" s="11" t="s">
        <v>75</v>
      </c>
      <c r="D1774" s="11" t="s">
        <v>76</v>
      </c>
      <c r="E1774" s="12">
        <v>2</v>
      </c>
      <c r="F1774" s="13">
        <v>24</v>
      </c>
      <c r="G1774" s="12">
        <v>3</v>
      </c>
      <c r="H1774" s="13">
        <v>60</v>
      </c>
      <c r="I1774" s="11" t="s">
        <v>77</v>
      </c>
      <c r="J1774" s="11" t="s">
        <v>78</v>
      </c>
      <c r="K1774" s="12" t="s">
        <v>117</v>
      </c>
      <c r="L1774" s="14">
        <v>2025</v>
      </c>
      <c r="M1774" s="2"/>
    </row>
    <row r="1775" spans="2:13" x14ac:dyDescent="0.3">
      <c r="B1775" s="15">
        <v>46010</v>
      </c>
      <c r="C1775" s="2" t="s">
        <v>66</v>
      </c>
      <c r="D1775" s="2" t="s">
        <v>67</v>
      </c>
      <c r="E1775" s="16">
        <v>1</v>
      </c>
      <c r="F1775" s="17">
        <v>4495.5</v>
      </c>
      <c r="G1775" s="16">
        <v>5</v>
      </c>
      <c r="H1775" s="17">
        <v>24975</v>
      </c>
      <c r="I1775" s="2" t="s">
        <v>13</v>
      </c>
      <c r="J1775" s="2" t="s">
        <v>68</v>
      </c>
      <c r="K1775" s="16" t="s">
        <v>117</v>
      </c>
      <c r="L1775" s="18">
        <v>2025</v>
      </c>
      <c r="M1775" s="2"/>
    </row>
    <row r="1776" spans="2:13" x14ac:dyDescent="0.3">
      <c r="B1776" s="10">
        <v>46011</v>
      </c>
      <c r="C1776" s="11" t="s">
        <v>64</v>
      </c>
      <c r="D1776" s="11" t="s">
        <v>65</v>
      </c>
      <c r="E1776" s="12">
        <v>2</v>
      </c>
      <c r="F1776" s="13">
        <v>1169.98</v>
      </c>
      <c r="G1776" s="12">
        <v>2</v>
      </c>
      <c r="H1776" s="13">
        <v>1299.98</v>
      </c>
      <c r="I1776" s="11" t="s">
        <v>35</v>
      </c>
      <c r="J1776" s="11" t="s">
        <v>55</v>
      </c>
      <c r="K1776" s="12" t="s">
        <v>117</v>
      </c>
      <c r="L1776" s="14">
        <v>2025</v>
      </c>
      <c r="M1776" s="2"/>
    </row>
    <row r="1777" spans="2:13" x14ac:dyDescent="0.3">
      <c r="B1777" s="15">
        <v>46012</v>
      </c>
      <c r="C1777" s="2" t="s">
        <v>37</v>
      </c>
      <c r="D1777" s="2" t="s">
        <v>38</v>
      </c>
      <c r="E1777" s="16">
        <v>0</v>
      </c>
      <c r="F1777" s="17">
        <v>0</v>
      </c>
      <c r="G1777" s="16">
        <v>3</v>
      </c>
      <c r="H1777" s="17">
        <v>179.97</v>
      </c>
      <c r="I1777" s="2" t="s">
        <v>39</v>
      </c>
      <c r="J1777" s="2" t="s">
        <v>36</v>
      </c>
      <c r="K1777" s="16" t="s">
        <v>117</v>
      </c>
      <c r="L1777" s="18">
        <v>2025</v>
      </c>
      <c r="M1777" s="2"/>
    </row>
    <row r="1778" spans="2:13" x14ac:dyDescent="0.3">
      <c r="B1778" s="10">
        <v>46013</v>
      </c>
      <c r="C1778" s="11" t="s">
        <v>42</v>
      </c>
      <c r="D1778" s="11" t="s">
        <v>43</v>
      </c>
      <c r="E1778" s="12">
        <v>3</v>
      </c>
      <c r="F1778" s="13">
        <v>65.97</v>
      </c>
      <c r="G1778" s="12">
        <v>1</v>
      </c>
      <c r="H1778" s="13">
        <v>39.99</v>
      </c>
      <c r="I1778" s="11" t="s">
        <v>25</v>
      </c>
      <c r="J1778" s="11" t="s">
        <v>36</v>
      </c>
      <c r="K1778" s="12" t="s">
        <v>117</v>
      </c>
      <c r="L1778" s="14">
        <v>2025</v>
      </c>
      <c r="M1778" s="2"/>
    </row>
    <row r="1779" spans="2:13" x14ac:dyDescent="0.3">
      <c r="B1779" s="15">
        <v>46014</v>
      </c>
      <c r="C1779" s="2" t="s">
        <v>19</v>
      </c>
      <c r="D1779" s="2" t="s">
        <v>20</v>
      </c>
      <c r="E1779" s="16">
        <v>1</v>
      </c>
      <c r="F1779" s="17">
        <v>64.989999999999995</v>
      </c>
      <c r="G1779" s="16">
        <v>2</v>
      </c>
      <c r="H1779" s="17">
        <v>199.98</v>
      </c>
      <c r="I1779" s="2" t="s">
        <v>18</v>
      </c>
      <c r="J1779" s="2" t="s">
        <v>14</v>
      </c>
      <c r="K1779" s="16" t="s">
        <v>117</v>
      </c>
      <c r="L1779" s="18">
        <v>2025</v>
      </c>
      <c r="M1779" s="2"/>
    </row>
    <row r="1780" spans="2:13" x14ac:dyDescent="0.3">
      <c r="B1780" s="10">
        <v>46015</v>
      </c>
      <c r="C1780" s="11" t="s">
        <v>72</v>
      </c>
      <c r="D1780" s="11" t="s">
        <v>73</v>
      </c>
      <c r="E1780" s="12">
        <v>0</v>
      </c>
      <c r="F1780" s="13">
        <v>0</v>
      </c>
      <c r="G1780" s="12">
        <v>1</v>
      </c>
      <c r="H1780" s="13">
        <v>14000</v>
      </c>
      <c r="I1780" s="11" t="s">
        <v>74</v>
      </c>
      <c r="J1780" s="11" t="s">
        <v>68</v>
      </c>
      <c r="K1780" s="12" t="s">
        <v>117</v>
      </c>
      <c r="L1780" s="14">
        <v>2025</v>
      </c>
      <c r="M1780" s="2"/>
    </row>
    <row r="1781" spans="2:13" x14ac:dyDescent="0.3">
      <c r="B1781" s="15">
        <v>46016</v>
      </c>
      <c r="C1781" s="2" t="s">
        <v>33</v>
      </c>
      <c r="D1781" s="2" t="s">
        <v>34</v>
      </c>
      <c r="E1781" s="16">
        <v>3</v>
      </c>
      <c r="F1781" s="17">
        <v>599.97</v>
      </c>
      <c r="G1781" s="16">
        <v>2</v>
      </c>
      <c r="H1781" s="17">
        <v>499.98</v>
      </c>
      <c r="I1781" s="2" t="s">
        <v>35</v>
      </c>
      <c r="J1781" s="2" t="s">
        <v>36</v>
      </c>
      <c r="K1781" s="16" t="s">
        <v>117</v>
      </c>
      <c r="L1781" s="18">
        <v>2025</v>
      </c>
      <c r="M1781" s="2"/>
    </row>
    <row r="1782" spans="2:13" x14ac:dyDescent="0.3">
      <c r="B1782" s="10">
        <v>46017</v>
      </c>
      <c r="C1782" s="11" t="s">
        <v>69</v>
      </c>
      <c r="D1782" s="11" t="s">
        <v>70</v>
      </c>
      <c r="E1782" s="12">
        <v>1</v>
      </c>
      <c r="F1782" s="13">
        <v>35</v>
      </c>
      <c r="G1782" s="12">
        <v>1</v>
      </c>
      <c r="H1782" s="13">
        <v>70</v>
      </c>
      <c r="I1782" s="11" t="s">
        <v>71</v>
      </c>
      <c r="J1782" s="11" t="s">
        <v>68</v>
      </c>
      <c r="K1782" s="12" t="s">
        <v>117</v>
      </c>
      <c r="L1782" s="14">
        <v>2025</v>
      </c>
      <c r="M1782" s="2"/>
    </row>
    <row r="1783" spans="2:13" x14ac:dyDescent="0.3">
      <c r="B1783" s="15">
        <v>46018</v>
      </c>
      <c r="C1783" s="2" t="s">
        <v>63</v>
      </c>
      <c r="D1783" s="2" t="s">
        <v>41</v>
      </c>
      <c r="E1783" s="16">
        <v>3</v>
      </c>
      <c r="F1783" s="17">
        <v>60</v>
      </c>
      <c r="G1783" s="16">
        <v>2</v>
      </c>
      <c r="H1783" s="17">
        <v>79.98</v>
      </c>
      <c r="I1783" s="2" t="s">
        <v>25</v>
      </c>
      <c r="J1783" s="2" t="s">
        <v>55</v>
      </c>
      <c r="K1783" s="16" t="s">
        <v>117</v>
      </c>
      <c r="L1783" s="18">
        <v>2025</v>
      </c>
      <c r="M1783" s="2"/>
    </row>
    <row r="1784" spans="2:13" x14ac:dyDescent="0.3">
      <c r="B1784" s="10">
        <v>46019</v>
      </c>
      <c r="C1784" s="11" t="s">
        <v>37</v>
      </c>
      <c r="D1784" s="11" t="s">
        <v>38</v>
      </c>
      <c r="E1784" s="12">
        <v>3</v>
      </c>
      <c r="F1784" s="13">
        <v>116.97</v>
      </c>
      <c r="G1784" s="12">
        <v>3</v>
      </c>
      <c r="H1784" s="13">
        <v>179.97</v>
      </c>
      <c r="I1784" s="11" t="s">
        <v>39</v>
      </c>
      <c r="J1784" s="11" t="s">
        <v>36</v>
      </c>
      <c r="K1784" s="12" t="s">
        <v>117</v>
      </c>
      <c r="L1784" s="14">
        <v>2025</v>
      </c>
      <c r="M1784" s="2"/>
    </row>
    <row r="1785" spans="2:13" x14ac:dyDescent="0.3">
      <c r="B1785" s="15">
        <v>46020</v>
      </c>
      <c r="C1785" s="2" t="s">
        <v>96</v>
      </c>
      <c r="D1785" s="2" t="s">
        <v>97</v>
      </c>
      <c r="E1785" s="16">
        <v>0</v>
      </c>
      <c r="F1785" s="17">
        <v>0</v>
      </c>
      <c r="G1785" s="16">
        <v>1</v>
      </c>
      <c r="H1785" s="17">
        <v>99.99</v>
      </c>
      <c r="I1785" s="2" t="s">
        <v>25</v>
      </c>
      <c r="J1785" s="2" t="s">
        <v>95</v>
      </c>
      <c r="K1785" s="16" t="s">
        <v>117</v>
      </c>
      <c r="L1785" s="18">
        <v>2025</v>
      </c>
      <c r="M1785" s="2"/>
    </row>
    <row r="1786" spans="2:13" x14ac:dyDescent="0.3">
      <c r="B1786" s="10">
        <v>46021</v>
      </c>
      <c r="C1786" s="11" t="s">
        <v>37</v>
      </c>
      <c r="D1786" s="11" t="s">
        <v>38</v>
      </c>
      <c r="E1786" s="12">
        <v>0</v>
      </c>
      <c r="F1786" s="13">
        <v>0</v>
      </c>
      <c r="G1786" s="12">
        <v>1</v>
      </c>
      <c r="H1786" s="13">
        <v>59.99</v>
      </c>
      <c r="I1786" s="11" t="s">
        <v>39</v>
      </c>
      <c r="J1786" s="11" t="s">
        <v>36</v>
      </c>
      <c r="K1786" s="12" t="s">
        <v>117</v>
      </c>
      <c r="L1786" s="14">
        <v>2025</v>
      </c>
      <c r="M1786" s="2"/>
    </row>
    <row r="1787" spans="2:13" x14ac:dyDescent="0.3">
      <c r="B1787" s="15">
        <v>46022</v>
      </c>
      <c r="C1787" s="2" t="s">
        <v>75</v>
      </c>
      <c r="D1787" s="2" t="s">
        <v>76</v>
      </c>
      <c r="E1787" s="16">
        <v>1</v>
      </c>
      <c r="F1787" s="17">
        <v>12</v>
      </c>
      <c r="G1787" s="16">
        <v>5</v>
      </c>
      <c r="H1787" s="17">
        <v>100</v>
      </c>
      <c r="I1787" s="2" t="s">
        <v>77</v>
      </c>
      <c r="J1787" s="2" t="s">
        <v>78</v>
      </c>
      <c r="K1787" s="16" t="s">
        <v>117</v>
      </c>
      <c r="L1787" s="18">
        <v>2025</v>
      </c>
      <c r="M1787" s="2"/>
    </row>
    <row r="1788" spans="2:13" x14ac:dyDescent="0.3">
      <c r="B1788" s="10">
        <v>46023</v>
      </c>
      <c r="C1788" s="11" t="s">
        <v>82</v>
      </c>
      <c r="D1788" s="11" t="s">
        <v>83</v>
      </c>
      <c r="E1788" s="12">
        <v>1</v>
      </c>
      <c r="F1788" s="13">
        <v>96.75</v>
      </c>
      <c r="G1788" s="12">
        <v>3</v>
      </c>
      <c r="H1788" s="13">
        <v>387</v>
      </c>
      <c r="I1788" s="11" t="s">
        <v>77</v>
      </c>
      <c r="J1788" s="11" t="s">
        <v>78</v>
      </c>
      <c r="K1788" s="12" t="s">
        <v>15</v>
      </c>
      <c r="L1788" s="14">
        <v>2026</v>
      </c>
      <c r="M1788" s="2"/>
    </row>
    <row r="1789" spans="2:13" x14ac:dyDescent="0.3">
      <c r="B1789" s="15">
        <v>46023</v>
      </c>
      <c r="C1789" s="2" t="s">
        <v>79</v>
      </c>
      <c r="D1789" s="2" t="s">
        <v>80</v>
      </c>
      <c r="E1789" s="16">
        <v>3</v>
      </c>
      <c r="F1789" s="17">
        <v>634.95000000000005</v>
      </c>
      <c r="G1789" s="16">
        <v>5</v>
      </c>
      <c r="H1789" s="17">
        <v>1245</v>
      </c>
      <c r="I1789" s="2" t="s">
        <v>81</v>
      </c>
      <c r="J1789" s="2" t="s">
        <v>78</v>
      </c>
      <c r="K1789" s="16" t="s">
        <v>15</v>
      </c>
      <c r="L1789" s="18">
        <v>2026</v>
      </c>
      <c r="M1789" s="2"/>
    </row>
    <row r="1790" spans="2:13" x14ac:dyDescent="0.3">
      <c r="B1790" s="10">
        <v>46024</v>
      </c>
      <c r="C1790" s="11" t="s">
        <v>101</v>
      </c>
      <c r="D1790" s="11" t="s">
        <v>102</v>
      </c>
      <c r="E1790" s="12">
        <v>3</v>
      </c>
      <c r="F1790" s="13">
        <v>732.90000000000009</v>
      </c>
      <c r="G1790" s="12">
        <v>3</v>
      </c>
      <c r="H1790" s="13">
        <v>1047</v>
      </c>
      <c r="I1790" s="11" t="s">
        <v>103</v>
      </c>
      <c r="J1790" s="11" t="s">
        <v>100</v>
      </c>
      <c r="K1790" s="12" t="s">
        <v>15</v>
      </c>
      <c r="L1790" s="14">
        <v>2026</v>
      </c>
      <c r="M1790" s="2"/>
    </row>
    <row r="1791" spans="2:13" x14ac:dyDescent="0.3">
      <c r="B1791" s="15">
        <v>46024</v>
      </c>
      <c r="C1791" s="2" t="s">
        <v>19</v>
      </c>
      <c r="D1791" s="2" t="s">
        <v>20</v>
      </c>
      <c r="E1791" s="16">
        <v>3</v>
      </c>
      <c r="F1791" s="17">
        <v>194.96999999999997</v>
      </c>
      <c r="G1791" s="16">
        <v>5</v>
      </c>
      <c r="H1791" s="17">
        <v>499.95</v>
      </c>
      <c r="I1791" s="2" t="s">
        <v>18</v>
      </c>
      <c r="J1791" s="2" t="s">
        <v>14</v>
      </c>
      <c r="K1791" s="16" t="s">
        <v>15</v>
      </c>
      <c r="L1791" s="18">
        <v>2026</v>
      </c>
      <c r="M1791" s="2"/>
    </row>
    <row r="1792" spans="2:13" x14ac:dyDescent="0.3">
      <c r="B1792" s="10">
        <v>46025</v>
      </c>
      <c r="C1792" s="11" t="s">
        <v>44</v>
      </c>
      <c r="D1792" s="11" t="s">
        <v>45</v>
      </c>
      <c r="E1792" s="12">
        <v>3</v>
      </c>
      <c r="F1792" s="13">
        <v>98.13</v>
      </c>
      <c r="G1792" s="12">
        <v>5</v>
      </c>
      <c r="H1792" s="13">
        <v>251.6</v>
      </c>
      <c r="I1792" s="11" t="s">
        <v>46</v>
      </c>
      <c r="J1792" s="11" t="s">
        <v>36</v>
      </c>
      <c r="K1792" s="12" t="s">
        <v>15</v>
      </c>
      <c r="L1792" s="14">
        <v>2026</v>
      </c>
      <c r="M1792" s="2"/>
    </row>
    <row r="1793" spans="2:13" x14ac:dyDescent="0.3">
      <c r="B1793" s="15">
        <v>46025</v>
      </c>
      <c r="C1793" s="2" t="s">
        <v>23</v>
      </c>
      <c r="D1793" s="2" t="s">
        <v>24</v>
      </c>
      <c r="E1793" s="16">
        <v>1</v>
      </c>
      <c r="F1793" s="17">
        <v>10</v>
      </c>
      <c r="G1793" s="16">
        <v>5</v>
      </c>
      <c r="H1793" s="17">
        <v>99.95</v>
      </c>
      <c r="I1793" s="2" t="s">
        <v>25</v>
      </c>
      <c r="J1793" s="2" t="s">
        <v>14</v>
      </c>
      <c r="K1793" s="16" t="s">
        <v>15</v>
      </c>
      <c r="L1793" s="18">
        <v>2026</v>
      </c>
      <c r="M1793" s="2"/>
    </row>
    <row r="1794" spans="2:13" x14ac:dyDescent="0.3">
      <c r="B1794" s="10">
        <v>46026</v>
      </c>
      <c r="C1794" s="11" t="s">
        <v>42</v>
      </c>
      <c r="D1794" s="11" t="s">
        <v>43</v>
      </c>
      <c r="E1794" s="12">
        <v>0</v>
      </c>
      <c r="F1794" s="13">
        <v>0</v>
      </c>
      <c r="G1794" s="12">
        <v>3</v>
      </c>
      <c r="H1794" s="13">
        <v>119.97</v>
      </c>
      <c r="I1794" s="11" t="s">
        <v>25</v>
      </c>
      <c r="J1794" s="11" t="s">
        <v>36</v>
      </c>
      <c r="K1794" s="12" t="s">
        <v>15</v>
      </c>
      <c r="L1794" s="14">
        <v>2026</v>
      </c>
      <c r="M1794" s="2"/>
    </row>
    <row r="1795" spans="2:13" x14ac:dyDescent="0.3">
      <c r="B1795" s="15">
        <v>46027</v>
      </c>
      <c r="C1795" s="2" t="s">
        <v>28</v>
      </c>
      <c r="D1795" s="2" t="s">
        <v>29</v>
      </c>
      <c r="E1795" s="16">
        <v>1</v>
      </c>
      <c r="F1795" s="17">
        <v>15</v>
      </c>
      <c r="G1795" s="16">
        <v>2</v>
      </c>
      <c r="H1795" s="17">
        <v>59.98</v>
      </c>
      <c r="I1795" s="2" t="s">
        <v>30</v>
      </c>
      <c r="J1795" s="2" t="s">
        <v>14</v>
      </c>
      <c r="K1795" s="16" t="s">
        <v>15</v>
      </c>
      <c r="L1795" s="18">
        <v>2026</v>
      </c>
      <c r="M1795" s="2"/>
    </row>
    <row r="1796" spans="2:13" x14ac:dyDescent="0.3">
      <c r="B1796" s="10">
        <v>46027</v>
      </c>
      <c r="C1796" s="11" t="s">
        <v>16</v>
      </c>
      <c r="D1796" s="11" t="s">
        <v>17</v>
      </c>
      <c r="E1796" s="12">
        <v>0</v>
      </c>
      <c r="F1796" s="13">
        <v>0</v>
      </c>
      <c r="G1796" s="12">
        <v>5</v>
      </c>
      <c r="H1796" s="13">
        <v>1249.95</v>
      </c>
      <c r="I1796" s="11" t="s">
        <v>18</v>
      </c>
      <c r="J1796" s="11" t="s">
        <v>14</v>
      </c>
      <c r="K1796" s="12" t="s">
        <v>15</v>
      </c>
      <c r="L1796" s="14">
        <v>2026</v>
      </c>
      <c r="M1796" s="2"/>
    </row>
    <row r="1797" spans="2:13" x14ac:dyDescent="0.3">
      <c r="B1797" s="15">
        <v>46028</v>
      </c>
      <c r="C1797" s="2" t="s">
        <v>42</v>
      </c>
      <c r="D1797" s="2" t="s">
        <v>43</v>
      </c>
      <c r="E1797" s="16">
        <v>1</v>
      </c>
      <c r="F1797" s="17">
        <v>21.99</v>
      </c>
      <c r="G1797" s="16">
        <v>1</v>
      </c>
      <c r="H1797" s="17">
        <v>39.99</v>
      </c>
      <c r="I1797" s="2" t="s">
        <v>25</v>
      </c>
      <c r="J1797" s="2" t="s">
        <v>36</v>
      </c>
      <c r="K1797" s="16" t="s">
        <v>15</v>
      </c>
      <c r="L1797" s="18">
        <v>2026</v>
      </c>
      <c r="M1797" s="2"/>
    </row>
    <row r="1798" spans="2:13" x14ac:dyDescent="0.3">
      <c r="B1798" s="10">
        <v>46029</v>
      </c>
      <c r="C1798" s="11" t="s">
        <v>33</v>
      </c>
      <c r="D1798" s="11" t="s">
        <v>34</v>
      </c>
      <c r="E1798" s="12">
        <v>0</v>
      </c>
      <c r="F1798" s="13">
        <v>0</v>
      </c>
      <c r="G1798" s="12">
        <v>2</v>
      </c>
      <c r="H1798" s="13">
        <v>499.98</v>
      </c>
      <c r="I1798" s="11" t="s">
        <v>35</v>
      </c>
      <c r="J1798" s="11" t="s">
        <v>36</v>
      </c>
      <c r="K1798" s="12" t="s">
        <v>15</v>
      </c>
      <c r="L1798" s="14">
        <v>2026</v>
      </c>
      <c r="M1798" s="2"/>
    </row>
    <row r="1799" spans="2:13" x14ac:dyDescent="0.3">
      <c r="B1799" s="15">
        <v>46030</v>
      </c>
      <c r="C1799" s="2" t="s">
        <v>26</v>
      </c>
      <c r="D1799" s="2" t="s">
        <v>27</v>
      </c>
      <c r="E1799" s="16">
        <v>1</v>
      </c>
      <c r="F1799" s="17">
        <v>14</v>
      </c>
      <c r="G1799" s="16">
        <v>5</v>
      </c>
      <c r="H1799" s="17">
        <v>139.94999999999999</v>
      </c>
      <c r="I1799" s="2" t="s">
        <v>25</v>
      </c>
      <c r="J1799" s="2" t="s">
        <v>14</v>
      </c>
      <c r="K1799" s="16" t="s">
        <v>15</v>
      </c>
      <c r="L1799" s="18">
        <v>2026</v>
      </c>
      <c r="M1799" s="2"/>
    </row>
    <row r="1800" spans="2:13" x14ac:dyDescent="0.3">
      <c r="B1800" s="10">
        <v>46030</v>
      </c>
      <c r="C1800" s="11" t="s">
        <v>23</v>
      </c>
      <c r="D1800" s="11" t="s">
        <v>24</v>
      </c>
      <c r="E1800" s="12">
        <v>0</v>
      </c>
      <c r="F1800" s="13">
        <v>0</v>
      </c>
      <c r="G1800" s="12">
        <v>5</v>
      </c>
      <c r="H1800" s="13">
        <v>99.95</v>
      </c>
      <c r="I1800" s="11" t="s">
        <v>25</v>
      </c>
      <c r="J1800" s="11" t="s">
        <v>14</v>
      </c>
      <c r="K1800" s="12" t="s">
        <v>15</v>
      </c>
      <c r="L1800" s="14">
        <v>2026</v>
      </c>
      <c r="M1800" s="2"/>
    </row>
    <row r="1801" spans="2:13" x14ac:dyDescent="0.3">
      <c r="B1801" s="15">
        <v>46031</v>
      </c>
      <c r="C1801" s="2" t="s">
        <v>44</v>
      </c>
      <c r="D1801" s="2" t="s">
        <v>45</v>
      </c>
      <c r="E1801" s="16">
        <v>2</v>
      </c>
      <c r="F1801" s="17">
        <v>65.42</v>
      </c>
      <c r="G1801" s="16">
        <v>2</v>
      </c>
      <c r="H1801" s="17">
        <v>100.64</v>
      </c>
      <c r="I1801" s="2" t="s">
        <v>46</v>
      </c>
      <c r="J1801" s="2" t="s">
        <v>36</v>
      </c>
      <c r="K1801" s="16" t="s">
        <v>15</v>
      </c>
      <c r="L1801" s="18">
        <v>2026</v>
      </c>
      <c r="M1801" s="2"/>
    </row>
    <row r="1802" spans="2:13" x14ac:dyDescent="0.3">
      <c r="B1802" s="10">
        <v>46032</v>
      </c>
      <c r="C1802" s="11" t="s">
        <v>23</v>
      </c>
      <c r="D1802" s="11" t="s">
        <v>24</v>
      </c>
      <c r="E1802" s="12">
        <v>0</v>
      </c>
      <c r="F1802" s="13">
        <v>0</v>
      </c>
      <c r="G1802" s="12">
        <v>1</v>
      </c>
      <c r="H1802" s="13">
        <v>19.989999999999998</v>
      </c>
      <c r="I1802" s="11" t="s">
        <v>25</v>
      </c>
      <c r="J1802" s="11" t="s">
        <v>14</v>
      </c>
      <c r="K1802" s="12" t="s">
        <v>15</v>
      </c>
      <c r="L1802" s="14">
        <v>2026</v>
      </c>
      <c r="M1802" s="2"/>
    </row>
    <row r="1803" spans="2:13" x14ac:dyDescent="0.3">
      <c r="B1803" s="15">
        <v>46033</v>
      </c>
      <c r="C1803" s="2" t="s">
        <v>40</v>
      </c>
      <c r="D1803" s="2" t="s">
        <v>41</v>
      </c>
      <c r="E1803" s="16">
        <v>0</v>
      </c>
      <c r="F1803" s="17">
        <v>0</v>
      </c>
      <c r="G1803" s="16">
        <v>2</v>
      </c>
      <c r="H1803" s="17">
        <v>79.98</v>
      </c>
      <c r="I1803" s="2" t="s">
        <v>25</v>
      </c>
      <c r="J1803" s="2" t="s">
        <v>36</v>
      </c>
      <c r="K1803" s="16" t="s">
        <v>15</v>
      </c>
      <c r="L1803" s="18">
        <v>2026</v>
      </c>
      <c r="M1803" s="2"/>
    </row>
    <row r="1804" spans="2:13" x14ac:dyDescent="0.3">
      <c r="B1804" s="10">
        <v>46034</v>
      </c>
      <c r="C1804" s="11" t="s">
        <v>79</v>
      </c>
      <c r="D1804" s="11" t="s">
        <v>80</v>
      </c>
      <c r="E1804" s="12">
        <v>0</v>
      </c>
      <c r="F1804" s="13">
        <v>0</v>
      </c>
      <c r="G1804" s="12">
        <v>1</v>
      </c>
      <c r="H1804" s="13">
        <v>249</v>
      </c>
      <c r="I1804" s="11" t="s">
        <v>81</v>
      </c>
      <c r="J1804" s="11" t="s">
        <v>78</v>
      </c>
      <c r="K1804" s="12" t="s">
        <v>15</v>
      </c>
      <c r="L1804" s="14">
        <v>2026</v>
      </c>
      <c r="M1804" s="2"/>
    </row>
    <row r="1805" spans="2:13" x14ac:dyDescent="0.3">
      <c r="B1805" s="15">
        <v>46034</v>
      </c>
      <c r="C1805" s="2" t="s">
        <v>28</v>
      </c>
      <c r="D1805" s="2" t="s">
        <v>29</v>
      </c>
      <c r="E1805" s="16">
        <v>3</v>
      </c>
      <c r="F1805" s="17">
        <v>45</v>
      </c>
      <c r="G1805" s="16">
        <v>5</v>
      </c>
      <c r="H1805" s="17">
        <v>149.94999999999999</v>
      </c>
      <c r="I1805" s="2" t="s">
        <v>30</v>
      </c>
      <c r="J1805" s="2" t="s">
        <v>14</v>
      </c>
      <c r="K1805" s="16" t="s">
        <v>15</v>
      </c>
      <c r="L1805" s="18">
        <v>2026</v>
      </c>
      <c r="M1805" s="2"/>
    </row>
    <row r="1806" spans="2:13" x14ac:dyDescent="0.3">
      <c r="B1806" s="10">
        <v>46035</v>
      </c>
      <c r="C1806" s="11" t="s">
        <v>82</v>
      </c>
      <c r="D1806" s="11" t="s">
        <v>83</v>
      </c>
      <c r="E1806" s="12">
        <v>2</v>
      </c>
      <c r="F1806" s="13">
        <v>193.5</v>
      </c>
      <c r="G1806" s="12">
        <v>1</v>
      </c>
      <c r="H1806" s="13">
        <v>129</v>
      </c>
      <c r="I1806" s="11" t="s">
        <v>77</v>
      </c>
      <c r="J1806" s="11" t="s">
        <v>78</v>
      </c>
      <c r="K1806" s="12" t="s">
        <v>15</v>
      </c>
      <c r="L1806" s="14">
        <v>2026</v>
      </c>
      <c r="M1806" s="2"/>
    </row>
    <row r="1807" spans="2:13" x14ac:dyDescent="0.3">
      <c r="B1807" s="15">
        <v>46036</v>
      </c>
      <c r="C1807" s="2" t="s">
        <v>59</v>
      </c>
      <c r="D1807" s="2" t="s">
        <v>60</v>
      </c>
      <c r="E1807" s="16">
        <v>2</v>
      </c>
      <c r="F1807" s="17">
        <v>40</v>
      </c>
      <c r="G1807" s="16">
        <v>2</v>
      </c>
      <c r="H1807" s="17">
        <v>79.98</v>
      </c>
      <c r="I1807" s="2" t="s">
        <v>30</v>
      </c>
      <c r="J1807" s="2" t="s">
        <v>55</v>
      </c>
      <c r="K1807" s="16" t="s">
        <v>15</v>
      </c>
      <c r="L1807" s="18">
        <v>2026</v>
      </c>
      <c r="M1807" s="2"/>
    </row>
    <row r="1808" spans="2:13" x14ac:dyDescent="0.3">
      <c r="B1808" s="10">
        <v>46037</v>
      </c>
      <c r="C1808" s="11" t="s">
        <v>66</v>
      </c>
      <c r="D1808" s="11" t="s">
        <v>67</v>
      </c>
      <c r="E1808" s="12">
        <v>0</v>
      </c>
      <c r="F1808" s="13">
        <v>0</v>
      </c>
      <c r="G1808" s="12">
        <v>1</v>
      </c>
      <c r="H1808" s="13">
        <v>4995</v>
      </c>
      <c r="I1808" s="11" t="s">
        <v>13</v>
      </c>
      <c r="J1808" s="11" t="s">
        <v>68</v>
      </c>
      <c r="K1808" s="12" t="s">
        <v>15</v>
      </c>
      <c r="L1808" s="14">
        <v>2026</v>
      </c>
      <c r="M1808" s="2"/>
    </row>
    <row r="1809" spans="2:13" x14ac:dyDescent="0.3">
      <c r="B1809" s="15">
        <v>46038</v>
      </c>
      <c r="C1809" s="2" t="s">
        <v>72</v>
      </c>
      <c r="D1809" s="2" t="s">
        <v>73</v>
      </c>
      <c r="E1809" s="16">
        <v>1</v>
      </c>
      <c r="F1809" s="17">
        <v>12600</v>
      </c>
      <c r="G1809" s="16">
        <v>1</v>
      </c>
      <c r="H1809" s="17">
        <v>14000</v>
      </c>
      <c r="I1809" s="2" t="s">
        <v>74</v>
      </c>
      <c r="J1809" s="2" t="s">
        <v>68</v>
      </c>
      <c r="K1809" s="16" t="s">
        <v>15</v>
      </c>
      <c r="L1809" s="18">
        <v>2026</v>
      </c>
      <c r="M1809" s="2"/>
    </row>
    <row r="1810" spans="2:13" x14ac:dyDescent="0.3">
      <c r="B1810" s="10">
        <v>46039</v>
      </c>
      <c r="C1810" s="11" t="s">
        <v>11</v>
      </c>
      <c r="D1810" s="11" t="s">
        <v>12</v>
      </c>
      <c r="E1810" s="12">
        <v>0</v>
      </c>
      <c r="F1810" s="13">
        <v>0</v>
      </c>
      <c r="G1810" s="12">
        <v>4</v>
      </c>
      <c r="H1810" s="13">
        <v>1727.96</v>
      </c>
      <c r="I1810" s="11" t="s">
        <v>13</v>
      </c>
      <c r="J1810" s="11" t="s">
        <v>14</v>
      </c>
      <c r="K1810" s="12" t="s">
        <v>15</v>
      </c>
      <c r="L1810" s="14">
        <v>2026</v>
      </c>
      <c r="M1810" s="2"/>
    </row>
    <row r="1811" spans="2:13" x14ac:dyDescent="0.3">
      <c r="B1811" s="15">
        <v>46040</v>
      </c>
      <c r="C1811" s="2" t="s">
        <v>101</v>
      </c>
      <c r="D1811" s="2" t="s">
        <v>102</v>
      </c>
      <c r="E1811" s="16">
        <v>3</v>
      </c>
      <c r="F1811" s="17">
        <v>732.90000000000009</v>
      </c>
      <c r="G1811" s="16">
        <v>1</v>
      </c>
      <c r="H1811" s="17">
        <v>349</v>
      </c>
      <c r="I1811" s="2" t="s">
        <v>103</v>
      </c>
      <c r="J1811" s="2" t="s">
        <v>100</v>
      </c>
      <c r="K1811" s="16" t="s">
        <v>15</v>
      </c>
      <c r="L1811" s="18">
        <v>2026</v>
      </c>
      <c r="M1811" s="2"/>
    </row>
    <row r="1812" spans="2:13" x14ac:dyDescent="0.3">
      <c r="B1812" s="10">
        <v>46040</v>
      </c>
      <c r="C1812" s="11" t="s">
        <v>23</v>
      </c>
      <c r="D1812" s="11" t="s">
        <v>24</v>
      </c>
      <c r="E1812" s="12">
        <v>0</v>
      </c>
      <c r="F1812" s="13">
        <v>0</v>
      </c>
      <c r="G1812" s="12">
        <v>5</v>
      </c>
      <c r="H1812" s="13">
        <v>99.95</v>
      </c>
      <c r="I1812" s="11" t="s">
        <v>25</v>
      </c>
      <c r="J1812" s="11" t="s">
        <v>14</v>
      </c>
      <c r="K1812" s="12" t="s">
        <v>15</v>
      </c>
      <c r="L1812" s="14">
        <v>2026</v>
      </c>
      <c r="M1812" s="2"/>
    </row>
    <row r="1813" spans="2:13" x14ac:dyDescent="0.3">
      <c r="B1813" s="15">
        <v>46041</v>
      </c>
      <c r="C1813" s="2" t="s">
        <v>63</v>
      </c>
      <c r="D1813" s="2" t="s">
        <v>41</v>
      </c>
      <c r="E1813" s="16">
        <v>2</v>
      </c>
      <c r="F1813" s="17">
        <v>40</v>
      </c>
      <c r="G1813" s="16">
        <v>4</v>
      </c>
      <c r="H1813" s="17">
        <v>159.96</v>
      </c>
      <c r="I1813" s="2" t="s">
        <v>25</v>
      </c>
      <c r="J1813" s="2" t="s">
        <v>55</v>
      </c>
      <c r="K1813" s="16" t="s">
        <v>15</v>
      </c>
      <c r="L1813" s="18">
        <v>2026</v>
      </c>
      <c r="M1813" s="2"/>
    </row>
    <row r="1814" spans="2:13" x14ac:dyDescent="0.3">
      <c r="B1814" s="10">
        <v>46042</v>
      </c>
      <c r="C1814" s="11" t="s">
        <v>66</v>
      </c>
      <c r="D1814" s="11" t="s">
        <v>67</v>
      </c>
      <c r="E1814" s="12">
        <v>1</v>
      </c>
      <c r="F1814" s="13">
        <v>4495.5</v>
      </c>
      <c r="G1814" s="12">
        <v>5</v>
      </c>
      <c r="H1814" s="13">
        <v>24975</v>
      </c>
      <c r="I1814" s="11" t="s">
        <v>13</v>
      </c>
      <c r="J1814" s="11" t="s">
        <v>68</v>
      </c>
      <c r="K1814" s="12" t="s">
        <v>15</v>
      </c>
      <c r="L1814" s="14">
        <v>2026</v>
      </c>
      <c r="M1814" s="2"/>
    </row>
    <row r="1815" spans="2:13" x14ac:dyDescent="0.3">
      <c r="B1815" s="15">
        <v>46043</v>
      </c>
      <c r="C1815" s="2" t="s">
        <v>51</v>
      </c>
      <c r="D1815" s="2" t="s">
        <v>52</v>
      </c>
      <c r="E1815" s="16">
        <v>3</v>
      </c>
      <c r="F1815" s="17">
        <v>269.96999999999997</v>
      </c>
      <c r="G1815" s="16">
        <v>2</v>
      </c>
      <c r="H1815" s="17">
        <v>239.98</v>
      </c>
      <c r="I1815" s="2" t="s">
        <v>39</v>
      </c>
      <c r="J1815" s="2" t="s">
        <v>36</v>
      </c>
      <c r="K1815" s="16" t="s">
        <v>15</v>
      </c>
      <c r="L1815" s="18">
        <v>2026</v>
      </c>
      <c r="M1815" s="2"/>
    </row>
    <row r="1816" spans="2:13" x14ac:dyDescent="0.3">
      <c r="B1816" s="10">
        <v>46043</v>
      </c>
      <c r="C1816" s="11" t="s">
        <v>40</v>
      </c>
      <c r="D1816" s="11" t="s">
        <v>41</v>
      </c>
      <c r="E1816" s="12">
        <v>0</v>
      </c>
      <c r="F1816" s="13">
        <v>0</v>
      </c>
      <c r="G1816" s="12">
        <v>5</v>
      </c>
      <c r="H1816" s="13">
        <v>199.95</v>
      </c>
      <c r="I1816" s="11" t="s">
        <v>25</v>
      </c>
      <c r="J1816" s="11" t="s">
        <v>36</v>
      </c>
      <c r="K1816" s="12" t="s">
        <v>15</v>
      </c>
      <c r="L1816" s="14">
        <v>2026</v>
      </c>
      <c r="M1816" s="2"/>
    </row>
    <row r="1817" spans="2:13" x14ac:dyDescent="0.3">
      <c r="B1817" s="15">
        <v>46043</v>
      </c>
      <c r="C1817" s="2" t="s">
        <v>21</v>
      </c>
      <c r="D1817" s="2" t="s">
        <v>22</v>
      </c>
      <c r="E1817" s="16">
        <v>0</v>
      </c>
      <c r="F1817" s="17">
        <v>0</v>
      </c>
      <c r="G1817" s="16">
        <v>5</v>
      </c>
      <c r="H1817" s="17">
        <v>349.95</v>
      </c>
      <c r="I1817" s="2" t="s">
        <v>18</v>
      </c>
      <c r="J1817" s="2" t="s">
        <v>14</v>
      </c>
      <c r="K1817" s="16" t="s">
        <v>15</v>
      </c>
      <c r="L1817" s="18">
        <v>2026</v>
      </c>
      <c r="M1817" s="2"/>
    </row>
    <row r="1818" spans="2:13" x14ac:dyDescent="0.3">
      <c r="B1818" s="10">
        <v>46044</v>
      </c>
      <c r="C1818" s="11" t="s">
        <v>101</v>
      </c>
      <c r="D1818" s="11" t="s">
        <v>102</v>
      </c>
      <c r="E1818" s="12">
        <v>3</v>
      </c>
      <c r="F1818" s="13">
        <v>732.90000000000009</v>
      </c>
      <c r="G1818" s="12">
        <v>4</v>
      </c>
      <c r="H1818" s="13">
        <v>1396</v>
      </c>
      <c r="I1818" s="11" t="s">
        <v>103</v>
      </c>
      <c r="J1818" s="11" t="s">
        <v>100</v>
      </c>
      <c r="K1818" s="12" t="s">
        <v>15</v>
      </c>
      <c r="L1818" s="14">
        <v>2026</v>
      </c>
      <c r="M1818" s="2"/>
    </row>
    <row r="1819" spans="2:13" x14ac:dyDescent="0.3">
      <c r="B1819" s="15">
        <v>46045</v>
      </c>
      <c r="C1819" s="2" t="s">
        <v>44</v>
      </c>
      <c r="D1819" s="2" t="s">
        <v>45</v>
      </c>
      <c r="E1819" s="16">
        <v>1</v>
      </c>
      <c r="F1819" s="17">
        <v>32.71</v>
      </c>
      <c r="G1819" s="16">
        <v>1</v>
      </c>
      <c r="H1819" s="17">
        <v>50.32</v>
      </c>
      <c r="I1819" s="2" t="s">
        <v>46</v>
      </c>
      <c r="J1819" s="2" t="s">
        <v>36</v>
      </c>
      <c r="K1819" s="16" t="s">
        <v>15</v>
      </c>
      <c r="L1819" s="18">
        <v>2026</v>
      </c>
      <c r="M1819" s="2"/>
    </row>
    <row r="1820" spans="2:13" x14ac:dyDescent="0.3">
      <c r="B1820" s="10">
        <v>46046</v>
      </c>
      <c r="C1820" s="11" t="s">
        <v>11</v>
      </c>
      <c r="D1820" s="11" t="s">
        <v>12</v>
      </c>
      <c r="E1820" s="12">
        <v>2</v>
      </c>
      <c r="F1820" s="13">
        <v>691.18</v>
      </c>
      <c r="G1820" s="12">
        <v>4</v>
      </c>
      <c r="H1820" s="13">
        <v>1727.96</v>
      </c>
      <c r="I1820" s="11" t="s">
        <v>13</v>
      </c>
      <c r="J1820" s="11" t="s">
        <v>14</v>
      </c>
      <c r="K1820" s="12" t="s">
        <v>15</v>
      </c>
      <c r="L1820" s="14">
        <v>2026</v>
      </c>
      <c r="M1820" s="2"/>
    </row>
    <row r="1821" spans="2:13" x14ac:dyDescent="0.3">
      <c r="B1821" s="15">
        <v>46047</v>
      </c>
      <c r="C1821" s="2" t="s">
        <v>82</v>
      </c>
      <c r="D1821" s="2" t="s">
        <v>83</v>
      </c>
      <c r="E1821" s="16">
        <v>1</v>
      </c>
      <c r="F1821" s="17">
        <v>96.75</v>
      </c>
      <c r="G1821" s="16">
        <v>3</v>
      </c>
      <c r="H1821" s="17">
        <v>387</v>
      </c>
      <c r="I1821" s="2" t="s">
        <v>77</v>
      </c>
      <c r="J1821" s="2" t="s">
        <v>78</v>
      </c>
      <c r="K1821" s="16" t="s">
        <v>15</v>
      </c>
      <c r="L1821" s="18">
        <v>2026</v>
      </c>
      <c r="M1821" s="2"/>
    </row>
    <row r="1822" spans="2:13" x14ac:dyDescent="0.3">
      <c r="B1822" s="10">
        <v>46048</v>
      </c>
      <c r="C1822" s="11" t="s">
        <v>28</v>
      </c>
      <c r="D1822" s="11" t="s">
        <v>29</v>
      </c>
      <c r="E1822" s="12">
        <v>2</v>
      </c>
      <c r="F1822" s="13">
        <v>30</v>
      </c>
      <c r="G1822" s="12">
        <v>1</v>
      </c>
      <c r="H1822" s="13">
        <v>29.99</v>
      </c>
      <c r="I1822" s="11" t="s">
        <v>30</v>
      </c>
      <c r="J1822" s="11" t="s">
        <v>14</v>
      </c>
      <c r="K1822" s="12" t="s">
        <v>15</v>
      </c>
      <c r="L1822" s="14">
        <v>2026</v>
      </c>
      <c r="M1822" s="2"/>
    </row>
    <row r="1823" spans="2:13" x14ac:dyDescent="0.3">
      <c r="B1823" s="15">
        <v>46049</v>
      </c>
      <c r="C1823" s="2" t="s">
        <v>89</v>
      </c>
      <c r="D1823" s="2" t="s">
        <v>90</v>
      </c>
      <c r="E1823" s="16">
        <v>2</v>
      </c>
      <c r="F1823" s="17">
        <v>125.98</v>
      </c>
      <c r="G1823" s="16">
        <v>3</v>
      </c>
      <c r="H1823" s="17">
        <v>269.97000000000003</v>
      </c>
      <c r="I1823" s="2" t="s">
        <v>91</v>
      </c>
      <c r="J1823" s="2" t="s">
        <v>78</v>
      </c>
      <c r="K1823" s="16" t="s">
        <v>15</v>
      </c>
      <c r="L1823" s="18">
        <v>2026</v>
      </c>
      <c r="M1823" s="2"/>
    </row>
    <row r="1824" spans="2:13" x14ac:dyDescent="0.3">
      <c r="B1824" s="10">
        <v>46050</v>
      </c>
      <c r="C1824" s="11" t="s">
        <v>19</v>
      </c>
      <c r="D1824" s="11" t="s">
        <v>20</v>
      </c>
      <c r="E1824" s="12">
        <v>3</v>
      </c>
      <c r="F1824" s="13">
        <v>194.96999999999997</v>
      </c>
      <c r="G1824" s="12">
        <v>2</v>
      </c>
      <c r="H1824" s="13">
        <v>199.98</v>
      </c>
      <c r="I1824" s="11" t="s">
        <v>18</v>
      </c>
      <c r="J1824" s="11" t="s">
        <v>14</v>
      </c>
      <c r="K1824" s="12" t="s">
        <v>15</v>
      </c>
      <c r="L1824" s="14">
        <v>2026</v>
      </c>
      <c r="M1824" s="2"/>
    </row>
    <row r="1825" spans="2:13" x14ac:dyDescent="0.3">
      <c r="B1825" s="15">
        <v>46050</v>
      </c>
      <c r="C1825" s="2" t="s">
        <v>89</v>
      </c>
      <c r="D1825" s="2" t="s">
        <v>90</v>
      </c>
      <c r="E1825" s="16">
        <v>1</v>
      </c>
      <c r="F1825" s="17">
        <v>62.99</v>
      </c>
      <c r="G1825" s="16">
        <v>5</v>
      </c>
      <c r="H1825" s="17">
        <v>449.95</v>
      </c>
      <c r="I1825" s="2" t="s">
        <v>91</v>
      </c>
      <c r="J1825" s="2" t="s">
        <v>78</v>
      </c>
      <c r="K1825" s="16" t="s">
        <v>15</v>
      </c>
      <c r="L1825" s="18">
        <v>2026</v>
      </c>
      <c r="M1825" s="2"/>
    </row>
    <row r="1826" spans="2:13" x14ac:dyDescent="0.3">
      <c r="B1826" s="10">
        <v>46051</v>
      </c>
      <c r="C1826" s="11" t="s">
        <v>69</v>
      </c>
      <c r="D1826" s="11" t="s">
        <v>70</v>
      </c>
      <c r="E1826" s="12">
        <v>1</v>
      </c>
      <c r="F1826" s="13">
        <v>35</v>
      </c>
      <c r="G1826" s="12">
        <v>3</v>
      </c>
      <c r="H1826" s="13">
        <v>210</v>
      </c>
      <c r="I1826" s="11" t="s">
        <v>71</v>
      </c>
      <c r="J1826" s="11" t="s">
        <v>68</v>
      </c>
      <c r="K1826" s="12" t="s">
        <v>15</v>
      </c>
      <c r="L1826" s="14">
        <v>2026</v>
      </c>
      <c r="M1826" s="2"/>
    </row>
    <row r="1827" spans="2:13" x14ac:dyDescent="0.3">
      <c r="B1827" s="15">
        <v>46052</v>
      </c>
      <c r="C1827" s="2" t="s">
        <v>104</v>
      </c>
      <c r="D1827" s="2" t="s">
        <v>105</v>
      </c>
      <c r="E1827" s="16">
        <v>0</v>
      </c>
      <c r="F1827" s="17">
        <v>0</v>
      </c>
      <c r="G1827" s="16">
        <v>1</v>
      </c>
      <c r="H1827" s="17">
        <v>53.15</v>
      </c>
      <c r="I1827" s="2" t="s">
        <v>106</v>
      </c>
      <c r="J1827" s="2" t="s">
        <v>100</v>
      </c>
      <c r="K1827" s="16" t="s">
        <v>15</v>
      </c>
      <c r="L1827" s="18">
        <v>2026</v>
      </c>
      <c r="M1827" s="2"/>
    </row>
    <row r="1828" spans="2:13" x14ac:dyDescent="0.3">
      <c r="B1828" s="10">
        <v>46053</v>
      </c>
      <c r="C1828" s="11" t="s">
        <v>84</v>
      </c>
      <c r="D1828" s="11" t="s">
        <v>85</v>
      </c>
      <c r="E1828" s="12">
        <v>0</v>
      </c>
      <c r="F1828" s="13">
        <v>0</v>
      </c>
      <c r="G1828" s="12">
        <v>2</v>
      </c>
      <c r="H1828" s="13">
        <v>258</v>
      </c>
      <c r="I1828" s="11" t="s">
        <v>86</v>
      </c>
      <c r="J1828" s="11" t="s">
        <v>78</v>
      </c>
      <c r="K1828" s="12" t="s">
        <v>15</v>
      </c>
      <c r="L1828" s="14">
        <v>2026</v>
      </c>
      <c r="M1828" s="2"/>
    </row>
    <row r="1829" spans="2:13" x14ac:dyDescent="0.3">
      <c r="B1829" s="15">
        <v>46054</v>
      </c>
      <c r="C1829" s="2" t="s">
        <v>69</v>
      </c>
      <c r="D1829" s="2" t="s">
        <v>70</v>
      </c>
      <c r="E1829" s="16">
        <v>2</v>
      </c>
      <c r="F1829" s="17">
        <v>70</v>
      </c>
      <c r="G1829" s="16">
        <v>1</v>
      </c>
      <c r="H1829" s="17">
        <v>70</v>
      </c>
      <c r="I1829" s="2" t="s">
        <v>71</v>
      </c>
      <c r="J1829" s="2" t="s">
        <v>68</v>
      </c>
      <c r="K1829" s="16" t="s">
        <v>107</v>
      </c>
      <c r="L1829" s="18">
        <v>2026</v>
      </c>
      <c r="M1829" s="2"/>
    </row>
    <row r="1830" spans="2:13" x14ac:dyDescent="0.3">
      <c r="B1830" s="10">
        <v>46055</v>
      </c>
      <c r="C1830" s="11" t="s">
        <v>42</v>
      </c>
      <c r="D1830" s="11" t="s">
        <v>43</v>
      </c>
      <c r="E1830" s="12">
        <v>2</v>
      </c>
      <c r="F1830" s="13">
        <v>43.98</v>
      </c>
      <c r="G1830" s="12">
        <v>5</v>
      </c>
      <c r="H1830" s="13">
        <v>199.95</v>
      </c>
      <c r="I1830" s="11" t="s">
        <v>25</v>
      </c>
      <c r="J1830" s="11" t="s">
        <v>36</v>
      </c>
      <c r="K1830" s="12" t="s">
        <v>107</v>
      </c>
      <c r="L1830" s="14">
        <v>2026</v>
      </c>
      <c r="M1830" s="2"/>
    </row>
    <row r="1831" spans="2:13" x14ac:dyDescent="0.3">
      <c r="B1831" s="15">
        <v>46056</v>
      </c>
      <c r="C1831" s="2" t="s">
        <v>33</v>
      </c>
      <c r="D1831" s="2" t="s">
        <v>34</v>
      </c>
      <c r="E1831" s="16">
        <v>1</v>
      </c>
      <c r="F1831" s="17">
        <v>199.99</v>
      </c>
      <c r="G1831" s="16">
        <v>4</v>
      </c>
      <c r="H1831" s="17">
        <v>999.96</v>
      </c>
      <c r="I1831" s="2" t="s">
        <v>35</v>
      </c>
      <c r="J1831" s="2" t="s">
        <v>36</v>
      </c>
      <c r="K1831" s="16" t="s">
        <v>107</v>
      </c>
      <c r="L1831" s="18">
        <v>2026</v>
      </c>
      <c r="M1831" s="2"/>
    </row>
    <row r="1832" spans="2:13" x14ac:dyDescent="0.3">
      <c r="B1832" s="10">
        <v>46057</v>
      </c>
      <c r="C1832" s="11" t="s">
        <v>98</v>
      </c>
      <c r="D1832" s="11" t="s">
        <v>99</v>
      </c>
      <c r="E1832" s="12">
        <v>3</v>
      </c>
      <c r="F1832" s="13">
        <v>1079.8799999999999</v>
      </c>
      <c r="G1832" s="12">
        <v>5</v>
      </c>
      <c r="H1832" s="13">
        <v>1999.75</v>
      </c>
      <c r="I1832" s="11" t="s">
        <v>13</v>
      </c>
      <c r="J1832" s="11" t="s">
        <v>100</v>
      </c>
      <c r="K1832" s="12" t="s">
        <v>107</v>
      </c>
      <c r="L1832" s="14">
        <v>2026</v>
      </c>
      <c r="M1832" s="2"/>
    </row>
    <row r="1833" spans="2:13" x14ac:dyDescent="0.3">
      <c r="B1833" s="15">
        <v>46057</v>
      </c>
      <c r="C1833" s="2" t="s">
        <v>49</v>
      </c>
      <c r="D1833" s="2" t="s">
        <v>50</v>
      </c>
      <c r="E1833" s="16">
        <v>0</v>
      </c>
      <c r="F1833" s="17">
        <v>0</v>
      </c>
      <c r="G1833" s="16">
        <v>5</v>
      </c>
      <c r="H1833" s="17">
        <v>209.4</v>
      </c>
      <c r="I1833" s="2" t="s">
        <v>46</v>
      </c>
      <c r="J1833" s="2" t="s">
        <v>36</v>
      </c>
      <c r="K1833" s="16" t="s">
        <v>107</v>
      </c>
      <c r="L1833" s="18">
        <v>2026</v>
      </c>
      <c r="M1833" s="2"/>
    </row>
    <row r="1834" spans="2:13" x14ac:dyDescent="0.3">
      <c r="B1834" s="10">
        <v>46058</v>
      </c>
      <c r="C1834" s="11" t="s">
        <v>23</v>
      </c>
      <c r="D1834" s="11" t="s">
        <v>24</v>
      </c>
      <c r="E1834" s="12">
        <v>1</v>
      </c>
      <c r="F1834" s="13">
        <v>10</v>
      </c>
      <c r="G1834" s="12">
        <v>5</v>
      </c>
      <c r="H1834" s="13">
        <v>99.95</v>
      </c>
      <c r="I1834" s="11" t="s">
        <v>25</v>
      </c>
      <c r="J1834" s="11" t="s">
        <v>14</v>
      </c>
      <c r="K1834" s="12" t="s">
        <v>107</v>
      </c>
      <c r="L1834" s="14">
        <v>2026</v>
      </c>
      <c r="M1834" s="2"/>
    </row>
    <row r="1835" spans="2:13" x14ac:dyDescent="0.3">
      <c r="B1835" s="15">
        <v>46059</v>
      </c>
      <c r="C1835" s="2" t="s">
        <v>92</v>
      </c>
      <c r="D1835" s="2" t="s">
        <v>93</v>
      </c>
      <c r="E1835" s="16">
        <v>1</v>
      </c>
      <c r="F1835" s="17">
        <v>38.99</v>
      </c>
      <c r="G1835" s="16">
        <v>5</v>
      </c>
      <c r="H1835" s="17">
        <v>299.95</v>
      </c>
      <c r="I1835" s="2" t="s">
        <v>94</v>
      </c>
      <c r="J1835" s="2" t="s">
        <v>95</v>
      </c>
      <c r="K1835" s="16" t="s">
        <v>107</v>
      </c>
      <c r="L1835" s="18">
        <v>2026</v>
      </c>
      <c r="M1835" s="2"/>
    </row>
    <row r="1836" spans="2:13" x14ac:dyDescent="0.3">
      <c r="B1836" s="10">
        <v>46060</v>
      </c>
      <c r="C1836" s="11" t="s">
        <v>84</v>
      </c>
      <c r="D1836" s="11" t="s">
        <v>85</v>
      </c>
      <c r="E1836" s="12">
        <v>1</v>
      </c>
      <c r="F1836" s="13">
        <v>96.75</v>
      </c>
      <c r="G1836" s="12">
        <v>4</v>
      </c>
      <c r="H1836" s="13">
        <v>516</v>
      </c>
      <c r="I1836" s="11" t="s">
        <v>86</v>
      </c>
      <c r="J1836" s="11" t="s">
        <v>78</v>
      </c>
      <c r="K1836" s="12" t="s">
        <v>107</v>
      </c>
      <c r="L1836" s="14">
        <v>2026</v>
      </c>
      <c r="M1836" s="2"/>
    </row>
    <row r="1837" spans="2:13" x14ac:dyDescent="0.3">
      <c r="B1837" s="15">
        <v>46060</v>
      </c>
      <c r="C1837" s="2" t="s">
        <v>33</v>
      </c>
      <c r="D1837" s="2" t="s">
        <v>34</v>
      </c>
      <c r="E1837" s="16">
        <v>3</v>
      </c>
      <c r="F1837" s="17">
        <v>599.97</v>
      </c>
      <c r="G1837" s="16">
        <v>5</v>
      </c>
      <c r="H1837" s="17">
        <v>1249.95</v>
      </c>
      <c r="I1837" s="2" t="s">
        <v>35</v>
      </c>
      <c r="J1837" s="2" t="s">
        <v>36</v>
      </c>
      <c r="K1837" s="16" t="s">
        <v>107</v>
      </c>
      <c r="L1837" s="18">
        <v>2026</v>
      </c>
      <c r="M1837" s="2"/>
    </row>
    <row r="1838" spans="2:13" x14ac:dyDescent="0.3">
      <c r="B1838" s="10">
        <v>46061</v>
      </c>
      <c r="C1838" s="11" t="s">
        <v>82</v>
      </c>
      <c r="D1838" s="11" t="s">
        <v>83</v>
      </c>
      <c r="E1838" s="12">
        <v>1</v>
      </c>
      <c r="F1838" s="13">
        <v>96.75</v>
      </c>
      <c r="G1838" s="12">
        <v>1</v>
      </c>
      <c r="H1838" s="13">
        <v>129</v>
      </c>
      <c r="I1838" s="11" t="s">
        <v>77</v>
      </c>
      <c r="J1838" s="11" t="s">
        <v>78</v>
      </c>
      <c r="K1838" s="12" t="s">
        <v>107</v>
      </c>
      <c r="L1838" s="14">
        <v>2026</v>
      </c>
      <c r="M1838" s="2"/>
    </row>
    <row r="1839" spans="2:13" x14ac:dyDescent="0.3">
      <c r="B1839" s="15">
        <v>46062</v>
      </c>
      <c r="C1839" s="2" t="s">
        <v>37</v>
      </c>
      <c r="D1839" s="2" t="s">
        <v>38</v>
      </c>
      <c r="E1839" s="16">
        <v>3</v>
      </c>
      <c r="F1839" s="17">
        <v>116.97</v>
      </c>
      <c r="G1839" s="16">
        <v>4</v>
      </c>
      <c r="H1839" s="17">
        <v>239.96</v>
      </c>
      <c r="I1839" s="2" t="s">
        <v>39</v>
      </c>
      <c r="J1839" s="2" t="s">
        <v>36</v>
      </c>
      <c r="K1839" s="16" t="s">
        <v>107</v>
      </c>
      <c r="L1839" s="18">
        <v>2026</v>
      </c>
      <c r="M1839" s="2"/>
    </row>
    <row r="1840" spans="2:13" x14ac:dyDescent="0.3">
      <c r="B1840" s="10">
        <v>46063</v>
      </c>
      <c r="C1840" s="11" t="s">
        <v>104</v>
      </c>
      <c r="D1840" s="11" t="s">
        <v>105</v>
      </c>
      <c r="E1840" s="12">
        <v>0</v>
      </c>
      <c r="F1840" s="13">
        <v>0</v>
      </c>
      <c r="G1840" s="12">
        <v>4</v>
      </c>
      <c r="H1840" s="13">
        <v>212.6</v>
      </c>
      <c r="I1840" s="11" t="s">
        <v>106</v>
      </c>
      <c r="J1840" s="11" t="s">
        <v>100</v>
      </c>
      <c r="K1840" s="12" t="s">
        <v>107</v>
      </c>
      <c r="L1840" s="14">
        <v>2026</v>
      </c>
      <c r="M1840" s="2"/>
    </row>
    <row r="1841" spans="2:13" x14ac:dyDescent="0.3">
      <c r="B1841" s="15">
        <v>46064</v>
      </c>
      <c r="C1841" s="2" t="s">
        <v>44</v>
      </c>
      <c r="D1841" s="2" t="s">
        <v>45</v>
      </c>
      <c r="E1841" s="16">
        <v>0</v>
      </c>
      <c r="F1841" s="17">
        <v>0</v>
      </c>
      <c r="G1841" s="16">
        <v>4</v>
      </c>
      <c r="H1841" s="17">
        <v>201.28</v>
      </c>
      <c r="I1841" s="2" t="s">
        <v>46</v>
      </c>
      <c r="J1841" s="2" t="s">
        <v>36</v>
      </c>
      <c r="K1841" s="16" t="s">
        <v>107</v>
      </c>
      <c r="L1841" s="18">
        <v>2026</v>
      </c>
      <c r="M1841" s="2"/>
    </row>
    <row r="1842" spans="2:13" x14ac:dyDescent="0.3">
      <c r="B1842" s="10">
        <v>46065</v>
      </c>
      <c r="C1842" s="11" t="s">
        <v>31</v>
      </c>
      <c r="D1842" s="11" t="s">
        <v>32</v>
      </c>
      <c r="E1842" s="12">
        <v>3</v>
      </c>
      <c r="F1842" s="13">
        <v>703.5</v>
      </c>
      <c r="G1842" s="12">
        <v>1</v>
      </c>
      <c r="H1842" s="13">
        <v>275.88</v>
      </c>
      <c r="I1842" s="11" t="s">
        <v>18</v>
      </c>
      <c r="J1842" s="11" t="s">
        <v>14</v>
      </c>
      <c r="K1842" s="12" t="s">
        <v>107</v>
      </c>
      <c r="L1842" s="14">
        <v>2026</v>
      </c>
      <c r="M1842" s="2"/>
    </row>
    <row r="1843" spans="2:13" x14ac:dyDescent="0.3">
      <c r="B1843" s="15">
        <v>46065</v>
      </c>
      <c r="C1843" s="2" t="s">
        <v>63</v>
      </c>
      <c r="D1843" s="2" t="s">
        <v>41</v>
      </c>
      <c r="E1843" s="16">
        <v>2</v>
      </c>
      <c r="F1843" s="17">
        <v>40</v>
      </c>
      <c r="G1843" s="16">
        <v>5</v>
      </c>
      <c r="H1843" s="17">
        <v>199.95</v>
      </c>
      <c r="I1843" s="2" t="s">
        <v>25</v>
      </c>
      <c r="J1843" s="2" t="s">
        <v>55</v>
      </c>
      <c r="K1843" s="16" t="s">
        <v>107</v>
      </c>
      <c r="L1843" s="18">
        <v>2026</v>
      </c>
      <c r="M1843" s="2"/>
    </row>
    <row r="1844" spans="2:13" x14ac:dyDescent="0.3">
      <c r="B1844" s="10">
        <v>46066</v>
      </c>
      <c r="C1844" s="11" t="s">
        <v>98</v>
      </c>
      <c r="D1844" s="11" t="s">
        <v>99</v>
      </c>
      <c r="E1844" s="12">
        <v>1</v>
      </c>
      <c r="F1844" s="13">
        <v>359.96</v>
      </c>
      <c r="G1844" s="12">
        <v>5</v>
      </c>
      <c r="H1844" s="13">
        <v>1999.75</v>
      </c>
      <c r="I1844" s="11" t="s">
        <v>13</v>
      </c>
      <c r="J1844" s="11" t="s">
        <v>100</v>
      </c>
      <c r="K1844" s="12" t="s">
        <v>107</v>
      </c>
      <c r="L1844" s="14">
        <v>2026</v>
      </c>
      <c r="M1844" s="2"/>
    </row>
    <row r="1845" spans="2:13" x14ac:dyDescent="0.3">
      <c r="B1845" s="15">
        <v>46066</v>
      </c>
      <c r="C1845" s="2" t="s">
        <v>16</v>
      </c>
      <c r="D1845" s="2" t="s">
        <v>17</v>
      </c>
      <c r="E1845" s="16">
        <v>3</v>
      </c>
      <c r="F1845" s="17">
        <v>524.97</v>
      </c>
      <c r="G1845" s="16">
        <v>5</v>
      </c>
      <c r="H1845" s="17">
        <v>1249.95</v>
      </c>
      <c r="I1845" s="2" t="s">
        <v>18</v>
      </c>
      <c r="J1845" s="2" t="s">
        <v>14</v>
      </c>
      <c r="K1845" s="16" t="s">
        <v>107</v>
      </c>
      <c r="L1845" s="18">
        <v>2026</v>
      </c>
      <c r="M1845" s="2"/>
    </row>
    <row r="1846" spans="2:13" x14ac:dyDescent="0.3">
      <c r="B1846" s="10">
        <v>46067</v>
      </c>
      <c r="C1846" s="11" t="s">
        <v>98</v>
      </c>
      <c r="D1846" s="11" t="s">
        <v>99</v>
      </c>
      <c r="E1846" s="12">
        <v>1</v>
      </c>
      <c r="F1846" s="13">
        <v>359.96</v>
      </c>
      <c r="G1846" s="12">
        <v>3</v>
      </c>
      <c r="H1846" s="13">
        <v>1199.8499999999999</v>
      </c>
      <c r="I1846" s="11" t="s">
        <v>13</v>
      </c>
      <c r="J1846" s="11" t="s">
        <v>100</v>
      </c>
      <c r="K1846" s="12" t="s">
        <v>107</v>
      </c>
      <c r="L1846" s="14">
        <v>2026</v>
      </c>
      <c r="M1846" s="2"/>
    </row>
    <row r="1847" spans="2:13" x14ac:dyDescent="0.3">
      <c r="B1847" s="15">
        <v>46068</v>
      </c>
      <c r="C1847" s="2" t="s">
        <v>92</v>
      </c>
      <c r="D1847" s="2" t="s">
        <v>93</v>
      </c>
      <c r="E1847" s="16">
        <v>1</v>
      </c>
      <c r="F1847" s="17">
        <v>38.99</v>
      </c>
      <c r="G1847" s="16">
        <v>4</v>
      </c>
      <c r="H1847" s="17">
        <v>239.96</v>
      </c>
      <c r="I1847" s="2" t="s">
        <v>94</v>
      </c>
      <c r="J1847" s="2" t="s">
        <v>95</v>
      </c>
      <c r="K1847" s="16" t="s">
        <v>107</v>
      </c>
      <c r="L1847" s="18">
        <v>2026</v>
      </c>
      <c r="M1847" s="2"/>
    </row>
    <row r="1848" spans="2:13" x14ac:dyDescent="0.3">
      <c r="B1848" s="10">
        <v>46069</v>
      </c>
      <c r="C1848" s="11" t="s">
        <v>40</v>
      </c>
      <c r="D1848" s="11" t="s">
        <v>41</v>
      </c>
      <c r="E1848" s="12">
        <v>2</v>
      </c>
      <c r="F1848" s="13">
        <v>43.98</v>
      </c>
      <c r="G1848" s="12">
        <v>2</v>
      </c>
      <c r="H1848" s="13">
        <v>79.98</v>
      </c>
      <c r="I1848" s="11" t="s">
        <v>25</v>
      </c>
      <c r="J1848" s="11" t="s">
        <v>36</v>
      </c>
      <c r="K1848" s="12" t="s">
        <v>107</v>
      </c>
      <c r="L1848" s="14">
        <v>2026</v>
      </c>
      <c r="M1848" s="2"/>
    </row>
    <row r="1849" spans="2:13" x14ac:dyDescent="0.3">
      <c r="B1849" s="15">
        <v>46070</v>
      </c>
      <c r="C1849" s="2" t="s">
        <v>84</v>
      </c>
      <c r="D1849" s="2" t="s">
        <v>85</v>
      </c>
      <c r="E1849" s="16">
        <v>3</v>
      </c>
      <c r="F1849" s="17">
        <v>290.25</v>
      </c>
      <c r="G1849" s="16">
        <v>4</v>
      </c>
      <c r="H1849" s="17">
        <v>516</v>
      </c>
      <c r="I1849" s="2" t="s">
        <v>86</v>
      </c>
      <c r="J1849" s="2" t="s">
        <v>78</v>
      </c>
      <c r="K1849" s="16" t="s">
        <v>107</v>
      </c>
      <c r="L1849" s="18">
        <v>2026</v>
      </c>
      <c r="M1849" s="2"/>
    </row>
    <row r="1850" spans="2:13" x14ac:dyDescent="0.3">
      <c r="B1850" s="10">
        <v>46071</v>
      </c>
      <c r="C1850" s="11" t="s">
        <v>63</v>
      </c>
      <c r="D1850" s="11" t="s">
        <v>41</v>
      </c>
      <c r="E1850" s="12">
        <v>3</v>
      </c>
      <c r="F1850" s="13">
        <v>60</v>
      </c>
      <c r="G1850" s="12">
        <v>3</v>
      </c>
      <c r="H1850" s="13">
        <v>119.97</v>
      </c>
      <c r="I1850" s="11" t="s">
        <v>25</v>
      </c>
      <c r="J1850" s="11" t="s">
        <v>55</v>
      </c>
      <c r="K1850" s="12" t="s">
        <v>107</v>
      </c>
      <c r="L1850" s="14">
        <v>2026</v>
      </c>
      <c r="M1850" s="2"/>
    </row>
    <row r="1851" spans="2:13" x14ac:dyDescent="0.3">
      <c r="B1851" s="15">
        <v>46072</v>
      </c>
      <c r="C1851" s="2" t="s">
        <v>79</v>
      </c>
      <c r="D1851" s="2" t="s">
        <v>80</v>
      </c>
      <c r="E1851" s="16">
        <v>2</v>
      </c>
      <c r="F1851" s="17">
        <v>423.3</v>
      </c>
      <c r="G1851" s="16">
        <v>2</v>
      </c>
      <c r="H1851" s="17">
        <v>498</v>
      </c>
      <c r="I1851" s="2" t="s">
        <v>81</v>
      </c>
      <c r="J1851" s="2" t="s">
        <v>78</v>
      </c>
      <c r="K1851" s="16" t="s">
        <v>107</v>
      </c>
      <c r="L1851" s="18">
        <v>2026</v>
      </c>
      <c r="M1851" s="2"/>
    </row>
    <row r="1852" spans="2:13" x14ac:dyDescent="0.3">
      <c r="B1852" s="10">
        <v>46072</v>
      </c>
      <c r="C1852" s="11" t="s">
        <v>96</v>
      </c>
      <c r="D1852" s="11" t="s">
        <v>97</v>
      </c>
      <c r="E1852" s="12">
        <v>1</v>
      </c>
      <c r="F1852" s="13">
        <v>74.989999999999995</v>
      </c>
      <c r="G1852" s="12">
        <v>5</v>
      </c>
      <c r="H1852" s="13">
        <v>499.95</v>
      </c>
      <c r="I1852" s="11" t="s">
        <v>25</v>
      </c>
      <c r="J1852" s="11" t="s">
        <v>95</v>
      </c>
      <c r="K1852" s="12" t="s">
        <v>107</v>
      </c>
      <c r="L1852" s="14">
        <v>2026</v>
      </c>
      <c r="M1852" s="2"/>
    </row>
    <row r="1853" spans="2:13" x14ac:dyDescent="0.3">
      <c r="B1853" s="15">
        <v>46073</v>
      </c>
      <c r="C1853" s="2" t="s">
        <v>101</v>
      </c>
      <c r="D1853" s="2" t="s">
        <v>102</v>
      </c>
      <c r="E1853" s="16">
        <v>2</v>
      </c>
      <c r="F1853" s="17">
        <v>488.6</v>
      </c>
      <c r="G1853" s="16">
        <v>4</v>
      </c>
      <c r="H1853" s="17">
        <v>1396</v>
      </c>
      <c r="I1853" s="2" t="s">
        <v>103</v>
      </c>
      <c r="J1853" s="2" t="s">
        <v>100</v>
      </c>
      <c r="K1853" s="16" t="s">
        <v>107</v>
      </c>
      <c r="L1853" s="18">
        <v>2026</v>
      </c>
      <c r="M1853" s="2"/>
    </row>
    <row r="1854" spans="2:13" x14ac:dyDescent="0.3">
      <c r="B1854" s="10">
        <v>46074</v>
      </c>
      <c r="C1854" s="11" t="s">
        <v>23</v>
      </c>
      <c r="D1854" s="11" t="s">
        <v>24</v>
      </c>
      <c r="E1854" s="12">
        <v>3</v>
      </c>
      <c r="F1854" s="13">
        <v>30</v>
      </c>
      <c r="G1854" s="12">
        <v>2</v>
      </c>
      <c r="H1854" s="13">
        <v>39.979999999999997</v>
      </c>
      <c r="I1854" s="11" t="s">
        <v>25</v>
      </c>
      <c r="J1854" s="11" t="s">
        <v>14</v>
      </c>
      <c r="K1854" s="12" t="s">
        <v>107</v>
      </c>
      <c r="L1854" s="14">
        <v>2026</v>
      </c>
      <c r="M1854" s="2"/>
    </row>
    <row r="1855" spans="2:13" x14ac:dyDescent="0.3">
      <c r="B1855" s="15">
        <v>46075</v>
      </c>
      <c r="C1855" s="2" t="s">
        <v>51</v>
      </c>
      <c r="D1855" s="2" t="s">
        <v>52</v>
      </c>
      <c r="E1855" s="16">
        <v>2</v>
      </c>
      <c r="F1855" s="17">
        <v>179.98</v>
      </c>
      <c r="G1855" s="16">
        <v>5</v>
      </c>
      <c r="H1855" s="17">
        <v>599.95000000000005</v>
      </c>
      <c r="I1855" s="2" t="s">
        <v>39</v>
      </c>
      <c r="J1855" s="2" t="s">
        <v>36</v>
      </c>
      <c r="K1855" s="16" t="s">
        <v>107</v>
      </c>
      <c r="L1855" s="18">
        <v>2026</v>
      </c>
      <c r="M1855" s="2"/>
    </row>
    <row r="1856" spans="2:13" x14ac:dyDescent="0.3">
      <c r="B1856" s="10">
        <v>46076</v>
      </c>
      <c r="C1856" s="11" t="s">
        <v>33</v>
      </c>
      <c r="D1856" s="11" t="s">
        <v>34</v>
      </c>
      <c r="E1856" s="12">
        <v>2</v>
      </c>
      <c r="F1856" s="13">
        <v>399.98</v>
      </c>
      <c r="G1856" s="12">
        <v>3</v>
      </c>
      <c r="H1856" s="13">
        <v>749.97</v>
      </c>
      <c r="I1856" s="11" t="s">
        <v>35</v>
      </c>
      <c r="J1856" s="11" t="s">
        <v>36</v>
      </c>
      <c r="K1856" s="12" t="s">
        <v>107</v>
      </c>
      <c r="L1856" s="14">
        <v>2026</v>
      </c>
      <c r="M1856" s="2"/>
    </row>
    <row r="1857" spans="2:13" x14ac:dyDescent="0.3">
      <c r="B1857" s="15">
        <v>46077</v>
      </c>
      <c r="C1857" s="2" t="s">
        <v>44</v>
      </c>
      <c r="D1857" s="2" t="s">
        <v>45</v>
      </c>
      <c r="E1857" s="16">
        <v>1</v>
      </c>
      <c r="F1857" s="17">
        <v>32.71</v>
      </c>
      <c r="G1857" s="16">
        <v>1</v>
      </c>
      <c r="H1857" s="17">
        <v>50.32</v>
      </c>
      <c r="I1857" s="2" t="s">
        <v>46</v>
      </c>
      <c r="J1857" s="2" t="s">
        <v>36</v>
      </c>
      <c r="K1857" s="16" t="s">
        <v>107</v>
      </c>
      <c r="L1857" s="18">
        <v>2026</v>
      </c>
      <c r="M1857" s="2"/>
    </row>
    <row r="1858" spans="2:13" x14ac:dyDescent="0.3">
      <c r="B1858" s="10">
        <v>46077</v>
      </c>
      <c r="C1858" s="11" t="s">
        <v>92</v>
      </c>
      <c r="D1858" s="11" t="s">
        <v>93</v>
      </c>
      <c r="E1858" s="12">
        <v>3</v>
      </c>
      <c r="F1858" s="13">
        <v>116.97</v>
      </c>
      <c r="G1858" s="12">
        <v>5</v>
      </c>
      <c r="H1858" s="13">
        <v>299.95</v>
      </c>
      <c r="I1858" s="11" t="s">
        <v>94</v>
      </c>
      <c r="J1858" s="11" t="s">
        <v>95</v>
      </c>
      <c r="K1858" s="12" t="s">
        <v>107</v>
      </c>
      <c r="L1858" s="14">
        <v>2026</v>
      </c>
      <c r="M1858" s="2"/>
    </row>
    <row r="1859" spans="2:13" x14ac:dyDescent="0.3">
      <c r="B1859" s="15">
        <v>46078</v>
      </c>
      <c r="C1859" s="2" t="s">
        <v>87</v>
      </c>
      <c r="D1859" s="2" t="s">
        <v>88</v>
      </c>
      <c r="E1859" s="16">
        <v>28</v>
      </c>
      <c r="F1859" s="17">
        <v>1763.72</v>
      </c>
      <c r="G1859" s="16">
        <v>4</v>
      </c>
      <c r="H1859" s="17">
        <v>359.96</v>
      </c>
      <c r="I1859" s="2" t="s">
        <v>25</v>
      </c>
      <c r="J1859" s="2" t="s">
        <v>78</v>
      </c>
      <c r="K1859" s="16" t="s">
        <v>107</v>
      </c>
      <c r="L1859" s="18">
        <v>2026</v>
      </c>
      <c r="M1859" s="2"/>
    </row>
    <row r="1860" spans="2:13" x14ac:dyDescent="0.3">
      <c r="B1860" s="10">
        <v>46079</v>
      </c>
      <c r="C1860" s="11" t="s">
        <v>44</v>
      </c>
      <c r="D1860" s="11" t="s">
        <v>45</v>
      </c>
      <c r="E1860" s="12">
        <v>0</v>
      </c>
      <c r="F1860" s="13">
        <v>0</v>
      </c>
      <c r="G1860" s="12">
        <v>3</v>
      </c>
      <c r="H1860" s="13">
        <v>150.96</v>
      </c>
      <c r="I1860" s="11" t="s">
        <v>46</v>
      </c>
      <c r="J1860" s="11" t="s">
        <v>36</v>
      </c>
      <c r="K1860" s="12" t="s">
        <v>107</v>
      </c>
      <c r="L1860" s="14">
        <v>2026</v>
      </c>
      <c r="M1860" s="2"/>
    </row>
    <row r="1861" spans="2:13" x14ac:dyDescent="0.3">
      <c r="B1861" s="15">
        <v>46080</v>
      </c>
      <c r="C1861" s="2" t="s">
        <v>87</v>
      </c>
      <c r="D1861" s="2" t="s">
        <v>88</v>
      </c>
      <c r="E1861" s="16">
        <v>2</v>
      </c>
      <c r="F1861" s="17">
        <v>125.98</v>
      </c>
      <c r="G1861" s="16">
        <v>1</v>
      </c>
      <c r="H1861" s="17">
        <v>89.99</v>
      </c>
      <c r="I1861" s="2" t="s">
        <v>25</v>
      </c>
      <c r="J1861" s="2" t="s">
        <v>78</v>
      </c>
      <c r="K1861" s="16" t="s">
        <v>107</v>
      </c>
      <c r="L1861" s="18">
        <v>2026</v>
      </c>
      <c r="M1861" s="2"/>
    </row>
    <row r="1862" spans="2:13" x14ac:dyDescent="0.3">
      <c r="B1862" s="10">
        <v>46081</v>
      </c>
      <c r="C1862" s="11" t="s">
        <v>40</v>
      </c>
      <c r="D1862" s="11" t="s">
        <v>41</v>
      </c>
      <c r="E1862" s="12">
        <v>2</v>
      </c>
      <c r="F1862" s="13">
        <v>43.98</v>
      </c>
      <c r="G1862" s="12">
        <v>3</v>
      </c>
      <c r="H1862" s="13">
        <v>119.97</v>
      </c>
      <c r="I1862" s="11" t="s">
        <v>25</v>
      </c>
      <c r="J1862" s="11" t="s">
        <v>36</v>
      </c>
      <c r="K1862" s="12" t="s">
        <v>107</v>
      </c>
      <c r="L1862" s="14">
        <v>2026</v>
      </c>
      <c r="M1862" s="2"/>
    </row>
    <row r="1863" spans="2:13" x14ac:dyDescent="0.3">
      <c r="B1863" s="15">
        <v>46082</v>
      </c>
      <c r="C1863" s="2" t="s">
        <v>19</v>
      </c>
      <c r="D1863" s="2" t="s">
        <v>20</v>
      </c>
      <c r="E1863" s="16">
        <v>1</v>
      </c>
      <c r="F1863" s="17">
        <v>64.989999999999995</v>
      </c>
      <c r="G1863" s="16">
        <v>2</v>
      </c>
      <c r="H1863" s="17">
        <v>199.98</v>
      </c>
      <c r="I1863" s="2" t="s">
        <v>18</v>
      </c>
      <c r="J1863" s="2" t="s">
        <v>14</v>
      </c>
      <c r="K1863" s="16" t="s">
        <v>108</v>
      </c>
      <c r="L1863" s="18">
        <v>2026</v>
      </c>
      <c r="M1863" s="2"/>
    </row>
    <row r="1864" spans="2:13" x14ac:dyDescent="0.3">
      <c r="B1864" s="10">
        <v>46083</v>
      </c>
      <c r="C1864" s="11" t="s">
        <v>82</v>
      </c>
      <c r="D1864" s="11" t="s">
        <v>83</v>
      </c>
      <c r="E1864" s="12">
        <v>3</v>
      </c>
      <c r="F1864" s="13">
        <v>290.25</v>
      </c>
      <c r="G1864" s="12">
        <v>1</v>
      </c>
      <c r="H1864" s="13">
        <v>129</v>
      </c>
      <c r="I1864" s="11" t="s">
        <v>77</v>
      </c>
      <c r="J1864" s="11" t="s">
        <v>78</v>
      </c>
      <c r="K1864" s="12" t="s">
        <v>108</v>
      </c>
      <c r="L1864" s="14">
        <v>2026</v>
      </c>
      <c r="M1864" s="2"/>
    </row>
    <row r="1865" spans="2:13" x14ac:dyDescent="0.3">
      <c r="B1865" s="15">
        <v>46084</v>
      </c>
      <c r="C1865" s="2" t="s">
        <v>44</v>
      </c>
      <c r="D1865" s="2" t="s">
        <v>45</v>
      </c>
      <c r="E1865" s="16">
        <v>0</v>
      </c>
      <c r="F1865" s="17">
        <v>0</v>
      </c>
      <c r="G1865" s="16">
        <v>5</v>
      </c>
      <c r="H1865" s="17">
        <v>251.6</v>
      </c>
      <c r="I1865" s="2" t="s">
        <v>46</v>
      </c>
      <c r="J1865" s="2" t="s">
        <v>36</v>
      </c>
      <c r="K1865" s="16" t="s">
        <v>108</v>
      </c>
      <c r="L1865" s="18">
        <v>2026</v>
      </c>
      <c r="M1865" s="2"/>
    </row>
    <row r="1866" spans="2:13" x14ac:dyDescent="0.3">
      <c r="B1866" s="10">
        <v>46085</v>
      </c>
      <c r="C1866" s="11" t="s">
        <v>72</v>
      </c>
      <c r="D1866" s="11" t="s">
        <v>73</v>
      </c>
      <c r="E1866" s="12">
        <v>3</v>
      </c>
      <c r="F1866" s="13">
        <v>37800</v>
      </c>
      <c r="G1866" s="12">
        <v>1</v>
      </c>
      <c r="H1866" s="13">
        <v>14000</v>
      </c>
      <c r="I1866" s="11" t="s">
        <v>74</v>
      </c>
      <c r="J1866" s="11" t="s">
        <v>68</v>
      </c>
      <c r="K1866" s="12" t="s">
        <v>108</v>
      </c>
      <c r="L1866" s="14">
        <v>2026</v>
      </c>
      <c r="M1866" s="2"/>
    </row>
    <row r="1867" spans="2:13" x14ac:dyDescent="0.3">
      <c r="B1867" s="15">
        <v>46085</v>
      </c>
      <c r="C1867" s="2" t="s">
        <v>23</v>
      </c>
      <c r="D1867" s="2" t="s">
        <v>24</v>
      </c>
      <c r="E1867" s="16">
        <v>1</v>
      </c>
      <c r="F1867" s="17">
        <v>10</v>
      </c>
      <c r="G1867" s="16">
        <v>5</v>
      </c>
      <c r="H1867" s="17">
        <v>99.95</v>
      </c>
      <c r="I1867" s="2" t="s">
        <v>25</v>
      </c>
      <c r="J1867" s="2" t="s">
        <v>14</v>
      </c>
      <c r="K1867" s="16" t="s">
        <v>108</v>
      </c>
      <c r="L1867" s="18">
        <v>2026</v>
      </c>
      <c r="M1867" s="2"/>
    </row>
    <row r="1868" spans="2:13" x14ac:dyDescent="0.3">
      <c r="B1868" s="10">
        <v>46086</v>
      </c>
      <c r="C1868" s="11" t="s">
        <v>72</v>
      </c>
      <c r="D1868" s="11" t="s">
        <v>73</v>
      </c>
      <c r="E1868" s="12">
        <v>4</v>
      </c>
      <c r="F1868" s="13">
        <v>50400</v>
      </c>
      <c r="G1868" s="12">
        <v>1</v>
      </c>
      <c r="H1868" s="13">
        <v>14000</v>
      </c>
      <c r="I1868" s="11" t="s">
        <v>74</v>
      </c>
      <c r="J1868" s="11" t="s">
        <v>68</v>
      </c>
      <c r="K1868" s="12" t="s">
        <v>108</v>
      </c>
      <c r="L1868" s="14">
        <v>2026</v>
      </c>
      <c r="M1868" s="2"/>
    </row>
    <row r="1869" spans="2:13" x14ac:dyDescent="0.3">
      <c r="B1869" s="15">
        <v>46087</v>
      </c>
      <c r="C1869" s="2" t="s">
        <v>87</v>
      </c>
      <c r="D1869" s="2" t="s">
        <v>88</v>
      </c>
      <c r="E1869" s="16">
        <v>3</v>
      </c>
      <c r="F1869" s="17">
        <v>188.97</v>
      </c>
      <c r="G1869" s="16">
        <v>3</v>
      </c>
      <c r="H1869" s="17">
        <v>269.97000000000003</v>
      </c>
      <c r="I1869" s="2" t="s">
        <v>25</v>
      </c>
      <c r="J1869" s="2" t="s">
        <v>78</v>
      </c>
      <c r="K1869" s="16" t="s">
        <v>108</v>
      </c>
      <c r="L1869" s="18">
        <v>2026</v>
      </c>
      <c r="M1869" s="2"/>
    </row>
    <row r="1870" spans="2:13" x14ac:dyDescent="0.3">
      <c r="B1870" s="10">
        <v>46088</v>
      </c>
      <c r="C1870" s="11" t="s">
        <v>72</v>
      </c>
      <c r="D1870" s="11" t="s">
        <v>73</v>
      </c>
      <c r="E1870" s="12">
        <v>1</v>
      </c>
      <c r="F1870" s="13">
        <v>12600</v>
      </c>
      <c r="G1870" s="12">
        <v>1</v>
      </c>
      <c r="H1870" s="13">
        <v>14000</v>
      </c>
      <c r="I1870" s="11" t="s">
        <v>74</v>
      </c>
      <c r="J1870" s="11" t="s">
        <v>68</v>
      </c>
      <c r="K1870" s="12" t="s">
        <v>108</v>
      </c>
      <c r="L1870" s="14">
        <v>2026</v>
      </c>
      <c r="M1870" s="2"/>
    </row>
    <row r="1871" spans="2:13" x14ac:dyDescent="0.3">
      <c r="B1871" s="15">
        <v>46089</v>
      </c>
      <c r="C1871" s="2" t="s">
        <v>72</v>
      </c>
      <c r="D1871" s="2" t="s">
        <v>73</v>
      </c>
      <c r="E1871" s="16">
        <v>0</v>
      </c>
      <c r="F1871" s="17">
        <v>0</v>
      </c>
      <c r="G1871" s="16">
        <v>1</v>
      </c>
      <c r="H1871" s="17">
        <v>14000</v>
      </c>
      <c r="I1871" s="2" t="s">
        <v>74</v>
      </c>
      <c r="J1871" s="2" t="s">
        <v>68</v>
      </c>
      <c r="K1871" s="16" t="s">
        <v>108</v>
      </c>
      <c r="L1871" s="18">
        <v>2026</v>
      </c>
      <c r="M1871" s="2"/>
    </row>
    <row r="1872" spans="2:13" x14ac:dyDescent="0.3">
      <c r="B1872" s="10">
        <v>46090</v>
      </c>
      <c r="C1872" s="11" t="s">
        <v>19</v>
      </c>
      <c r="D1872" s="11" t="s">
        <v>20</v>
      </c>
      <c r="E1872" s="12">
        <v>2</v>
      </c>
      <c r="F1872" s="13">
        <v>129.97999999999999</v>
      </c>
      <c r="G1872" s="12">
        <v>3</v>
      </c>
      <c r="H1872" s="13">
        <v>299.97000000000003</v>
      </c>
      <c r="I1872" s="11" t="s">
        <v>18</v>
      </c>
      <c r="J1872" s="11" t="s">
        <v>14</v>
      </c>
      <c r="K1872" s="12" t="s">
        <v>108</v>
      </c>
      <c r="L1872" s="14">
        <v>2026</v>
      </c>
      <c r="M1872" s="2"/>
    </row>
    <row r="1873" spans="2:13" x14ac:dyDescent="0.3">
      <c r="B1873" s="15">
        <v>46091</v>
      </c>
      <c r="C1873" s="2" t="s">
        <v>40</v>
      </c>
      <c r="D1873" s="2" t="s">
        <v>41</v>
      </c>
      <c r="E1873" s="16">
        <v>2</v>
      </c>
      <c r="F1873" s="17">
        <v>43.98</v>
      </c>
      <c r="G1873" s="16">
        <v>5</v>
      </c>
      <c r="H1873" s="17">
        <v>199.95</v>
      </c>
      <c r="I1873" s="2" t="s">
        <v>25</v>
      </c>
      <c r="J1873" s="2" t="s">
        <v>36</v>
      </c>
      <c r="K1873" s="16" t="s">
        <v>108</v>
      </c>
      <c r="L1873" s="18">
        <v>2026</v>
      </c>
      <c r="M1873" s="2"/>
    </row>
    <row r="1874" spans="2:13" x14ac:dyDescent="0.3">
      <c r="B1874" s="10">
        <v>46092</v>
      </c>
      <c r="C1874" s="11" t="s">
        <v>42</v>
      </c>
      <c r="D1874" s="11" t="s">
        <v>43</v>
      </c>
      <c r="E1874" s="12">
        <v>3</v>
      </c>
      <c r="F1874" s="13">
        <v>65.97</v>
      </c>
      <c r="G1874" s="12">
        <v>5</v>
      </c>
      <c r="H1874" s="13">
        <v>199.95</v>
      </c>
      <c r="I1874" s="11" t="s">
        <v>25</v>
      </c>
      <c r="J1874" s="11" t="s">
        <v>36</v>
      </c>
      <c r="K1874" s="12" t="s">
        <v>108</v>
      </c>
      <c r="L1874" s="14">
        <v>2026</v>
      </c>
      <c r="M1874" s="2"/>
    </row>
    <row r="1875" spans="2:13" x14ac:dyDescent="0.3">
      <c r="B1875" s="15">
        <v>46093</v>
      </c>
      <c r="C1875" s="2" t="s">
        <v>82</v>
      </c>
      <c r="D1875" s="2" t="s">
        <v>83</v>
      </c>
      <c r="E1875" s="16">
        <v>1</v>
      </c>
      <c r="F1875" s="17">
        <v>96.75</v>
      </c>
      <c r="G1875" s="16">
        <v>3</v>
      </c>
      <c r="H1875" s="17">
        <v>387</v>
      </c>
      <c r="I1875" s="2" t="s">
        <v>77</v>
      </c>
      <c r="J1875" s="2" t="s">
        <v>78</v>
      </c>
      <c r="K1875" s="16" t="s">
        <v>108</v>
      </c>
      <c r="L1875" s="18">
        <v>2026</v>
      </c>
      <c r="M1875" s="2"/>
    </row>
    <row r="1876" spans="2:13" x14ac:dyDescent="0.3">
      <c r="B1876" s="10">
        <v>46094</v>
      </c>
      <c r="C1876" s="11" t="s">
        <v>42</v>
      </c>
      <c r="D1876" s="11" t="s">
        <v>43</v>
      </c>
      <c r="E1876" s="12">
        <v>2</v>
      </c>
      <c r="F1876" s="13">
        <v>43.98</v>
      </c>
      <c r="G1876" s="12">
        <v>3</v>
      </c>
      <c r="H1876" s="13">
        <v>119.97</v>
      </c>
      <c r="I1876" s="11" t="s">
        <v>25</v>
      </c>
      <c r="J1876" s="11" t="s">
        <v>36</v>
      </c>
      <c r="K1876" s="12" t="s">
        <v>108</v>
      </c>
      <c r="L1876" s="14">
        <v>2026</v>
      </c>
      <c r="M1876" s="2"/>
    </row>
    <row r="1877" spans="2:13" x14ac:dyDescent="0.3">
      <c r="B1877" s="15">
        <v>46095</v>
      </c>
      <c r="C1877" s="2" t="s">
        <v>11</v>
      </c>
      <c r="D1877" s="2" t="s">
        <v>12</v>
      </c>
      <c r="E1877" s="16">
        <v>1</v>
      </c>
      <c r="F1877" s="17">
        <v>345.59</v>
      </c>
      <c r="G1877" s="16">
        <v>4</v>
      </c>
      <c r="H1877" s="17">
        <v>1727.96</v>
      </c>
      <c r="I1877" s="2" t="s">
        <v>13</v>
      </c>
      <c r="J1877" s="2" t="s">
        <v>14</v>
      </c>
      <c r="K1877" s="16" t="s">
        <v>108</v>
      </c>
      <c r="L1877" s="18">
        <v>2026</v>
      </c>
      <c r="M1877" s="2"/>
    </row>
    <row r="1878" spans="2:13" x14ac:dyDescent="0.3">
      <c r="B1878" s="10">
        <v>46096</v>
      </c>
      <c r="C1878" s="11" t="s">
        <v>42</v>
      </c>
      <c r="D1878" s="11" t="s">
        <v>43</v>
      </c>
      <c r="E1878" s="12">
        <v>2</v>
      </c>
      <c r="F1878" s="13">
        <v>43.98</v>
      </c>
      <c r="G1878" s="12">
        <v>1</v>
      </c>
      <c r="H1878" s="13">
        <v>39.99</v>
      </c>
      <c r="I1878" s="11" t="s">
        <v>25</v>
      </c>
      <c r="J1878" s="11" t="s">
        <v>36</v>
      </c>
      <c r="K1878" s="12" t="s">
        <v>108</v>
      </c>
      <c r="L1878" s="14">
        <v>2026</v>
      </c>
      <c r="M1878" s="2"/>
    </row>
    <row r="1879" spans="2:13" x14ac:dyDescent="0.3">
      <c r="B1879" s="15">
        <v>46097</v>
      </c>
      <c r="C1879" s="2" t="s">
        <v>87</v>
      </c>
      <c r="D1879" s="2" t="s">
        <v>88</v>
      </c>
      <c r="E1879" s="16">
        <v>0</v>
      </c>
      <c r="F1879" s="17">
        <v>0</v>
      </c>
      <c r="G1879" s="16">
        <v>2</v>
      </c>
      <c r="H1879" s="17">
        <v>179.98</v>
      </c>
      <c r="I1879" s="2" t="s">
        <v>25</v>
      </c>
      <c r="J1879" s="2" t="s">
        <v>78</v>
      </c>
      <c r="K1879" s="16" t="s">
        <v>108</v>
      </c>
      <c r="L1879" s="18">
        <v>2026</v>
      </c>
      <c r="M1879" s="2"/>
    </row>
    <row r="1880" spans="2:13" x14ac:dyDescent="0.3">
      <c r="B1880" s="10">
        <v>46098</v>
      </c>
      <c r="C1880" s="11" t="s">
        <v>40</v>
      </c>
      <c r="D1880" s="11" t="s">
        <v>41</v>
      </c>
      <c r="E1880" s="12">
        <v>2</v>
      </c>
      <c r="F1880" s="13">
        <v>43.98</v>
      </c>
      <c r="G1880" s="12">
        <v>4</v>
      </c>
      <c r="H1880" s="13">
        <v>159.96</v>
      </c>
      <c r="I1880" s="11" t="s">
        <v>25</v>
      </c>
      <c r="J1880" s="11" t="s">
        <v>36</v>
      </c>
      <c r="K1880" s="12" t="s">
        <v>108</v>
      </c>
      <c r="L1880" s="14">
        <v>2026</v>
      </c>
      <c r="M1880" s="2"/>
    </row>
    <row r="1881" spans="2:13" x14ac:dyDescent="0.3">
      <c r="B1881" s="15">
        <v>46099</v>
      </c>
      <c r="C1881" s="2" t="s">
        <v>96</v>
      </c>
      <c r="D1881" s="2" t="s">
        <v>97</v>
      </c>
      <c r="E1881" s="16">
        <v>2</v>
      </c>
      <c r="F1881" s="17">
        <v>149.97999999999999</v>
      </c>
      <c r="G1881" s="16">
        <v>3</v>
      </c>
      <c r="H1881" s="17">
        <v>299.97000000000003</v>
      </c>
      <c r="I1881" s="2" t="s">
        <v>25</v>
      </c>
      <c r="J1881" s="2" t="s">
        <v>95</v>
      </c>
      <c r="K1881" s="16" t="s">
        <v>108</v>
      </c>
      <c r="L1881" s="18">
        <v>2026</v>
      </c>
      <c r="M1881" s="2"/>
    </row>
    <row r="1882" spans="2:13" x14ac:dyDescent="0.3">
      <c r="B1882" s="10">
        <v>46100</v>
      </c>
      <c r="C1882" s="11" t="s">
        <v>61</v>
      </c>
      <c r="D1882" s="11" t="s">
        <v>62</v>
      </c>
      <c r="E1882" s="12">
        <v>0</v>
      </c>
      <c r="F1882" s="13">
        <v>0</v>
      </c>
      <c r="G1882" s="12">
        <v>1</v>
      </c>
      <c r="H1882" s="13">
        <v>326.69</v>
      </c>
      <c r="I1882" s="11" t="s">
        <v>58</v>
      </c>
      <c r="J1882" s="11" t="s">
        <v>55</v>
      </c>
      <c r="K1882" s="12" t="s">
        <v>108</v>
      </c>
      <c r="L1882" s="14">
        <v>2026</v>
      </c>
      <c r="M1882" s="2"/>
    </row>
    <row r="1883" spans="2:13" x14ac:dyDescent="0.3">
      <c r="B1883" s="15">
        <v>46101</v>
      </c>
      <c r="C1883" s="2" t="s">
        <v>84</v>
      </c>
      <c r="D1883" s="2" t="s">
        <v>85</v>
      </c>
      <c r="E1883" s="16">
        <v>3</v>
      </c>
      <c r="F1883" s="17">
        <v>290.25</v>
      </c>
      <c r="G1883" s="16">
        <v>3</v>
      </c>
      <c r="H1883" s="17">
        <v>387</v>
      </c>
      <c r="I1883" s="2" t="s">
        <v>86</v>
      </c>
      <c r="J1883" s="2" t="s">
        <v>78</v>
      </c>
      <c r="K1883" s="16" t="s">
        <v>108</v>
      </c>
      <c r="L1883" s="18">
        <v>2026</v>
      </c>
      <c r="M1883" s="2"/>
    </row>
    <row r="1884" spans="2:13" x14ac:dyDescent="0.3">
      <c r="B1884" s="10">
        <v>46102</v>
      </c>
      <c r="C1884" s="11" t="s">
        <v>72</v>
      </c>
      <c r="D1884" s="11" t="s">
        <v>73</v>
      </c>
      <c r="E1884" s="12">
        <v>0</v>
      </c>
      <c r="F1884" s="13">
        <v>0</v>
      </c>
      <c r="G1884" s="12">
        <v>1</v>
      </c>
      <c r="H1884" s="13">
        <v>14000</v>
      </c>
      <c r="I1884" s="11" t="s">
        <v>74</v>
      </c>
      <c r="J1884" s="11" t="s">
        <v>68</v>
      </c>
      <c r="K1884" s="12" t="s">
        <v>108</v>
      </c>
      <c r="L1884" s="14">
        <v>2026</v>
      </c>
      <c r="M1884" s="2"/>
    </row>
    <row r="1885" spans="2:13" x14ac:dyDescent="0.3">
      <c r="B1885" s="15">
        <v>46103</v>
      </c>
      <c r="C1885" s="2" t="s">
        <v>40</v>
      </c>
      <c r="D1885" s="2" t="s">
        <v>41</v>
      </c>
      <c r="E1885" s="16">
        <v>3</v>
      </c>
      <c r="F1885" s="17">
        <v>65.97</v>
      </c>
      <c r="G1885" s="16">
        <v>5</v>
      </c>
      <c r="H1885" s="17">
        <v>199.95</v>
      </c>
      <c r="I1885" s="2" t="s">
        <v>25</v>
      </c>
      <c r="J1885" s="2" t="s">
        <v>36</v>
      </c>
      <c r="K1885" s="16" t="s">
        <v>108</v>
      </c>
      <c r="L1885" s="18">
        <v>2026</v>
      </c>
      <c r="M1885" s="2"/>
    </row>
    <row r="1886" spans="2:13" x14ac:dyDescent="0.3">
      <c r="B1886" s="10">
        <v>46104</v>
      </c>
      <c r="C1886" s="11" t="s">
        <v>104</v>
      </c>
      <c r="D1886" s="11" t="s">
        <v>105</v>
      </c>
      <c r="E1886" s="12">
        <v>3</v>
      </c>
      <c r="F1886" s="13">
        <v>103.64999999999999</v>
      </c>
      <c r="G1886" s="12">
        <v>1</v>
      </c>
      <c r="H1886" s="13">
        <v>53.15</v>
      </c>
      <c r="I1886" s="11" t="s">
        <v>106</v>
      </c>
      <c r="J1886" s="11" t="s">
        <v>100</v>
      </c>
      <c r="K1886" s="12" t="s">
        <v>108</v>
      </c>
      <c r="L1886" s="14">
        <v>2026</v>
      </c>
      <c r="M1886" s="2"/>
    </row>
    <row r="1887" spans="2:13" x14ac:dyDescent="0.3">
      <c r="B1887" s="15">
        <v>46105</v>
      </c>
      <c r="C1887" s="2" t="s">
        <v>19</v>
      </c>
      <c r="D1887" s="2" t="s">
        <v>20</v>
      </c>
      <c r="E1887" s="16">
        <v>2</v>
      </c>
      <c r="F1887" s="17">
        <v>129.97999999999999</v>
      </c>
      <c r="G1887" s="16">
        <v>5</v>
      </c>
      <c r="H1887" s="17">
        <v>499.95</v>
      </c>
      <c r="I1887" s="2" t="s">
        <v>18</v>
      </c>
      <c r="J1887" s="2" t="s">
        <v>14</v>
      </c>
      <c r="K1887" s="16" t="s">
        <v>108</v>
      </c>
      <c r="L1887" s="18">
        <v>2026</v>
      </c>
      <c r="M1887" s="2"/>
    </row>
    <row r="1888" spans="2:13" x14ac:dyDescent="0.3">
      <c r="B1888" s="10">
        <v>46105</v>
      </c>
      <c r="C1888" s="11" t="s">
        <v>87</v>
      </c>
      <c r="D1888" s="11" t="s">
        <v>88</v>
      </c>
      <c r="E1888" s="12">
        <v>2</v>
      </c>
      <c r="F1888" s="13">
        <v>125.98</v>
      </c>
      <c r="G1888" s="12">
        <v>5</v>
      </c>
      <c r="H1888" s="13">
        <v>449.95</v>
      </c>
      <c r="I1888" s="11" t="s">
        <v>25</v>
      </c>
      <c r="J1888" s="11" t="s">
        <v>78</v>
      </c>
      <c r="K1888" s="12" t="s">
        <v>108</v>
      </c>
      <c r="L1888" s="14">
        <v>2026</v>
      </c>
      <c r="M1888" s="2"/>
    </row>
    <row r="1889" spans="2:13" x14ac:dyDescent="0.3">
      <c r="B1889" s="15">
        <v>46106</v>
      </c>
      <c r="C1889" s="2" t="s">
        <v>23</v>
      </c>
      <c r="D1889" s="2" t="s">
        <v>24</v>
      </c>
      <c r="E1889" s="16">
        <v>0</v>
      </c>
      <c r="F1889" s="17">
        <v>0</v>
      </c>
      <c r="G1889" s="16">
        <v>2</v>
      </c>
      <c r="H1889" s="17">
        <v>39.979999999999997</v>
      </c>
      <c r="I1889" s="2" t="s">
        <v>25</v>
      </c>
      <c r="J1889" s="2" t="s">
        <v>14</v>
      </c>
      <c r="K1889" s="16" t="s">
        <v>108</v>
      </c>
      <c r="L1889" s="18">
        <v>2026</v>
      </c>
      <c r="M1889" s="2"/>
    </row>
    <row r="1890" spans="2:13" x14ac:dyDescent="0.3">
      <c r="B1890" s="10">
        <v>46107</v>
      </c>
      <c r="C1890" s="11" t="s">
        <v>33</v>
      </c>
      <c r="D1890" s="11" t="s">
        <v>34</v>
      </c>
      <c r="E1890" s="12">
        <v>0</v>
      </c>
      <c r="F1890" s="13">
        <v>0</v>
      </c>
      <c r="G1890" s="12">
        <v>3</v>
      </c>
      <c r="H1890" s="13">
        <v>749.97</v>
      </c>
      <c r="I1890" s="11" t="s">
        <v>35</v>
      </c>
      <c r="J1890" s="11" t="s">
        <v>36</v>
      </c>
      <c r="K1890" s="12" t="s">
        <v>108</v>
      </c>
      <c r="L1890" s="14">
        <v>2026</v>
      </c>
      <c r="M1890" s="2"/>
    </row>
    <row r="1891" spans="2:13" x14ac:dyDescent="0.3">
      <c r="B1891" s="15">
        <v>46107</v>
      </c>
      <c r="C1891" s="2" t="s">
        <v>56</v>
      </c>
      <c r="D1891" s="2" t="s">
        <v>57</v>
      </c>
      <c r="E1891" s="16">
        <v>0</v>
      </c>
      <c r="F1891" s="17">
        <v>0</v>
      </c>
      <c r="G1891" s="16">
        <v>5</v>
      </c>
      <c r="H1891" s="17">
        <v>1077.95</v>
      </c>
      <c r="I1891" s="2" t="s">
        <v>58</v>
      </c>
      <c r="J1891" s="2" t="s">
        <v>55</v>
      </c>
      <c r="K1891" s="16" t="s">
        <v>108</v>
      </c>
      <c r="L1891" s="18">
        <v>2026</v>
      </c>
      <c r="M1891" s="2"/>
    </row>
    <row r="1892" spans="2:13" x14ac:dyDescent="0.3">
      <c r="B1892" s="10">
        <v>46108</v>
      </c>
      <c r="C1892" s="11" t="s">
        <v>44</v>
      </c>
      <c r="D1892" s="11" t="s">
        <v>45</v>
      </c>
      <c r="E1892" s="12">
        <v>1</v>
      </c>
      <c r="F1892" s="13">
        <v>32.71</v>
      </c>
      <c r="G1892" s="12">
        <v>2</v>
      </c>
      <c r="H1892" s="13">
        <v>100.64</v>
      </c>
      <c r="I1892" s="11" t="s">
        <v>46</v>
      </c>
      <c r="J1892" s="11" t="s">
        <v>36</v>
      </c>
      <c r="K1892" s="12" t="s">
        <v>108</v>
      </c>
      <c r="L1892" s="14">
        <v>2026</v>
      </c>
      <c r="M1892" s="2"/>
    </row>
    <row r="1893" spans="2:13" x14ac:dyDescent="0.3">
      <c r="B1893" s="15">
        <v>46109</v>
      </c>
      <c r="C1893" s="2" t="s">
        <v>98</v>
      </c>
      <c r="D1893" s="2" t="s">
        <v>99</v>
      </c>
      <c r="E1893" s="16">
        <v>2</v>
      </c>
      <c r="F1893" s="17">
        <v>719.92</v>
      </c>
      <c r="G1893" s="16">
        <v>4</v>
      </c>
      <c r="H1893" s="17">
        <v>1599.8</v>
      </c>
      <c r="I1893" s="2" t="s">
        <v>13</v>
      </c>
      <c r="J1893" s="2" t="s">
        <v>100</v>
      </c>
      <c r="K1893" s="16" t="s">
        <v>108</v>
      </c>
      <c r="L1893" s="18">
        <v>2026</v>
      </c>
      <c r="M1893" s="2"/>
    </row>
    <row r="1894" spans="2:13" x14ac:dyDescent="0.3">
      <c r="B1894" s="10">
        <v>46110</v>
      </c>
      <c r="C1894" s="11" t="s">
        <v>104</v>
      </c>
      <c r="D1894" s="11" t="s">
        <v>105</v>
      </c>
      <c r="E1894" s="12">
        <v>2</v>
      </c>
      <c r="F1894" s="13">
        <v>69.099999999999994</v>
      </c>
      <c r="G1894" s="12">
        <v>5</v>
      </c>
      <c r="H1894" s="13">
        <v>265.75</v>
      </c>
      <c r="I1894" s="11" t="s">
        <v>106</v>
      </c>
      <c r="J1894" s="11" t="s">
        <v>100</v>
      </c>
      <c r="K1894" s="12" t="s">
        <v>108</v>
      </c>
      <c r="L1894" s="14">
        <v>2026</v>
      </c>
      <c r="M1894" s="2"/>
    </row>
    <row r="1895" spans="2:13" x14ac:dyDescent="0.3">
      <c r="B1895" s="15">
        <v>46111</v>
      </c>
      <c r="C1895" s="2" t="s">
        <v>56</v>
      </c>
      <c r="D1895" s="2" t="s">
        <v>57</v>
      </c>
      <c r="E1895" s="16">
        <v>1</v>
      </c>
      <c r="F1895" s="17">
        <v>183.25</v>
      </c>
      <c r="G1895" s="16">
        <v>1</v>
      </c>
      <c r="H1895" s="17">
        <v>215.59</v>
      </c>
      <c r="I1895" s="2" t="s">
        <v>58</v>
      </c>
      <c r="J1895" s="2" t="s">
        <v>55</v>
      </c>
      <c r="K1895" s="16" t="s">
        <v>108</v>
      </c>
      <c r="L1895" s="18">
        <v>2026</v>
      </c>
      <c r="M1895" s="2"/>
    </row>
    <row r="1896" spans="2:13" x14ac:dyDescent="0.3">
      <c r="B1896" s="10">
        <v>46112</v>
      </c>
      <c r="C1896" s="11" t="s">
        <v>44</v>
      </c>
      <c r="D1896" s="11" t="s">
        <v>45</v>
      </c>
      <c r="E1896" s="12">
        <v>0</v>
      </c>
      <c r="F1896" s="13">
        <v>0</v>
      </c>
      <c r="G1896" s="12">
        <v>3</v>
      </c>
      <c r="H1896" s="13">
        <v>150.96</v>
      </c>
      <c r="I1896" s="11" t="s">
        <v>46</v>
      </c>
      <c r="J1896" s="11" t="s">
        <v>36</v>
      </c>
      <c r="K1896" s="12" t="s">
        <v>108</v>
      </c>
      <c r="L1896" s="14">
        <v>2026</v>
      </c>
      <c r="M1896" s="2"/>
    </row>
    <row r="1897" spans="2:13" x14ac:dyDescent="0.3">
      <c r="B1897" s="15">
        <v>46113</v>
      </c>
      <c r="C1897" s="2" t="s">
        <v>26</v>
      </c>
      <c r="D1897" s="2" t="s">
        <v>27</v>
      </c>
      <c r="E1897" s="16">
        <v>2</v>
      </c>
      <c r="F1897" s="17">
        <v>28</v>
      </c>
      <c r="G1897" s="16">
        <v>2</v>
      </c>
      <c r="H1897" s="17">
        <v>55.98</v>
      </c>
      <c r="I1897" s="2" t="s">
        <v>25</v>
      </c>
      <c r="J1897" s="2" t="s">
        <v>14</v>
      </c>
      <c r="K1897" s="16" t="s">
        <v>109</v>
      </c>
      <c r="L1897" s="18">
        <v>2026</v>
      </c>
      <c r="M1897" s="2"/>
    </row>
    <row r="1898" spans="2:13" x14ac:dyDescent="0.3">
      <c r="B1898" s="10">
        <v>46114</v>
      </c>
      <c r="C1898" s="11" t="s">
        <v>63</v>
      </c>
      <c r="D1898" s="11" t="s">
        <v>41</v>
      </c>
      <c r="E1898" s="12">
        <v>2</v>
      </c>
      <c r="F1898" s="13">
        <v>40</v>
      </c>
      <c r="G1898" s="12">
        <v>2</v>
      </c>
      <c r="H1898" s="13">
        <v>79.98</v>
      </c>
      <c r="I1898" s="11" t="s">
        <v>25</v>
      </c>
      <c r="J1898" s="11" t="s">
        <v>55</v>
      </c>
      <c r="K1898" s="12" t="s">
        <v>109</v>
      </c>
      <c r="L1898" s="14">
        <v>2026</v>
      </c>
      <c r="M1898" s="2"/>
    </row>
    <row r="1899" spans="2:13" x14ac:dyDescent="0.3">
      <c r="B1899" s="15">
        <v>46115</v>
      </c>
      <c r="C1899" s="2" t="s">
        <v>42</v>
      </c>
      <c r="D1899" s="2" t="s">
        <v>43</v>
      </c>
      <c r="E1899" s="16">
        <v>1</v>
      </c>
      <c r="F1899" s="17">
        <v>21.99</v>
      </c>
      <c r="G1899" s="16">
        <v>4</v>
      </c>
      <c r="H1899" s="17">
        <v>159.96</v>
      </c>
      <c r="I1899" s="2" t="s">
        <v>25</v>
      </c>
      <c r="J1899" s="2" t="s">
        <v>36</v>
      </c>
      <c r="K1899" s="16" t="s">
        <v>109</v>
      </c>
      <c r="L1899" s="18">
        <v>2026</v>
      </c>
      <c r="M1899" s="2"/>
    </row>
    <row r="1900" spans="2:13" x14ac:dyDescent="0.3">
      <c r="B1900" s="10">
        <v>46116</v>
      </c>
      <c r="C1900" s="11" t="s">
        <v>64</v>
      </c>
      <c r="D1900" s="11" t="s">
        <v>65</v>
      </c>
      <c r="E1900" s="12">
        <v>3</v>
      </c>
      <c r="F1900" s="13">
        <v>1754.97</v>
      </c>
      <c r="G1900" s="12">
        <v>1</v>
      </c>
      <c r="H1900" s="13">
        <v>649.99</v>
      </c>
      <c r="I1900" s="11" t="s">
        <v>35</v>
      </c>
      <c r="J1900" s="11" t="s">
        <v>55</v>
      </c>
      <c r="K1900" s="12" t="s">
        <v>109</v>
      </c>
      <c r="L1900" s="14">
        <v>2026</v>
      </c>
      <c r="M1900" s="2"/>
    </row>
    <row r="1901" spans="2:13" x14ac:dyDescent="0.3">
      <c r="B1901" s="15">
        <v>46117</v>
      </c>
      <c r="C1901" s="2" t="s">
        <v>11</v>
      </c>
      <c r="D1901" s="2" t="s">
        <v>12</v>
      </c>
      <c r="E1901" s="16">
        <v>0</v>
      </c>
      <c r="F1901" s="17">
        <v>0</v>
      </c>
      <c r="G1901" s="16">
        <v>5</v>
      </c>
      <c r="H1901" s="17">
        <v>2159.9499999999998</v>
      </c>
      <c r="I1901" s="2" t="s">
        <v>13</v>
      </c>
      <c r="J1901" s="2" t="s">
        <v>14</v>
      </c>
      <c r="K1901" s="16" t="s">
        <v>109</v>
      </c>
      <c r="L1901" s="18">
        <v>2026</v>
      </c>
      <c r="M1901" s="2"/>
    </row>
    <row r="1902" spans="2:13" x14ac:dyDescent="0.3">
      <c r="B1902" s="10">
        <v>46118</v>
      </c>
      <c r="C1902" s="11" t="s">
        <v>66</v>
      </c>
      <c r="D1902" s="11" t="s">
        <v>67</v>
      </c>
      <c r="E1902" s="12">
        <v>2</v>
      </c>
      <c r="F1902" s="13">
        <v>8991</v>
      </c>
      <c r="G1902" s="12">
        <v>4</v>
      </c>
      <c r="H1902" s="13">
        <v>19980</v>
      </c>
      <c r="I1902" s="11" t="s">
        <v>13</v>
      </c>
      <c r="J1902" s="11" t="s">
        <v>68</v>
      </c>
      <c r="K1902" s="12" t="s">
        <v>109</v>
      </c>
      <c r="L1902" s="14">
        <v>2026</v>
      </c>
      <c r="M1902" s="2"/>
    </row>
    <row r="1903" spans="2:13" x14ac:dyDescent="0.3">
      <c r="B1903" s="15">
        <v>46119</v>
      </c>
      <c r="C1903" s="2" t="s">
        <v>72</v>
      </c>
      <c r="D1903" s="2" t="s">
        <v>73</v>
      </c>
      <c r="E1903" s="16">
        <v>0</v>
      </c>
      <c r="F1903" s="17">
        <v>0</v>
      </c>
      <c r="G1903" s="16">
        <v>1</v>
      </c>
      <c r="H1903" s="17">
        <v>14000</v>
      </c>
      <c r="I1903" s="2" t="s">
        <v>74</v>
      </c>
      <c r="J1903" s="2" t="s">
        <v>68</v>
      </c>
      <c r="K1903" s="16" t="s">
        <v>109</v>
      </c>
      <c r="L1903" s="18">
        <v>2026</v>
      </c>
      <c r="M1903" s="2"/>
    </row>
    <row r="1904" spans="2:13" x14ac:dyDescent="0.3">
      <c r="B1904" s="10">
        <v>46120</v>
      </c>
      <c r="C1904" s="11" t="s">
        <v>66</v>
      </c>
      <c r="D1904" s="11" t="s">
        <v>67</v>
      </c>
      <c r="E1904" s="12">
        <v>2</v>
      </c>
      <c r="F1904" s="13">
        <v>8991</v>
      </c>
      <c r="G1904" s="12">
        <v>4</v>
      </c>
      <c r="H1904" s="13">
        <v>19980</v>
      </c>
      <c r="I1904" s="11" t="s">
        <v>13</v>
      </c>
      <c r="J1904" s="11" t="s">
        <v>68</v>
      </c>
      <c r="K1904" s="12" t="s">
        <v>109</v>
      </c>
      <c r="L1904" s="14">
        <v>2026</v>
      </c>
      <c r="M1904" s="2"/>
    </row>
    <row r="1905" spans="2:13" x14ac:dyDescent="0.3">
      <c r="B1905" s="15">
        <v>46121</v>
      </c>
      <c r="C1905" s="2" t="s">
        <v>28</v>
      </c>
      <c r="D1905" s="2" t="s">
        <v>29</v>
      </c>
      <c r="E1905" s="16">
        <v>0</v>
      </c>
      <c r="F1905" s="17">
        <v>0</v>
      </c>
      <c r="G1905" s="16">
        <v>2</v>
      </c>
      <c r="H1905" s="17">
        <v>59.98</v>
      </c>
      <c r="I1905" s="2" t="s">
        <v>30</v>
      </c>
      <c r="J1905" s="2" t="s">
        <v>14</v>
      </c>
      <c r="K1905" s="16" t="s">
        <v>109</v>
      </c>
      <c r="L1905" s="18">
        <v>2026</v>
      </c>
      <c r="M1905" s="2"/>
    </row>
    <row r="1906" spans="2:13" x14ac:dyDescent="0.3">
      <c r="B1906" s="10">
        <v>46122</v>
      </c>
      <c r="C1906" s="11" t="s">
        <v>96</v>
      </c>
      <c r="D1906" s="11" t="s">
        <v>97</v>
      </c>
      <c r="E1906" s="12">
        <v>2</v>
      </c>
      <c r="F1906" s="13">
        <v>149.97999999999999</v>
      </c>
      <c r="G1906" s="12">
        <v>2</v>
      </c>
      <c r="H1906" s="13">
        <v>199.98</v>
      </c>
      <c r="I1906" s="11" t="s">
        <v>25</v>
      </c>
      <c r="J1906" s="11" t="s">
        <v>95</v>
      </c>
      <c r="K1906" s="12" t="s">
        <v>109</v>
      </c>
      <c r="L1906" s="14">
        <v>2026</v>
      </c>
      <c r="M1906" s="2"/>
    </row>
    <row r="1907" spans="2:13" x14ac:dyDescent="0.3">
      <c r="B1907" s="15">
        <v>46123</v>
      </c>
      <c r="C1907" s="2" t="s">
        <v>28</v>
      </c>
      <c r="D1907" s="2" t="s">
        <v>29</v>
      </c>
      <c r="E1907" s="16">
        <v>2</v>
      </c>
      <c r="F1907" s="17">
        <v>30</v>
      </c>
      <c r="G1907" s="16">
        <v>3</v>
      </c>
      <c r="H1907" s="17">
        <v>89.97</v>
      </c>
      <c r="I1907" s="2" t="s">
        <v>30</v>
      </c>
      <c r="J1907" s="2" t="s">
        <v>14</v>
      </c>
      <c r="K1907" s="16" t="s">
        <v>109</v>
      </c>
      <c r="L1907" s="18">
        <v>2026</v>
      </c>
      <c r="M1907" s="2"/>
    </row>
    <row r="1908" spans="2:13" x14ac:dyDescent="0.3">
      <c r="B1908" s="10">
        <v>46124</v>
      </c>
      <c r="C1908" s="11" t="s">
        <v>96</v>
      </c>
      <c r="D1908" s="11" t="s">
        <v>97</v>
      </c>
      <c r="E1908" s="12">
        <v>3</v>
      </c>
      <c r="F1908" s="13">
        <v>224.96999999999997</v>
      </c>
      <c r="G1908" s="12">
        <v>2</v>
      </c>
      <c r="H1908" s="13">
        <v>199.98</v>
      </c>
      <c r="I1908" s="11" t="s">
        <v>25</v>
      </c>
      <c r="J1908" s="11" t="s">
        <v>95</v>
      </c>
      <c r="K1908" s="12" t="s">
        <v>109</v>
      </c>
      <c r="L1908" s="14">
        <v>2026</v>
      </c>
      <c r="M1908" s="2"/>
    </row>
    <row r="1909" spans="2:13" x14ac:dyDescent="0.3">
      <c r="B1909" s="15">
        <v>46125</v>
      </c>
      <c r="C1909" s="2" t="s">
        <v>69</v>
      </c>
      <c r="D1909" s="2" t="s">
        <v>70</v>
      </c>
      <c r="E1909" s="16">
        <v>2</v>
      </c>
      <c r="F1909" s="17">
        <v>70</v>
      </c>
      <c r="G1909" s="16">
        <v>4</v>
      </c>
      <c r="H1909" s="17">
        <v>280</v>
      </c>
      <c r="I1909" s="2" t="s">
        <v>71</v>
      </c>
      <c r="J1909" s="2" t="s">
        <v>68</v>
      </c>
      <c r="K1909" s="16" t="s">
        <v>109</v>
      </c>
      <c r="L1909" s="18">
        <v>2026</v>
      </c>
      <c r="M1909" s="2"/>
    </row>
    <row r="1910" spans="2:13" x14ac:dyDescent="0.3">
      <c r="B1910" s="10">
        <v>46126</v>
      </c>
      <c r="C1910" s="11" t="s">
        <v>104</v>
      </c>
      <c r="D1910" s="11" t="s">
        <v>105</v>
      </c>
      <c r="E1910" s="12">
        <v>0</v>
      </c>
      <c r="F1910" s="13">
        <v>0</v>
      </c>
      <c r="G1910" s="12">
        <v>1</v>
      </c>
      <c r="H1910" s="13">
        <v>53.15</v>
      </c>
      <c r="I1910" s="11" t="s">
        <v>106</v>
      </c>
      <c r="J1910" s="11" t="s">
        <v>100</v>
      </c>
      <c r="K1910" s="12" t="s">
        <v>109</v>
      </c>
      <c r="L1910" s="14">
        <v>2026</v>
      </c>
      <c r="M1910" s="2"/>
    </row>
    <row r="1911" spans="2:13" x14ac:dyDescent="0.3">
      <c r="B1911" s="15">
        <v>46127</v>
      </c>
      <c r="C1911" s="2" t="s">
        <v>98</v>
      </c>
      <c r="D1911" s="2" t="s">
        <v>99</v>
      </c>
      <c r="E1911" s="16">
        <v>2</v>
      </c>
      <c r="F1911" s="17">
        <v>719.92</v>
      </c>
      <c r="G1911" s="16">
        <v>1</v>
      </c>
      <c r="H1911" s="17">
        <v>399.95</v>
      </c>
      <c r="I1911" s="2" t="s">
        <v>13</v>
      </c>
      <c r="J1911" s="2" t="s">
        <v>100</v>
      </c>
      <c r="K1911" s="16" t="s">
        <v>109</v>
      </c>
      <c r="L1911" s="18">
        <v>2026</v>
      </c>
      <c r="M1911" s="2"/>
    </row>
    <row r="1912" spans="2:13" x14ac:dyDescent="0.3">
      <c r="B1912" s="10">
        <v>46128</v>
      </c>
      <c r="C1912" s="11" t="s">
        <v>92</v>
      </c>
      <c r="D1912" s="11" t="s">
        <v>93</v>
      </c>
      <c r="E1912" s="12">
        <v>1</v>
      </c>
      <c r="F1912" s="13">
        <v>38.99</v>
      </c>
      <c r="G1912" s="12">
        <v>2</v>
      </c>
      <c r="H1912" s="13">
        <v>119.98</v>
      </c>
      <c r="I1912" s="11" t="s">
        <v>94</v>
      </c>
      <c r="J1912" s="11" t="s">
        <v>95</v>
      </c>
      <c r="K1912" s="12" t="s">
        <v>109</v>
      </c>
      <c r="L1912" s="14">
        <v>2026</v>
      </c>
      <c r="M1912" s="2"/>
    </row>
    <row r="1913" spans="2:13" x14ac:dyDescent="0.3">
      <c r="B1913" s="15">
        <v>46129</v>
      </c>
      <c r="C1913" s="2" t="s">
        <v>98</v>
      </c>
      <c r="D1913" s="2" t="s">
        <v>99</v>
      </c>
      <c r="E1913" s="16">
        <v>3</v>
      </c>
      <c r="F1913" s="17">
        <v>1079.8799999999999</v>
      </c>
      <c r="G1913" s="16">
        <v>1</v>
      </c>
      <c r="H1913" s="17">
        <v>399.95</v>
      </c>
      <c r="I1913" s="2" t="s">
        <v>13</v>
      </c>
      <c r="J1913" s="2" t="s">
        <v>100</v>
      </c>
      <c r="K1913" s="16" t="s">
        <v>109</v>
      </c>
      <c r="L1913" s="18">
        <v>2026</v>
      </c>
      <c r="M1913" s="2"/>
    </row>
    <row r="1914" spans="2:13" x14ac:dyDescent="0.3">
      <c r="B1914" s="10">
        <v>46129</v>
      </c>
      <c r="C1914" s="11" t="s">
        <v>79</v>
      </c>
      <c r="D1914" s="11" t="s">
        <v>80</v>
      </c>
      <c r="E1914" s="12">
        <v>2</v>
      </c>
      <c r="F1914" s="13">
        <v>423.3</v>
      </c>
      <c r="G1914" s="12">
        <v>5</v>
      </c>
      <c r="H1914" s="13">
        <v>1245</v>
      </c>
      <c r="I1914" s="11" t="s">
        <v>81</v>
      </c>
      <c r="J1914" s="11" t="s">
        <v>78</v>
      </c>
      <c r="K1914" s="12" t="s">
        <v>109</v>
      </c>
      <c r="L1914" s="14">
        <v>2026</v>
      </c>
      <c r="M1914" s="2"/>
    </row>
    <row r="1915" spans="2:13" x14ac:dyDescent="0.3">
      <c r="B1915" s="15">
        <v>46130</v>
      </c>
      <c r="C1915" s="2" t="s">
        <v>64</v>
      </c>
      <c r="D1915" s="2" t="s">
        <v>65</v>
      </c>
      <c r="E1915" s="16">
        <v>1</v>
      </c>
      <c r="F1915" s="17">
        <v>584.99</v>
      </c>
      <c r="G1915" s="16">
        <v>3</v>
      </c>
      <c r="H1915" s="17">
        <v>1949.97</v>
      </c>
      <c r="I1915" s="2" t="s">
        <v>35</v>
      </c>
      <c r="J1915" s="2" t="s">
        <v>55</v>
      </c>
      <c r="K1915" s="16" t="s">
        <v>109</v>
      </c>
      <c r="L1915" s="18">
        <v>2026</v>
      </c>
      <c r="M1915" s="2"/>
    </row>
    <row r="1916" spans="2:13" x14ac:dyDescent="0.3">
      <c r="B1916" s="10">
        <v>46130</v>
      </c>
      <c r="C1916" s="11" t="s">
        <v>104</v>
      </c>
      <c r="D1916" s="11" t="s">
        <v>105</v>
      </c>
      <c r="E1916" s="12">
        <v>3</v>
      </c>
      <c r="F1916" s="13">
        <v>103.64999999999999</v>
      </c>
      <c r="G1916" s="12">
        <v>5</v>
      </c>
      <c r="H1916" s="13">
        <v>265.75</v>
      </c>
      <c r="I1916" s="11" t="s">
        <v>106</v>
      </c>
      <c r="J1916" s="11" t="s">
        <v>100</v>
      </c>
      <c r="K1916" s="12" t="s">
        <v>109</v>
      </c>
      <c r="L1916" s="14">
        <v>2026</v>
      </c>
      <c r="M1916" s="2"/>
    </row>
    <row r="1917" spans="2:13" x14ac:dyDescent="0.3">
      <c r="B1917" s="15">
        <v>46131</v>
      </c>
      <c r="C1917" s="2" t="s">
        <v>56</v>
      </c>
      <c r="D1917" s="2" t="s">
        <v>57</v>
      </c>
      <c r="E1917" s="16">
        <v>1</v>
      </c>
      <c r="F1917" s="17">
        <v>183.25</v>
      </c>
      <c r="G1917" s="16">
        <v>3</v>
      </c>
      <c r="H1917" s="17">
        <v>646.77</v>
      </c>
      <c r="I1917" s="2" t="s">
        <v>58</v>
      </c>
      <c r="J1917" s="2" t="s">
        <v>55</v>
      </c>
      <c r="K1917" s="16" t="s">
        <v>109</v>
      </c>
      <c r="L1917" s="18">
        <v>2026</v>
      </c>
      <c r="M1917" s="2"/>
    </row>
    <row r="1918" spans="2:13" x14ac:dyDescent="0.3">
      <c r="B1918" s="10">
        <v>46132</v>
      </c>
      <c r="C1918" s="11" t="s">
        <v>37</v>
      </c>
      <c r="D1918" s="11" t="s">
        <v>38</v>
      </c>
      <c r="E1918" s="12">
        <v>3</v>
      </c>
      <c r="F1918" s="13">
        <v>116.97</v>
      </c>
      <c r="G1918" s="12">
        <v>2</v>
      </c>
      <c r="H1918" s="13">
        <v>119.98</v>
      </c>
      <c r="I1918" s="11" t="s">
        <v>39</v>
      </c>
      <c r="J1918" s="11" t="s">
        <v>36</v>
      </c>
      <c r="K1918" s="12" t="s">
        <v>109</v>
      </c>
      <c r="L1918" s="14">
        <v>2026</v>
      </c>
      <c r="M1918" s="2"/>
    </row>
    <row r="1919" spans="2:13" x14ac:dyDescent="0.3">
      <c r="B1919" s="15">
        <v>46133</v>
      </c>
      <c r="C1919" s="2" t="s">
        <v>19</v>
      </c>
      <c r="D1919" s="2" t="s">
        <v>20</v>
      </c>
      <c r="E1919" s="16">
        <v>0</v>
      </c>
      <c r="F1919" s="17">
        <v>0</v>
      </c>
      <c r="G1919" s="16">
        <v>2</v>
      </c>
      <c r="H1919" s="17">
        <v>199.98</v>
      </c>
      <c r="I1919" s="2" t="s">
        <v>18</v>
      </c>
      <c r="J1919" s="2" t="s">
        <v>14</v>
      </c>
      <c r="K1919" s="16" t="s">
        <v>109</v>
      </c>
      <c r="L1919" s="18">
        <v>2026</v>
      </c>
      <c r="M1919" s="2"/>
    </row>
    <row r="1920" spans="2:13" x14ac:dyDescent="0.3">
      <c r="B1920" s="10">
        <v>46134</v>
      </c>
      <c r="C1920" s="11" t="s">
        <v>53</v>
      </c>
      <c r="D1920" s="11" t="s">
        <v>54</v>
      </c>
      <c r="E1920" s="12">
        <v>3</v>
      </c>
      <c r="F1920" s="13">
        <v>623.97</v>
      </c>
      <c r="G1920" s="12">
        <v>5</v>
      </c>
      <c r="H1920" s="13">
        <v>1299.95</v>
      </c>
      <c r="I1920" s="11" t="s">
        <v>35</v>
      </c>
      <c r="J1920" s="11" t="s">
        <v>55</v>
      </c>
      <c r="K1920" s="12" t="s">
        <v>109</v>
      </c>
      <c r="L1920" s="14">
        <v>2026</v>
      </c>
      <c r="M1920" s="2"/>
    </row>
    <row r="1921" spans="2:13" x14ac:dyDescent="0.3">
      <c r="B1921" s="15">
        <v>46134</v>
      </c>
      <c r="C1921" s="2" t="s">
        <v>56</v>
      </c>
      <c r="D1921" s="2" t="s">
        <v>57</v>
      </c>
      <c r="E1921" s="16">
        <v>0</v>
      </c>
      <c r="F1921" s="17">
        <v>0</v>
      </c>
      <c r="G1921" s="16">
        <v>5</v>
      </c>
      <c r="H1921" s="17">
        <v>1077.95</v>
      </c>
      <c r="I1921" s="2" t="s">
        <v>58</v>
      </c>
      <c r="J1921" s="2" t="s">
        <v>55</v>
      </c>
      <c r="K1921" s="16" t="s">
        <v>109</v>
      </c>
      <c r="L1921" s="18">
        <v>2026</v>
      </c>
      <c r="M1921" s="2"/>
    </row>
    <row r="1922" spans="2:13" x14ac:dyDescent="0.3">
      <c r="B1922" s="10">
        <v>46135</v>
      </c>
      <c r="C1922" s="11" t="s">
        <v>56</v>
      </c>
      <c r="D1922" s="11" t="s">
        <v>57</v>
      </c>
      <c r="E1922" s="12">
        <v>0</v>
      </c>
      <c r="F1922" s="13">
        <v>0</v>
      </c>
      <c r="G1922" s="12">
        <v>5</v>
      </c>
      <c r="H1922" s="13">
        <v>1077.95</v>
      </c>
      <c r="I1922" s="11" t="s">
        <v>58</v>
      </c>
      <c r="J1922" s="11" t="s">
        <v>55</v>
      </c>
      <c r="K1922" s="12" t="s">
        <v>109</v>
      </c>
      <c r="L1922" s="14">
        <v>2026</v>
      </c>
      <c r="M1922" s="2"/>
    </row>
    <row r="1923" spans="2:13" x14ac:dyDescent="0.3">
      <c r="B1923" s="15">
        <v>46135</v>
      </c>
      <c r="C1923" s="2" t="s">
        <v>69</v>
      </c>
      <c r="D1923" s="2" t="s">
        <v>70</v>
      </c>
      <c r="E1923" s="16">
        <v>2</v>
      </c>
      <c r="F1923" s="17">
        <v>70</v>
      </c>
      <c r="G1923" s="16">
        <v>5</v>
      </c>
      <c r="H1923" s="17">
        <v>350</v>
      </c>
      <c r="I1923" s="2" t="s">
        <v>71</v>
      </c>
      <c r="J1923" s="2" t="s">
        <v>68</v>
      </c>
      <c r="K1923" s="16" t="s">
        <v>109</v>
      </c>
      <c r="L1923" s="18">
        <v>2026</v>
      </c>
      <c r="M1923" s="2"/>
    </row>
    <row r="1924" spans="2:13" x14ac:dyDescent="0.3">
      <c r="B1924" s="10">
        <v>46136</v>
      </c>
      <c r="C1924" s="11" t="s">
        <v>84</v>
      </c>
      <c r="D1924" s="11" t="s">
        <v>85</v>
      </c>
      <c r="E1924" s="12">
        <v>0</v>
      </c>
      <c r="F1924" s="13">
        <v>0</v>
      </c>
      <c r="G1924" s="12">
        <v>5</v>
      </c>
      <c r="H1924" s="13">
        <v>645</v>
      </c>
      <c r="I1924" s="11" t="s">
        <v>86</v>
      </c>
      <c r="J1924" s="11" t="s">
        <v>78</v>
      </c>
      <c r="K1924" s="12" t="s">
        <v>109</v>
      </c>
      <c r="L1924" s="14">
        <v>2026</v>
      </c>
      <c r="M1924" s="2"/>
    </row>
    <row r="1925" spans="2:13" x14ac:dyDescent="0.3">
      <c r="B1925" s="15">
        <v>46137</v>
      </c>
      <c r="C1925" s="2" t="s">
        <v>61</v>
      </c>
      <c r="D1925" s="2" t="s">
        <v>62</v>
      </c>
      <c r="E1925" s="16">
        <v>1</v>
      </c>
      <c r="F1925" s="17">
        <v>294.02</v>
      </c>
      <c r="G1925" s="16">
        <v>1</v>
      </c>
      <c r="H1925" s="17">
        <v>326.69</v>
      </c>
      <c r="I1925" s="2" t="s">
        <v>58</v>
      </c>
      <c r="J1925" s="2" t="s">
        <v>55</v>
      </c>
      <c r="K1925" s="16" t="s">
        <v>109</v>
      </c>
      <c r="L1925" s="18">
        <v>2026</v>
      </c>
      <c r="M1925" s="2"/>
    </row>
    <row r="1926" spans="2:13" x14ac:dyDescent="0.3">
      <c r="B1926" s="10">
        <v>46138</v>
      </c>
      <c r="C1926" s="11" t="s">
        <v>47</v>
      </c>
      <c r="D1926" s="11" t="s">
        <v>48</v>
      </c>
      <c r="E1926" s="12">
        <v>0</v>
      </c>
      <c r="F1926" s="13">
        <v>0</v>
      </c>
      <c r="G1926" s="12">
        <v>1</v>
      </c>
      <c r="H1926" s="13">
        <v>119.88</v>
      </c>
      <c r="I1926" s="11" t="s">
        <v>46</v>
      </c>
      <c r="J1926" s="11" t="s">
        <v>36</v>
      </c>
      <c r="K1926" s="12" t="s">
        <v>109</v>
      </c>
      <c r="L1926" s="14">
        <v>2026</v>
      </c>
      <c r="M1926" s="2"/>
    </row>
    <row r="1927" spans="2:13" x14ac:dyDescent="0.3">
      <c r="B1927" s="15">
        <v>46139</v>
      </c>
      <c r="C1927" s="2" t="s">
        <v>33</v>
      </c>
      <c r="D1927" s="2" t="s">
        <v>34</v>
      </c>
      <c r="E1927" s="16">
        <v>0</v>
      </c>
      <c r="F1927" s="17">
        <v>0</v>
      </c>
      <c r="G1927" s="16">
        <v>1</v>
      </c>
      <c r="H1927" s="17">
        <v>249.99</v>
      </c>
      <c r="I1927" s="2" t="s">
        <v>35</v>
      </c>
      <c r="J1927" s="2" t="s">
        <v>36</v>
      </c>
      <c r="K1927" s="16" t="s">
        <v>109</v>
      </c>
      <c r="L1927" s="18">
        <v>2026</v>
      </c>
      <c r="M1927" s="2"/>
    </row>
    <row r="1928" spans="2:13" x14ac:dyDescent="0.3">
      <c r="B1928" s="10">
        <v>46139</v>
      </c>
      <c r="C1928" s="11" t="s">
        <v>26</v>
      </c>
      <c r="D1928" s="11" t="s">
        <v>27</v>
      </c>
      <c r="E1928" s="12">
        <v>3</v>
      </c>
      <c r="F1928" s="13">
        <v>42</v>
      </c>
      <c r="G1928" s="12">
        <v>5</v>
      </c>
      <c r="H1928" s="13">
        <v>139.94999999999999</v>
      </c>
      <c r="I1928" s="11" t="s">
        <v>25</v>
      </c>
      <c r="J1928" s="11" t="s">
        <v>14</v>
      </c>
      <c r="K1928" s="12" t="s">
        <v>109</v>
      </c>
      <c r="L1928" s="14">
        <v>2026</v>
      </c>
      <c r="M1928" s="2"/>
    </row>
    <row r="1929" spans="2:13" x14ac:dyDescent="0.3">
      <c r="B1929" s="15">
        <v>46140</v>
      </c>
      <c r="C1929" s="2" t="s">
        <v>31</v>
      </c>
      <c r="D1929" s="2" t="s">
        <v>32</v>
      </c>
      <c r="E1929" s="16">
        <v>1</v>
      </c>
      <c r="F1929" s="17">
        <v>234.5</v>
      </c>
      <c r="G1929" s="16">
        <v>3</v>
      </c>
      <c r="H1929" s="17">
        <v>827.64</v>
      </c>
      <c r="I1929" s="2" t="s">
        <v>18</v>
      </c>
      <c r="J1929" s="2" t="s">
        <v>14</v>
      </c>
      <c r="K1929" s="16" t="s">
        <v>109</v>
      </c>
      <c r="L1929" s="18">
        <v>2026</v>
      </c>
      <c r="M1929" s="2"/>
    </row>
    <row r="1930" spans="2:13" x14ac:dyDescent="0.3">
      <c r="B1930" s="10">
        <v>46141</v>
      </c>
      <c r="C1930" s="11" t="s">
        <v>61</v>
      </c>
      <c r="D1930" s="11" t="s">
        <v>62</v>
      </c>
      <c r="E1930" s="12">
        <v>0</v>
      </c>
      <c r="F1930" s="13">
        <v>0</v>
      </c>
      <c r="G1930" s="12">
        <v>4</v>
      </c>
      <c r="H1930" s="13">
        <v>1306.76</v>
      </c>
      <c r="I1930" s="11" t="s">
        <v>58</v>
      </c>
      <c r="J1930" s="11" t="s">
        <v>55</v>
      </c>
      <c r="K1930" s="12" t="s">
        <v>109</v>
      </c>
      <c r="L1930" s="14">
        <v>2026</v>
      </c>
      <c r="M1930" s="2"/>
    </row>
    <row r="1931" spans="2:13" x14ac:dyDescent="0.3">
      <c r="B1931" s="15">
        <v>46142</v>
      </c>
      <c r="C1931" s="2" t="s">
        <v>44</v>
      </c>
      <c r="D1931" s="2" t="s">
        <v>45</v>
      </c>
      <c r="E1931" s="16">
        <v>0</v>
      </c>
      <c r="F1931" s="17">
        <v>0</v>
      </c>
      <c r="G1931" s="16">
        <v>5</v>
      </c>
      <c r="H1931" s="17">
        <v>251.6</v>
      </c>
      <c r="I1931" s="2" t="s">
        <v>46</v>
      </c>
      <c r="J1931" s="2" t="s">
        <v>36</v>
      </c>
      <c r="K1931" s="16" t="s">
        <v>109</v>
      </c>
      <c r="L1931" s="18">
        <v>2026</v>
      </c>
      <c r="M1931" s="2"/>
    </row>
    <row r="1932" spans="2:13" x14ac:dyDescent="0.3">
      <c r="B1932" s="10">
        <v>46143</v>
      </c>
      <c r="C1932" s="11" t="s">
        <v>59</v>
      </c>
      <c r="D1932" s="11" t="s">
        <v>60</v>
      </c>
      <c r="E1932" s="12">
        <v>2</v>
      </c>
      <c r="F1932" s="13">
        <v>40</v>
      </c>
      <c r="G1932" s="12">
        <v>2</v>
      </c>
      <c r="H1932" s="13">
        <v>79.98</v>
      </c>
      <c r="I1932" s="11" t="s">
        <v>30</v>
      </c>
      <c r="J1932" s="11" t="s">
        <v>55</v>
      </c>
      <c r="K1932" s="12" t="s">
        <v>110</v>
      </c>
      <c r="L1932" s="14">
        <v>2026</v>
      </c>
      <c r="M1932" s="2"/>
    </row>
    <row r="1933" spans="2:13" x14ac:dyDescent="0.3">
      <c r="B1933" s="15">
        <v>46144</v>
      </c>
      <c r="C1933" s="2" t="s">
        <v>82</v>
      </c>
      <c r="D1933" s="2" t="s">
        <v>83</v>
      </c>
      <c r="E1933" s="16">
        <v>0</v>
      </c>
      <c r="F1933" s="17">
        <v>0</v>
      </c>
      <c r="G1933" s="16">
        <v>4</v>
      </c>
      <c r="H1933" s="17">
        <v>516</v>
      </c>
      <c r="I1933" s="2" t="s">
        <v>77</v>
      </c>
      <c r="J1933" s="2" t="s">
        <v>78</v>
      </c>
      <c r="K1933" s="16" t="s">
        <v>110</v>
      </c>
      <c r="L1933" s="18">
        <v>2026</v>
      </c>
      <c r="M1933" s="2"/>
    </row>
    <row r="1934" spans="2:13" x14ac:dyDescent="0.3">
      <c r="B1934" s="10">
        <v>46145</v>
      </c>
      <c r="C1934" s="11" t="s">
        <v>53</v>
      </c>
      <c r="D1934" s="11" t="s">
        <v>54</v>
      </c>
      <c r="E1934" s="12">
        <v>2</v>
      </c>
      <c r="F1934" s="13">
        <v>415.98</v>
      </c>
      <c r="G1934" s="12">
        <v>5</v>
      </c>
      <c r="H1934" s="13">
        <v>1299.95</v>
      </c>
      <c r="I1934" s="11" t="s">
        <v>35</v>
      </c>
      <c r="J1934" s="11" t="s">
        <v>55</v>
      </c>
      <c r="K1934" s="12" t="s">
        <v>110</v>
      </c>
      <c r="L1934" s="14">
        <v>2026</v>
      </c>
      <c r="M1934" s="2"/>
    </row>
    <row r="1935" spans="2:13" x14ac:dyDescent="0.3">
      <c r="B1935" s="15">
        <v>46145</v>
      </c>
      <c r="C1935" s="2" t="s">
        <v>31</v>
      </c>
      <c r="D1935" s="2" t="s">
        <v>32</v>
      </c>
      <c r="E1935" s="16">
        <v>1</v>
      </c>
      <c r="F1935" s="17">
        <v>234.5</v>
      </c>
      <c r="G1935" s="16">
        <v>5</v>
      </c>
      <c r="H1935" s="17">
        <v>1379.4</v>
      </c>
      <c r="I1935" s="2" t="s">
        <v>18</v>
      </c>
      <c r="J1935" s="2" t="s">
        <v>14</v>
      </c>
      <c r="K1935" s="16" t="s">
        <v>110</v>
      </c>
      <c r="L1935" s="18">
        <v>2026</v>
      </c>
      <c r="M1935" s="2"/>
    </row>
    <row r="1936" spans="2:13" x14ac:dyDescent="0.3">
      <c r="B1936" s="10">
        <v>46146</v>
      </c>
      <c r="C1936" s="11" t="s">
        <v>47</v>
      </c>
      <c r="D1936" s="11" t="s">
        <v>48</v>
      </c>
      <c r="E1936" s="12">
        <v>2</v>
      </c>
      <c r="F1936" s="13">
        <v>179.82</v>
      </c>
      <c r="G1936" s="12">
        <v>5</v>
      </c>
      <c r="H1936" s="13">
        <v>599.4</v>
      </c>
      <c r="I1936" s="11" t="s">
        <v>46</v>
      </c>
      <c r="J1936" s="11" t="s">
        <v>36</v>
      </c>
      <c r="K1936" s="12" t="s">
        <v>110</v>
      </c>
      <c r="L1936" s="14">
        <v>2026</v>
      </c>
      <c r="M1936" s="2"/>
    </row>
    <row r="1937" spans="2:13" x14ac:dyDescent="0.3">
      <c r="B1937" s="15">
        <v>46147</v>
      </c>
      <c r="C1937" s="2" t="s">
        <v>72</v>
      </c>
      <c r="D1937" s="2" t="s">
        <v>73</v>
      </c>
      <c r="E1937" s="16">
        <v>0</v>
      </c>
      <c r="F1937" s="17">
        <v>0</v>
      </c>
      <c r="G1937" s="16">
        <v>1</v>
      </c>
      <c r="H1937" s="17">
        <v>14000</v>
      </c>
      <c r="I1937" s="2" t="s">
        <v>74</v>
      </c>
      <c r="J1937" s="2" t="s">
        <v>68</v>
      </c>
      <c r="K1937" s="16" t="s">
        <v>110</v>
      </c>
      <c r="L1937" s="18">
        <v>2026</v>
      </c>
      <c r="M1937" s="2"/>
    </row>
    <row r="1938" spans="2:13" x14ac:dyDescent="0.3">
      <c r="B1938" s="10">
        <v>46148</v>
      </c>
      <c r="C1938" s="11" t="s">
        <v>82</v>
      </c>
      <c r="D1938" s="11" t="s">
        <v>83</v>
      </c>
      <c r="E1938" s="12">
        <v>3</v>
      </c>
      <c r="F1938" s="13">
        <v>290.25</v>
      </c>
      <c r="G1938" s="12">
        <v>1</v>
      </c>
      <c r="H1938" s="13">
        <v>129</v>
      </c>
      <c r="I1938" s="11" t="s">
        <v>77</v>
      </c>
      <c r="J1938" s="11" t="s">
        <v>78</v>
      </c>
      <c r="K1938" s="12" t="s">
        <v>110</v>
      </c>
      <c r="L1938" s="14">
        <v>2026</v>
      </c>
      <c r="M1938" s="2"/>
    </row>
    <row r="1939" spans="2:13" x14ac:dyDescent="0.3">
      <c r="B1939" s="15">
        <v>46149</v>
      </c>
      <c r="C1939" s="2" t="s">
        <v>37</v>
      </c>
      <c r="D1939" s="2" t="s">
        <v>38</v>
      </c>
      <c r="E1939" s="16">
        <v>3</v>
      </c>
      <c r="F1939" s="17">
        <v>116.97</v>
      </c>
      <c r="G1939" s="16">
        <v>5</v>
      </c>
      <c r="H1939" s="17">
        <v>299.95</v>
      </c>
      <c r="I1939" s="2" t="s">
        <v>39</v>
      </c>
      <c r="J1939" s="2" t="s">
        <v>36</v>
      </c>
      <c r="K1939" s="16" t="s">
        <v>110</v>
      </c>
      <c r="L1939" s="18">
        <v>2026</v>
      </c>
      <c r="M1939" s="2"/>
    </row>
    <row r="1940" spans="2:13" x14ac:dyDescent="0.3">
      <c r="B1940" s="10">
        <v>46150</v>
      </c>
      <c r="C1940" s="11" t="s">
        <v>75</v>
      </c>
      <c r="D1940" s="11" t="s">
        <v>76</v>
      </c>
      <c r="E1940" s="12">
        <v>1</v>
      </c>
      <c r="F1940" s="13">
        <v>12</v>
      </c>
      <c r="G1940" s="12">
        <v>1</v>
      </c>
      <c r="H1940" s="13">
        <v>20</v>
      </c>
      <c r="I1940" s="11" t="s">
        <v>77</v>
      </c>
      <c r="J1940" s="11" t="s">
        <v>78</v>
      </c>
      <c r="K1940" s="12" t="s">
        <v>110</v>
      </c>
      <c r="L1940" s="14">
        <v>2026</v>
      </c>
      <c r="M1940" s="2"/>
    </row>
    <row r="1941" spans="2:13" x14ac:dyDescent="0.3">
      <c r="B1941" s="15">
        <v>46151</v>
      </c>
      <c r="C1941" s="2" t="s">
        <v>87</v>
      </c>
      <c r="D1941" s="2" t="s">
        <v>88</v>
      </c>
      <c r="E1941" s="16">
        <v>3</v>
      </c>
      <c r="F1941" s="17">
        <v>188.97</v>
      </c>
      <c r="G1941" s="16">
        <v>5</v>
      </c>
      <c r="H1941" s="17">
        <v>449.95</v>
      </c>
      <c r="I1941" s="2" t="s">
        <v>25</v>
      </c>
      <c r="J1941" s="2" t="s">
        <v>78</v>
      </c>
      <c r="K1941" s="16" t="s">
        <v>110</v>
      </c>
      <c r="L1941" s="18">
        <v>2026</v>
      </c>
      <c r="M1941" s="2"/>
    </row>
    <row r="1942" spans="2:13" x14ac:dyDescent="0.3">
      <c r="B1942" s="10">
        <v>46152</v>
      </c>
      <c r="C1942" s="11" t="s">
        <v>66</v>
      </c>
      <c r="D1942" s="11" t="s">
        <v>67</v>
      </c>
      <c r="E1942" s="12">
        <v>1</v>
      </c>
      <c r="F1942" s="13">
        <v>4495.5</v>
      </c>
      <c r="G1942" s="12">
        <v>2</v>
      </c>
      <c r="H1942" s="13">
        <v>9990</v>
      </c>
      <c r="I1942" s="11" t="s">
        <v>13</v>
      </c>
      <c r="J1942" s="11" t="s">
        <v>68</v>
      </c>
      <c r="K1942" s="12" t="s">
        <v>110</v>
      </c>
      <c r="L1942" s="14">
        <v>2026</v>
      </c>
      <c r="M1942" s="2"/>
    </row>
    <row r="1943" spans="2:13" x14ac:dyDescent="0.3">
      <c r="B1943" s="15">
        <v>46152</v>
      </c>
      <c r="C1943" s="2" t="s">
        <v>44</v>
      </c>
      <c r="D1943" s="2" t="s">
        <v>45</v>
      </c>
      <c r="E1943" s="16">
        <v>2</v>
      </c>
      <c r="F1943" s="17">
        <v>65.42</v>
      </c>
      <c r="G1943" s="16">
        <v>5</v>
      </c>
      <c r="H1943" s="17">
        <v>251.6</v>
      </c>
      <c r="I1943" s="2" t="s">
        <v>46</v>
      </c>
      <c r="J1943" s="2" t="s">
        <v>36</v>
      </c>
      <c r="K1943" s="16" t="s">
        <v>110</v>
      </c>
      <c r="L1943" s="18">
        <v>2026</v>
      </c>
      <c r="M1943" s="2"/>
    </row>
    <row r="1944" spans="2:13" x14ac:dyDescent="0.3">
      <c r="B1944" s="10">
        <v>46153</v>
      </c>
      <c r="C1944" s="11" t="s">
        <v>98</v>
      </c>
      <c r="D1944" s="11" t="s">
        <v>99</v>
      </c>
      <c r="E1944" s="12">
        <v>3</v>
      </c>
      <c r="F1944" s="13">
        <v>1079.8799999999999</v>
      </c>
      <c r="G1944" s="12">
        <v>4</v>
      </c>
      <c r="H1944" s="13">
        <v>1599.8</v>
      </c>
      <c r="I1944" s="11" t="s">
        <v>13</v>
      </c>
      <c r="J1944" s="11" t="s">
        <v>100</v>
      </c>
      <c r="K1944" s="12" t="s">
        <v>110</v>
      </c>
      <c r="L1944" s="14">
        <v>2026</v>
      </c>
      <c r="M1944" s="2"/>
    </row>
    <row r="1945" spans="2:13" x14ac:dyDescent="0.3">
      <c r="B1945" s="15">
        <v>46154</v>
      </c>
      <c r="C1945" s="2" t="s">
        <v>104</v>
      </c>
      <c r="D1945" s="2" t="s">
        <v>105</v>
      </c>
      <c r="E1945" s="16">
        <v>0</v>
      </c>
      <c r="F1945" s="17">
        <v>0</v>
      </c>
      <c r="G1945" s="16">
        <v>5</v>
      </c>
      <c r="H1945" s="17">
        <v>265.75</v>
      </c>
      <c r="I1945" s="2" t="s">
        <v>106</v>
      </c>
      <c r="J1945" s="2" t="s">
        <v>100</v>
      </c>
      <c r="K1945" s="16" t="s">
        <v>110</v>
      </c>
      <c r="L1945" s="18">
        <v>2026</v>
      </c>
      <c r="M1945" s="2"/>
    </row>
    <row r="1946" spans="2:13" x14ac:dyDescent="0.3">
      <c r="B1946" s="10">
        <v>46155</v>
      </c>
      <c r="C1946" s="11" t="s">
        <v>56</v>
      </c>
      <c r="D1946" s="11" t="s">
        <v>57</v>
      </c>
      <c r="E1946" s="12">
        <v>3</v>
      </c>
      <c r="F1946" s="13">
        <v>549.75</v>
      </c>
      <c r="G1946" s="12">
        <v>2</v>
      </c>
      <c r="H1946" s="13">
        <v>431.18</v>
      </c>
      <c r="I1946" s="11" t="s">
        <v>58</v>
      </c>
      <c r="J1946" s="11" t="s">
        <v>55</v>
      </c>
      <c r="K1946" s="12" t="s">
        <v>110</v>
      </c>
      <c r="L1946" s="14">
        <v>2026</v>
      </c>
      <c r="M1946" s="2"/>
    </row>
    <row r="1947" spans="2:13" x14ac:dyDescent="0.3">
      <c r="B1947" s="15">
        <v>46156</v>
      </c>
      <c r="C1947" s="2" t="s">
        <v>40</v>
      </c>
      <c r="D1947" s="2" t="s">
        <v>41</v>
      </c>
      <c r="E1947" s="16">
        <v>1</v>
      </c>
      <c r="F1947" s="17">
        <v>21.99</v>
      </c>
      <c r="G1947" s="16">
        <v>5</v>
      </c>
      <c r="H1947" s="17">
        <v>199.95</v>
      </c>
      <c r="I1947" s="2" t="s">
        <v>25</v>
      </c>
      <c r="J1947" s="2" t="s">
        <v>36</v>
      </c>
      <c r="K1947" s="16" t="s">
        <v>110</v>
      </c>
      <c r="L1947" s="18">
        <v>2026</v>
      </c>
      <c r="M1947" s="2"/>
    </row>
    <row r="1948" spans="2:13" x14ac:dyDescent="0.3">
      <c r="B1948" s="10">
        <v>46156</v>
      </c>
      <c r="C1948" s="11" t="s">
        <v>56</v>
      </c>
      <c r="D1948" s="11" t="s">
        <v>57</v>
      </c>
      <c r="E1948" s="12">
        <v>2</v>
      </c>
      <c r="F1948" s="13">
        <v>366.5</v>
      </c>
      <c r="G1948" s="12">
        <v>5</v>
      </c>
      <c r="H1948" s="13">
        <v>1077.95</v>
      </c>
      <c r="I1948" s="11" t="s">
        <v>58</v>
      </c>
      <c r="J1948" s="11" t="s">
        <v>55</v>
      </c>
      <c r="K1948" s="12" t="s">
        <v>110</v>
      </c>
      <c r="L1948" s="14">
        <v>2026</v>
      </c>
      <c r="M1948" s="2"/>
    </row>
    <row r="1949" spans="2:13" x14ac:dyDescent="0.3">
      <c r="B1949" s="15">
        <v>46157</v>
      </c>
      <c r="C1949" s="2" t="s">
        <v>63</v>
      </c>
      <c r="D1949" s="2" t="s">
        <v>41</v>
      </c>
      <c r="E1949" s="16">
        <v>1</v>
      </c>
      <c r="F1949" s="17">
        <v>20</v>
      </c>
      <c r="G1949" s="16">
        <v>4</v>
      </c>
      <c r="H1949" s="17">
        <v>159.96</v>
      </c>
      <c r="I1949" s="2" t="s">
        <v>25</v>
      </c>
      <c r="J1949" s="2" t="s">
        <v>55</v>
      </c>
      <c r="K1949" s="16" t="s">
        <v>110</v>
      </c>
      <c r="L1949" s="18">
        <v>2026</v>
      </c>
      <c r="M1949" s="2"/>
    </row>
    <row r="1950" spans="2:13" x14ac:dyDescent="0.3">
      <c r="B1950" s="10">
        <v>46157</v>
      </c>
      <c r="C1950" s="11" t="s">
        <v>37</v>
      </c>
      <c r="D1950" s="11" t="s">
        <v>38</v>
      </c>
      <c r="E1950" s="12">
        <v>1</v>
      </c>
      <c r="F1950" s="13">
        <v>38.99</v>
      </c>
      <c r="G1950" s="12">
        <v>5</v>
      </c>
      <c r="H1950" s="13">
        <v>299.95</v>
      </c>
      <c r="I1950" s="11" t="s">
        <v>39</v>
      </c>
      <c r="J1950" s="11" t="s">
        <v>36</v>
      </c>
      <c r="K1950" s="12" t="s">
        <v>110</v>
      </c>
      <c r="L1950" s="14">
        <v>2026</v>
      </c>
      <c r="M1950" s="2"/>
    </row>
    <row r="1951" spans="2:13" x14ac:dyDescent="0.3">
      <c r="B1951" s="15">
        <v>46158</v>
      </c>
      <c r="C1951" s="2" t="s">
        <v>44</v>
      </c>
      <c r="D1951" s="2" t="s">
        <v>45</v>
      </c>
      <c r="E1951" s="16">
        <v>1</v>
      </c>
      <c r="F1951" s="17">
        <v>32.71</v>
      </c>
      <c r="G1951" s="16">
        <v>4</v>
      </c>
      <c r="H1951" s="17">
        <v>201.28</v>
      </c>
      <c r="I1951" s="2" t="s">
        <v>46</v>
      </c>
      <c r="J1951" s="2" t="s">
        <v>36</v>
      </c>
      <c r="K1951" s="16" t="s">
        <v>110</v>
      </c>
      <c r="L1951" s="18">
        <v>2026</v>
      </c>
      <c r="M1951" s="2"/>
    </row>
    <row r="1952" spans="2:13" x14ac:dyDescent="0.3">
      <c r="B1952" s="10">
        <v>46159</v>
      </c>
      <c r="C1952" s="11" t="s">
        <v>42</v>
      </c>
      <c r="D1952" s="11" t="s">
        <v>43</v>
      </c>
      <c r="E1952" s="12">
        <v>2</v>
      </c>
      <c r="F1952" s="13">
        <v>43.98</v>
      </c>
      <c r="G1952" s="12">
        <v>3</v>
      </c>
      <c r="H1952" s="13">
        <v>119.97</v>
      </c>
      <c r="I1952" s="11" t="s">
        <v>25</v>
      </c>
      <c r="J1952" s="11" t="s">
        <v>36</v>
      </c>
      <c r="K1952" s="12" t="s">
        <v>110</v>
      </c>
      <c r="L1952" s="14">
        <v>2026</v>
      </c>
      <c r="M1952" s="2"/>
    </row>
    <row r="1953" spans="2:13" x14ac:dyDescent="0.3">
      <c r="B1953" s="15">
        <v>46159</v>
      </c>
      <c r="C1953" s="2" t="s">
        <v>69</v>
      </c>
      <c r="D1953" s="2" t="s">
        <v>70</v>
      </c>
      <c r="E1953" s="16">
        <v>1</v>
      </c>
      <c r="F1953" s="17">
        <v>35</v>
      </c>
      <c r="G1953" s="16">
        <v>5</v>
      </c>
      <c r="H1953" s="17">
        <v>350</v>
      </c>
      <c r="I1953" s="2" t="s">
        <v>71</v>
      </c>
      <c r="J1953" s="2" t="s">
        <v>68</v>
      </c>
      <c r="K1953" s="16" t="s">
        <v>110</v>
      </c>
      <c r="L1953" s="18">
        <v>2026</v>
      </c>
      <c r="M1953" s="2"/>
    </row>
    <row r="1954" spans="2:13" x14ac:dyDescent="0.3">
      <c r="B1954" s="10">
        <v>46160</v>
      </c>
      <c r="C1954" s="11" t="s">
        <v>75</v>
      </c>
      <c r="D1954" s="11" t="s">
        <v>76</v>
      </c>
      <c r="E1954" s="12">
        <v>1</v>
      </c>
      <c r="F1954" s="13">
        <v>12</v>
      </c>
      <c r="G1954" s="12">
        <v>5</v>
      </c>
      <c r="H1954" s="13">
        <v>100</v>
      </c>
      <c r="I1954" s="11" t="s">
        <v>77</v>
      </c>
      <c r="J1954" s="11" t="s">
        <v>78</v>
      </c>
      <c r="K1954" s="12" t="s">
        <v>110</v>
      </c>
      <c r="L1954" s="14">
        <v>2026</v>
      </c>
      <c r="M1954" s="2"/>
    </row>
    <row r="1955" spans="2:13" x14ac:dyDescent="0.3">
      <c r="B1955" s="15">
        <v>46161</v>
      </c>
      <c r="C1955" s="2" t="s">
        <v>89</v>
      </c>
      <c r="D1955" s="2" t="s">
        <v>90</v>
      </c>
      <c r="E1955" s="16">
        <v>3</v>
      </c>
      <c r="F1955" s="17">
        <v>188.97</v>
      </c>
      <c r="G1955" s="16">
        <v>1</v>
      </c>
      <c r="H1955" s="17">
        <v>89.99</v>
      </c>
      <c r="I1955" s="2" t="s">
        <v>91</v>
      </c>
      <c r="J1955" s="2" t="s">
        <v>78</v>
      </c>
      <c r="K1955" s="16" t="s">
        <v>110</v>
      </c>
      <c r="L1955" s="18">
        <v>2026</v>
      </c>
      <c r="M1955" s="2"/>
    </row>
    <row r="1956" spans="2:13" x14ac:dyDescent="0.3">
      <c r="B1956" s="10">
        <v>46162</v>
      </c>
      <c r="C1956" s="11" t="s">
        <v>21</v>
      </c>
      <c r="D1956" s="11" t="s">
        <v>22</v>
      </c>
      <c r="E1956" s="12">
        <v>1</v>
      </c>
      <c r="F1956" s="13">
        <v>41.99</v>
      </c>
      <c r="G1956" s="12">
        <v>3</v>
      </c>
      <c r="H1956" s="13">
        <v>209.97</v>
      </c>
      <c r="I1956" s="11" t="s">
        <v>18</v>
      </c>
      <c r="J1956" s="11" t="s">
        <v>14</v>
      </c>
      <c r="K1956" s="12" t="s">
        <v>110</v>
      </c>
      <c r="L1956" s="14">
        <v>2026</v>
      </c>
      <c r="M1956" s="2"/>
    </row>
    <row r="1957" spans="2:13" x14ac:dyDescent="0.3">
      <c r="B1957" s="15">
        <v>46162</v>
      </c>
      <c r="C1957" s="2" t="s">
        <v>92</v>
      </c>
      <c r="D1957" s="2" t="s">
        <v>93</v>
      </c>
      <c r="E1957" s="16">
        <v>3</v>
      </c>
      <c r="F1957" s="17">
        <v>116.97</v>
      </c>
      <c r="G1957" s="16">
        <v>5</v>
      </c>
      <c r="H1957" s="17">
        <v>299.95</v>
      </c>
      <c r="I1957" s="2" t="s">
        <v>94</v>
      </c>
      <c r="J1957" s="2" t="s">
        <v>95</v>
      </c>
      <c r="K1957" s="16" t="s">
        <v>110</v>
      </c>
      <c r="L1957" s="18">
        <v>2026</v>
      </c>
      <c r="M1957" s="2"/>
    </row>
    <row r="1958" spans="2:13" x14ac:dyDescent="0.3">
      <c r="B1958" s="10">
        <v>46163</v>
      </c>
      <c r="C1958" s="11" t="s">
        <v>21</v>
      </c>
      <c r="D1958" s="11" t="s">
        <v>22</v>
      </c>
      <c r="E1958" s="12">
        <v>1</v>
      </c>
      <c r="F1958" s="13">
        <v>41.99</v>
      </c>
      <c r="G1958" s="12">
        <v>4</v>
      </c>
      <c r="H1958" s="13">
        <v>279.95999999999998</v>
      </c>
      <c r="I1958" s="11" t="s">
        <v>18</v>
      </c>
      <c r="J1958" s="11" t="s">
        <v>14</v>
      </c>
      <c r="K1958" s="12" t="s">
        <v>110</v>
      </c>
      <c r="L1958" s="14">
        <v>2026</v>
      </c>
      <c r="M1958" s="2"/>
    </row>
    <row r="1959" spans="2:13" x14ac:dyDescent="0.3">
      <c r="B1959" s="15">
        <v>46164</v>
      </c>
      <c r="C1959" s="2" t="s">
        <v>89</v>
      </c>
      <c r="D1959" s="2" t="s">
        <v>90</v>
      </c>
      <c r="E1959" s="16">
        <v>1</v>
      </c>
      <c r="F1959" s="17">
        <v>62.99</v>
      </c>
      <c r="G1959" s="16">
        <v>1</v>
      </c>
      <c r="H1959" s="17">
        <v>89.99</v>
      </c>
      <c r="I1959" s="2" t="s">
        <v>91</v>
      </c>
      <c r="J1959" s="2" t="s">
        <v>78</v>
      </c>
      <c r="K1959" s="16" t="s">
        <v>110</v>
      </c>
      <c r="L1959" s="18">
        <v>2026</v>
      </c>
      <c r="M1959" s="2"/>
    </row>
    <row r="1960" spans="2:13" x14ac:dyDescent="0.3">
      <c r="B1960" s="10">
        <v>46165</v>
      </c>
      <c r="C1960" s="11" t="s">
        <v>79</v>
      </c>
      <c r="D1960" s="11" t="s">
        <v>80</v>
      </c>
      <c r="E1960" s="12">
        <v>1</v>
      </c>
      <c r="F1960" s="13">
        <v>211.65</v>
      </c>
      <c r="G1960" s="12">
        <v>5</v>
      </c>
      <c r="H1960" s="13">
        <v>1245</v>
      </c>
      <c r="I1960" s="11" t="s">
        <v>81</v>
      </c>
      <c r="J1960" s="11" t="s">
        <v>78</v>
      </c>
      <c r="K1960" s="12" t="s">
        <v>110</v>
      </c>
      <c r="L1960" s="14">
        <v>2026</v>
      </c>
      <c r="M1960" s="2"/>
    </row>
    <row r="1961" spans="2:13" x14ac:dyDescent="0.3">
      <c r="B1961" s="15">
        <v>46165</v>
      </c>
      <c r="C1961" s="2" t="s">
        <v>69</v>
      </c>
      <c r="D1961" s="2" t="s">
        <v>70</v>
      </c>
      <c r="E1961" s="16">
        <v>1</v>
      </c>
      <c r="F1961" s="17">
        <v>35</v>
      </c>
      <c r="G1961" s="16">
        <v>5</v>
      </c>
      <c r="H1961" s="17">
        <v>350</v>
      </c>
      <c r="I1961" s="2" t="s">
        <v>71</v>
      </c>
      <c r="J1961" s="2" t="s">
        <v>68</v>
      </c>
      <c r="K1961" s="16" t="s">
        <v>110</v>
      </c>
      <c r="L1961" s="18">
        <v>2026</v>
      </c>
      <c r="M1961" s="2"/>
    </row>
    <row r="1962" spans="2:13" x14ac:dyDescent="0.3">
      <c r="B1962" s="10">
        <v>46166</v>
      </c>
      <c r="C1962" s="11" t="s">
        <v>64</v>
      </c>
      <c r="D1962" s="11" t="s">
        <v>65</v>
      </c>
      <c r="E1962" s="12">
        <v>3</v>
      </c>
      <c r="F1962" s="13">
        <v>1754.97</v>
      </c>
      <c r="G1962" s="12">
        <v>2</v>
      </c>
      <c r="H1962" s="13">
        <v>1299.98</v>
      </c>
      <c r="I1962" s="11" t="s">
        <v>35</v>
      </c>
      <c r="J1962" s="11" t="s">
        <v>55</v>
      </c>
      <c r="K1962" s="12" t="s">
        <v>110</v>
      </c>
      <c r="L1962" s="14">
        <v>2026</v>
      </c>
      <c r="M1962" s="2"/>
    </row>
    <row r="1963" spans="2:13" x14ac:dyDescent="0.3">
      <c r="B1963" s="15">
        <v>46167</v>
      </c>
      <c r="C1963" s="2" t="s">
        <v>37</v>
      </c>
      <c r="D1963" s="2" t="s">
        <v>38</v>
      </c>
      <c r="E1963" s="16">
        <v>3</v>
      </c>
      <c r="F1963" s="17">
        <v>116.97</v>
      </c>
      <c r="G1963" s="16">
        <v>1</v>
      </c>
      <c r="H1963" s="17">
        <v>59.99</v>
      </c>
      <c r="I1963" s="2" t="s">
        <v>39</v>
      </c>
      <c r="J1963" s="2" t="s">
        <v>36</v>
      </c>
      <c r="K1963" s="16" t="s">
        <v>110</v>
      </c>
      <c r="L1963" s="18">
        <v>2026</v>
      </c>
      <c r="M1963" s="2"/>
    </row>
    <row r="1964" spans="2:13" x14ac:dyDescent="0.3">
      <c r="B1964" s="10">
        <v>46168</v>
      </c>
      <c r="C1964" s="11" t="s">
        <v>82</v>
      </c>
      <c r="D1964" s="11" t="s">
        <v>83</v>
      </c>
      <c r="E1964" s="12">
        <v>1</v>
      </c>
      <c r="F1964" s="13">
        <v>96.75</v>
      </c>
      <c r="G1964" s="12">
        <v>4</v>
      </c>
      <c r="H1964" s="13">
        <v>516</v>
      </c>
      <c r="I1964" s="11" t="s">
        <v>77</v>
      </c>
      <c r="J1964" s="11" t="s">
        <v>78</v>
      </c>
      <c r="K1964" s="12" t="s">
        <v>110</v>
      </c>
      <c r="L1964" s="14">
        <v>2026</v>
      </c>
      <c r="M1964" s="2"/>
    </row>
    <row r="1965" spans="2:13" x14ac:dyDescent="0.3">
      <c r="B1965" s="15">
        <v>46169</v>
      </c>
      <c r="C1965" s="2" t="s">
        <v>63</v>
      </c>
      <c r="D1965" s="2" t="s">
        <v>41</v>
      </c>
      <c r="E1965" s="16">
        <v>2</v>
      </c>
      <c r="F1965" s="17">
        <v>40</v>
      </c>
      <c r="G1965" s="16">
        <v>5</v>
      </c>
      <c r="H1965" s="17">
        <v>199.95</v>
      </c>
      <c r="I1965" s="2" t="s">
        <v>25</v>
      </c>
      <c r="J1965" s="2" t="s">
        <v>55</v>
      </c>
      <c r="K1965" s="16" t="s">
        <v>110</v>
      </c>
      <c r="L1965" s="18">
        <v>2026</v>
      </c>
      <c r="M1965" s="2"/>
    </row>
    <row r="1966" spans="2:13" x14ac:dyDescent="0.3">
      <c r="B1966" s="10">
        <v>46170</v>
      </c>
      <c r="C1966" s="11" t="s">
        <v>42</v>
      </c>
      <c r="D1966" s="11" t="s">
        <v>43</v>
      </c>
      <c r="E1966" s="12">
        <v>1</v>
      </c>
      <c r="F1966" s="13">
        <v>21.99</v>
      </c>
      <c r="G1966" s="12">
        <v>4</v>
      </c>
      <c r="H1966" s="13">
        <v>159.96</v>
      </c>
      <c r="I1966" s="11" t="s">
        <v>25</v>
      </c>
      <c r="J1966" s="11" t="s">
        <v>36</v>
      </c>
      <c r="K1966" s="12" t="s">
        <v>110</v>
      </c>
      <c r="L1966" s="14">
        <v>2026</v>
      </c>
      <c r="M1966" s="2"/>
    </row>
    <row r="1967" spans="2:13" x14ac:dyDescent="0.3">
      <c r="B1967" s="15">
        <v>46171</v>
      </c>
      <c r="C1967" s="2" t="s">
        <v>59</v>
      </c>
      <c r="D1967" s="2" t="s">
        <v>60</v>
      </c>
      <c r="E1967" s="16">
        <v>1</v>
      </c>
      <c r="F1967" s="17">
        <v>20</v>
      </c>
      <c r="G1967" s="16">
        <v>5</v>
      </c>
      <c r="H1967" s="17">
        <v>199.95</v>
      </c>
      <c r="I1967" s="2" t="s">
        <v>30</v>
      </c>
      <c r="J1967" s="2" t="s">
        <v>55</v>
      </c>
      <c r="K1967" s="16" t="s">
        <v>110</v>
      </c>
      <c r="L1967" s="18">
        <v>2026</v>
      </c>
      <c r="M1967" s="2"/>
    </row>
    <row r="1968" spans="2:13" x14ac:dyDescent="0.3">
      <c r="B1968" s="10">
        <v>46172</v>
      </c>
      <c r="C1968" s="11" t="s">
        <v>84</v>
      </c>
      <c r="D1968" s="11" t="s">
        <v>85</v>
      </c>
      <c r="E1968" s="12">
        <v>2</v>
      </c>
      <c r="F1968" s="13">
        <v>193.5</v>
      </c>
      <c r="G1968" s="12">
        <v>2</v>
      </c>
      <c r="H1968" s="13">
        <v>258</v>
      </c>
      <c r="I1968" s="11" t="s">
        <v>86</v>
      </c>
      <c r="J1968" s="11" t="s">
        <v>78</v>
      </c>
      <c r="K1968" s="12" t="s">
        <v>110</v>
      </c>
      <c r="L1968" s="14">
        <v>2026</v>
      </c>
      <c r="M1968" s="2"/>
    </row>
    <row r="1969" spans="2:13" x14ac:dyDescent="0.3">
      <c r="B1969" s="15">
        <v>46172</v>
      </c>
      <c r="C1969" s="2" t="s">
        <v>89</v>
      </c>
      <c r="D1969" s="2" t="s">
        <v>90</v>
      </c>
      <c r="E1969" s="16">
        <v>2</v>
      </c>
      <c r="F1969" s="17">
        <v>125.98</v>
      </c>
      <c r="G1969" s="16">
        <v>5</v>
      </c>
      <c r="H1969" s="17">
        <v>449.95</v>
      </c>
      <c r="I1969" s="2" t="s">
        <v>91</v>
      </c>
      <c r="J1969" s="2" t="s">
        <v>78</v>
      </c>
      <c r="K1969" s="16" t="s">
        <v>110</v>
      </c>
      <c r="L1969" s="18">
        <v>2026</v>
      </c>
      <c r="M1969" s="2"/>
    </row>
    <row r="1970" spans="2:13" x14ac:dyDescent="0.3">
      <c r="B1970" s="10">
        <v>46173</v>
      </c>
      <c r="C1970" s="11" t="s">
        <v>28</v>
      </c>
      <c r="D1970" s="11" t="s">
        <v>29</v>
      </c>
      <c r="E1970" s="12">
        <v>0</v>
      </c>
      <c r="F1970" s="13">
        <v>0</v>
      </c>
      <c r="G1970" s="12">
        <v>4</v>
      </c>
      <c r="H1970" s="13">
        <v>119.96</v>
      </c>
      <c r="I1970" s="11" t="s">
        <v>30</v>
      </c>
      <c r="J1970" s="11" t="s">
        <v>14</v>
      </c>
      <c r="K1970" s="12" t="s">
        <v>110</v>
      </c>
      <c r="L1970" s="14">
        <v>2026</v>
      </c>
      <c r="M1970" s="2"/>
    </row>
    <row r="1971" spans="2:13" x14ac:dyDescent="0.3">
      <c r="B1971" s="15">
        <v>46174</v>
      </c>
      <c r="C1971" s="2" t="s">
        <v>11</v>
      </c>
      <c r="D1971" s="2" t="s">
        <v>12</v>
      </c>
      <c r="E1971" s="16">
        <v>2</v>
      </c>
      <c r="F1971" s="17">
        <v>691.18</v>
      </c>
      <c r="G1971" s="16">
        <v>1</v>
      </c>
      <c r="H1971" s="17">
        <v>431.99</v>
      </c>
      <c r="I1971" s="2" t="s">
        <v>13</v>
      </c>
      <c r="J1971" s="2" t="s">
        <v>14</v>
      </c>
      <c r="K1971" s="16" t="s">
        <v>111</v>
      </c>
      <c r="L1971" s="18">
        <v>2026</v>
      </c>
      <c r="M1971" s="2"/>
    </row>
    <row r="1972" spans="2:13" x14ac:dyDescent="0.3">
      <c r="B1972" s="10">
        <v>46174</v>
      </c>
      <c r="C1972" s="11" t="s">
        <v>33</v>
      </c>
      <c r="D1972" s="11" t="s">
        <v>34</v>
      </c>
      <c r="E1972" s="12">
        <v>0</v>
      </c>
      <c r="F1972" s="13">
        <v>0</v>
      </c>
      <c r="G1972" s="12">
        <v>5</v>
      </c>
      <c r="H1972" s="13">
        <v>1249.95</v>
      </c>
      <c r="I1972" s="11" t="s">
        <v>35</v>
      </c>
      <c r="J1972" s="11" t="s">
        <v>36</v>
      </c>
      <c r="K1972" s="12" t="s">
        <v>111</v>
      </c>
      <c r="L1972" s="14">
        <v>2026</v>
      </c>
      <c r="M1972" s="2"/>
    </row>
    <row r="1973" spans="2:13" x14ac:dyDescent="0.3">
      <c r="B1973" s="15">
        <v>46175</v>
      </c>
      <c r="C1973" s="2" t="s">
        <v>51</v>
      </c>
      <c r="D1973" s="2" t="s">
        <v>52</v>
      </c>
      <c r="E1973" s="16">
        <v>2</v>
      </c>
      <c r="F1973" s="17">
        <v>179.98</v>
      </c>
      <c r="G1973" s="16">
        <v>1</v>
      </c>
      <c r="H1973" s="17">
        <v>119.99</v>
      </c>
      <c r="I1973" s="2" t="s">
        <v>39</v>
      </c>
      <c r="J1973" s="2" t="s">
        <v>36</v>
      </c>
      <c r="K1973" s="16" t="s">
        <v>111</v>
      </c>
      <c r="L1973" s="18">
        <v>2026</v>
      </c>
      <c r="M1973" s="2"/>
    </row>
    <row r="1974" spans="2:13" x14ac:dyDescent="0.3">
      <c r="B1974" s="10">
        <v>46175</v>
      </c>
      <c r="C1974" s="11" t="s">
        <v>89</v>
      </c>
      <c r="D1974" s="11" t="s">
        <v>90</v>
      </c>
      <c r="E1974" s="12">
        <v>1</v>
      </c>
      <c r="F1974" s="13">
        <v>62.99</v>
      </c>
      <c r="G1974" s="12">
        <v>5</v>
      </c>
      <c r="H1974" s="13">
        <v>449.95</v>
      </c>
      <c r="I1974" s="11" t="s">
        <v>91</v>
      </c>
      <c r="J1974" s="11" t="s">
        <v>78</v>
      </c>
      <c r="K1974" s="12" t="s">
        <v>111</v>
      </c>
      <c r="L1974" s="14">
        <v>2026</v>
      </c>
      <c r="M1974" s="2"/>
    </row>
    <row r="1975" spans="2:13" x14ac:dyDescent="0.3">
      <c r="B1975" s="15">
        <v>46176</v>
      </c>
      <c r="C1975" s="2" t="s">
        <v>98</v>
      </c>
      <c r="D1975" s="2" t="s">
        <v>99</v>
      </c>
      <c r="E1975" s="16">
        <v>0</v>
      </c>
      <c r="F1975" s="17">
        <v>0</v>
      </c>
      <c r="G1975" s="16">
        <v>2</v>
      </c>
      <c r="H1975" s="17">
        <v>799.9</v>
      </c>
      <c r="I1975" s="2" t="s">
        <v>13</v>
      </c>
      <c r="J1975" s="2" t="s">
        <v>100</v>
      </c>
      <c r="K1975" s="16" t="s">
        <v>111</v>
      </c>
      <c r="L1975" s="18">
        <v>2026</v>
      </c>
      <c r="M1975" s="2"/>
    </row>
    <row r="1976" spans="2:13" x14ac:dyDescent="0.3">
      <c r="B1976" s="10">
        <v>46177</v>
      </c>
      <c r="C1976" s="11" t="s">
        <v>63</v>
      </c>
      <c r="D1976" s="11" t="s">
        <v>41</v>
      </c>
      <c r="E1976" s="12">
        <v>2</v>
      </c>
      <c r="F1976" s="13">
        <v>40</v>
      </c>
      <c r="G1976" s="12">
        <v>5</v>
      </c>
      <c r="H1976" s="13">
        <v>199.95</v>
      </c>
      <c r="I1976" s="11" t="s">
        <v>25</v>
      </c>
      <c r="J1976" s="11" t="s">
        <v>55</v>
      </c>
      <c r="K1976" s="12" t="s">
        <v>111</v>
      </c>
      <c r="L1976" s="14">
        <v>2026</v>
      </c>
      <c r="M1976" s="2"/>
    </row>
    <row r="1977" spans="2:13" x14ac:dyDescent="0.3">
      <c r="B1977" s="15">
        <v>46178</v>
      </c>
      <c r="C1977" s="2" t="s">
        <v>40</v>
      </c>
      <c r="D1977" s="2" t="s">
        <v>41</v>
      </c>
      <c r="E1977" s="16">
        <v>2</v>
      </c>
      <c r="F1977" s="17">
        <v>43.98</v>
      </c>
      <c r="G1977" s="16">
        <v>2</v>
      </c>
      <c r="H1977" s="17">
        <v>79.98</v>
      </c>
      <c r="I1977" s="2" t="s">
        <v>25</v>
      </c>
      <c r="J1977" s="2" t="s">
        <v>36</v>
      </c>
      <c r="K1977" s="16" t="s">
        <v>111</v>
      </c>
      <c r="L1977" s="18">
        <v>2026</v>
      </c>
      <c r="M1977" s="2"/>
    </row>
    <row r="1978" spans="2:13" x14ac:dyDescent="0.3">
      <c r="B1978" s="10">
        <v>46178</v>
      </c>
      <c r="C1978" s="11" t="s">
        <v>49</v>
      </c>
      <c r="D1978" s="11" t="s">
        <v>50</v>
      </c>
      <c r="E1978" s="12">
        <v>0</v>
      </c>
      <c r="F1978" s="13">
        <v>0</v>
      </c>
      <c r="G1978" s="12">
        <v>5</v>
      </c>
      <c r="H1978" s="13">
        <v>209.4</v>
      </c>
      <c r="I1978" s="11" t="s">
        <v>46</v>
      </c>
      <c r="J1978" s="11" t="s">
        <v>36</v>
      </c>
      <c r="K1978" s="12" t="s">
        <v>111</v>
      </c>
      <c r="L1978" s="14">
        <v>2026</v>
      </c>
      <c r="M1978" s="2"/>
    </row>
    <row r="1979" spans="2:13" x14ac:dyDescent="0.3">
      <c r="B1979" s="15">
        <v>46179</v>
      </c>
      <c r="C1979" s="2" t="s">
        <v>47</v>
      </c>
      <c r="D1979" s="2" t="s">
        <v>48</v>
      </c>
      <c r="E1979" s="16">
        <v>3</v>
      </c>
      <c r="F1979" s="17">
        <v>269.73</v>
      </c>
      <c r="G1979" s="16">
        <v>2</v>
      </c>
      <c r="H1979" s="17">
        <v>239.76</v>
      </c>
      <c r="I1979" s="2" t="s">
        <v>46</v>
      </c>
      <c r="J1979" s="2" t="s">
        <v>36</v>
      </c>
      <c r="K1979" s="16" t="s">
        <v>111</v>
      </c>
      <c r="L1979" s="18">
        <v>2026</v>
      </c>
      <c r="M1979" s="2"/>
    </row>
    <row r="1980" spans="2:13" x14ac:dyDescent="0.3">
      <c r="B1980" s="10">
        <v>46180</v>
      </c>
      <c r="C1980" s="11" t="s">
        <v>98</v>
      </c>
      <c r="D1980" s="11" t="s">
        <v>99</v>
      </c>
      <c r="E1980" s="12">
        <v>3</v>
      </c>
      <c r="F1980" s="13">
        <v>1079.8799999999999</v>
      </c>
      <c r="G1980" s="12">
        <v>2</v>
      </c>
      <c r="H1980" s="13">
        <v>799.9</v>
      </c>
      <c r="I1980" s="11" t="s">
        <v>13</v>
      </c>
      <c r="J1980" s="11" t="s">
        <v>100</v>
      </c>
      <c r="K1980" s="12" t="s">
        <v>111</v>
      </c>
      <c r="L1980" s="14">
        <v>2026</v>
      </c>
      <c r="M1980" s="2"/>
    </row>
    <row r="1981" spans="2:13" x14ac:dyDescent="0.3">
      <c r="B1981" s="15">
        <v>46181</v>
      </c>
      <c r="C1981" s="2" t="s">
        <v>26</v>
      </c>
      <c r="D1981" s="2" t="s">
        <v>27</v>
      </c>
      <c r="E1981" s="16">
        <v>3</v>
      </c>
      <c r="F1981" s="17">
        <v>42</v>
      </c>
      <c r="G1981" s="16">
        <v>1</v>
      </c>
      <c r="H1981" s="17">
        <v>27.99</v>
      </c>
      <c r="I1981" s="2" t="s">
        <v>25</v>
      </c>
      <c r="J1981" s="2" t="s">
        <v>14</v>
      </c>
      <c r="K1981" s="16" t="s">
        <v>111</v>
      </c>
      <c r="L1981" s="18">
        <v>2026</v>
      </c>
      <c r="M1981" s="2"/>
    </row>
    <row r="1982" spans="2:13" x14ac:dyDescent="0.3">
      <c r="B1982" s="10">
        <v>46182</v>
      </c>
      <c r="C1982" s="11" t="s">
        <v>96</v>
      </c>
      <c r="D1982" s="11" t="s">
        <v>97</v>
      </c>
      <c r="E1982" s="12">
        <v>2</v>
      </c>
      <c r="F1982" s="13">
        <v>149.97999999999999</v>
      </c>
      <c r="G1982" s="12">
        <v>5</v>
      </c>
      <c r="H1982" s="13">
        <v>499.95</v>
      </c>
      <c r="I1982" s="11" t="s">
        <v>25</v>
      </c>
      <c r="J1982" s="11" t="s">
        <v>95</v>
      </c>
      <c r="K1982" s="12" t="s">
        <v>111</v>
      </c>
      <c r="L1982" s="14">
        <v>2026</v>
      </c>
      <c r="M1982" s="2"/>
    </row>
    <row r="1983" spans="2:13" x14ac:dyDescent="0.3">
      <c r="B1983" s="15">
        <v>46183</v>
      </c>
      <c r="C1983" s="2" t="s">
        <v>44</v>
      </c>
      <c r="D1983" s="2" t="s">
        <v>45</v>
      </c>
      <c r="E1983" s="16">
        <v>3</v>
      </c>
      <c r="F1983" s="17">
        <v>98.13</v>
      </c>
      <c r="G1983" s="16">
        <v>3</v>
      </c>
      <c r="H1983" s="17">
        <v>150.96</v>
      </c>
      <c r="I1983" s="2" t="s">
        <v>46</v>
      </c>
      <c r="J1983" s="2" t="s">
        <v>36</v>
      </c>
      <c r="K1983" s="16" t="s">
        <v>111</v>
      </c>
      <c r="L1983" s="18">
        <v>2026</v>
      </c>
      <c r="M1983" s="2"/>
    </row>
    <row r="1984" spans="2:13" x14ac:dyDescent="0.3">
      <c r="B1984" s="10">
        <v>46184</v>
      </c>
      <c r="C1984" s="11" t="s">
        <v>61</v>
      </c>
      <c r="D1984" s="11" t="s">
        <v>62</v>
      </c>
      <c r="E1984" s="12">
        <v>0</v>
      </c>
      <c r="F1984" s="13">
        <v>0</v>
      </c>
      <c r="G1984" s="12">
        <v>5</v>
      </c>
      <c r="H1984" s="13">
        <v>1633.45</v>
      </c>
      <c r="I1984" s="11" t="s">
        <v>58</v>
      </c>
      <c r="J1984" s="11" t="s">
        <v>55</v>
      </c>
      <c r="K1984" s="12" t="s">
        <v>111</v>
      </c>
      <c r="L1984" s="14">
        <v>2026</v>
      </c>
      <c r="M1984" s="2"/>
    </row>
    <row r="1985" spans="2:13" x14ac:dyDescent="0.3">
      <c r="B1985" s="15">
        <v>46185</v>
      </c>
      <c r="C1985" s="2" t="s">
        <v>82</v>
      </c>
      <c r="D1985" s="2" t="s">
        <v>83</v>
      </c>
      <c r="E1985" s="16">
        <v>3</v>
      </c>
      <c r="F1985" s="17">
        <v>290.25</v>
      </c>
      <c r="G1985" s="16">
        <v>5</v>
      </c>
      <c r="H1985" s="17">
        <v>645</v>
      </c>
      <c r="I1985" s="2" t="s">
        <v>77</v>
      </c>
      <c r="J1985" s="2" t="s">
        <v>78</v>
      </c>
      <c r="K1985" s="16" t="s">
        <v>111</v>
      </c>
      <c r="L1985" s="18">
        <v>2026</v>
      </c>
      <c r="M1985" s="2"/>
    </row>
    <row r="1986" spans="2:13" x14ac:dyDescent="0.3">
      <c r="B1986" s="10">
        <v>46186</v>
      </c>
      <c r="C1986" s="11" t="s">
        <v>82</v>
      </c>
      <c r="D1986" s="11" t="s">
        <v>83</v>
      </c>
      <c r="E1986" s="12">
        <v>1</v>
      </c>
      <c r="F1986" s="13">
        <v>96.75</v>
      </c>
      <c r="G1986" s="12">
        <v>4</v>
      </c>
      <c r="H1986" s="13">
        <v>516</v>
      </c>
      <c r="I1986" s="11" t="s">
        <v>77</v>
      </c>
      <c r="J1986" s="11" t="s">
        <v>78</v>
      </c>
      <c r="K1986" s="12" t="s">
        <v>111</v>
      </c>
      <c r="L1986" s="14">
        <v>2026</v>
      </c>
      <c r="M1986" s="2"/>
    </row>
    <row r="1987" spans="2:13" x14ac:dyDescent="0.3">
      <c r="B1987" s="15">
        <v>46187</v>
      </c>
      <c r="C1987" s="2" t="s">
        <v>92</v>
      </c>
      <c r="D1987" s="2" t="s">
        <v>93</v>
      </c>
      <c r="E1987" s="16">
        <v>0</v>
      </c>
      <c r="F1987" s="17">
        <v>0</v>
      </c>
      <c r="G1987" s="16">
        <v>5</v>
      </c>
      <c r="H1987" s="17">
        <v>299.95</v>
      </c>
      <c r="I1987" s="2" t="s">
        <v>94</v>
      </c>
      <c r="J1987" s="2" t="s">
        <v>95</v>
      </c>
      <c r="K1987" s="16" t="s">
        <v>111</v>
      </c>
      <c r="L1987" s="18">
        <v>2026</v>
      </c>
      <c r="M1987" s="2"/>
    </row>
    <row r="1988" spans="2:13" x14ac:dyDescent="0.3">
      <c r="B1988" s="10">
        <v>46188</v>
      </c>
      <c r="C1988" s="11" t="s">
        <v>96</v>
      </c>
      <c r="D1988" s="11" t="s">
        <v>97</v>
      </c>
      <c r="E1988" s="12">
        <v>3</v>
      </c>
      <c r="F1988" s="13">
        <v>224.96999999999997</v>
      </c>
      <c r="G1988" s="12">
        <v>5</v>
      </c>
      <c r="H1988" s="13">
        <v>499.95</v>
      </c>
      <c r="I1988" s="11" t="s">
        <v>25</v>
      </c>
      <c r="J1988" s="11" t="s">
        <v>95</v>
      </c>
      <c r="K1988" s="12" t="s">
        <v>111</v>
      </c>
      <c r="L1988" s="14">
        <v>2026</v>
      </c>
      <c r="M1988" s="2"/>
    </row>
    <row r="1989" spans="2:13" x14ac:dyDescent="0.3">
      <c r="B1989" s="15">
        <v>46189</v>
      </c>
      <c r="C1989" s="2" t="s">
        <v>92</v>
      </c>
      <c r="D1989" s="2" t="s">
        <v>93</v>
      </c>
      <c r="E1989" s="16">
        <v>1</v>
      </c>
      <c r="F1989" s="17">
        <v>38.99</v>
      </c>
      <c r="G1989" s="16">
        <v>5</v>
      </c>
      <c r="H1989" s="17">
        <v>299.95</v>
      </c>
      <c r="I1989" s="2" t="s">
        <v>94</v>
      </c>
      <c r="J1989" s="2" t="s">
        <v>95</v>
      </c>
      <c r="K1989" s="16" t="s">
        <v>111</v>
      </c>
      <c r="L1989" s="18">
        <v>2026</v>
      </c>
      <c r="M1989" s="2"/>
    </row>
    <row r="1990" spans="2:13" x14ac:dyDescent="0.3">
      <c r="B1990" s="10">
        <v>46189</v>
      </c>
      <c r="C1990" s="11" t="s">
        <v>104</v>
      </c>
      <c r="D1990" s="11" t="s">
        <v>105</v>
      </c>
      <c r="E1990" s="12">
        <v>0</v>
      </c>
      <c r="F1990" s="13">
        <v>0</v>
      </c>
      <c r="G1990" s="12">
        <v>5</v>
      </c>
      <c r="H1990" s="13">
        <v>265.75</v>
      </c>
      <c r="I1990" s="11" t="s">
        <v>106</v>
      </c>
      <c r="J1990" s="11" t="s">
        <v>100</v>
      </c>
      <c r="K1990" s="12" t="s">
        <v>111</v>
      </c>
      <c r="L1990" s="14">
        <v>2026</v>
      </c>
      <c r="M1990" s="2"/>
    </row>
    <row r="1991" spans="2:13" x14ac:dyDescent="0.3">
      <c r="B1991" s="15">
        <v>46190</v>
      </c>
      <c r="C1991" s="2" t="s">
        <v>47</v>
      </c>
      <c r="D1991" s="2" t="s">
        <v>48</v>
      </c>
      <c r="E1991" s="16">
        <v>3</v>
      </c>
      <c r="F1991" s="17">
        <v>269.73</v>
      </c>
      <c r="G1991" s="16">
        <v>4</v>
      </c>
      <c r="H1991" s="17">
        <v>479.52</v>
      </c>
      <c r="I1991" s="2" t="s">
        <v>46</v>
      </c>
      <c r="J1991" s="2" t="s">
        <v>36</v>
      </c>
      <c r="K1991" s="16" t="s">
        <v>111</v>
      </c>
      <c r="L1991" s="18">
        <v>2026</v>
      </c>
      <c r="M1991" s="2"/>
    </row>
    <row r="1992" spans="2:13" x14ac:dyDescent="0.3">
      <c r="B1992" s="10">
        <v>46191</v>
      </c>
      <c r="C1992" s="11" t="s">
        <v>69</v>
      </c>
      <c r="D1992" s="11" t="s">
        <v>70</v>
      </c>
      <c r="E1992" s="12">
        <v>2</v>
      </c>
      <c r="F1992" s="13">
        <v>70</v>
      </c>
      <c r="G1992" s="12">
        <v>1</v>
      </c>
      <c r="H1992" s="13">
        <v>70</v>
      </c>
      <c r="I1992" s="11" t="s">
        <v>71</v>
      </c>
      <c r="J1992" s="11" t="s">
        <v>68</v>
      </c>
      <c r="K1992" s="12" t="s">
        <v>111</v>
      </c>
      <c r="L1992" s="14">
        <v>2026</v>
      </c>
      <c r="M1992" s="2"/>
    </row>
    <row r="1993" spans="2:13" x14ac:dyDescent="0.3">
      <c r="B1993" s="15">
        <v>46192</v>
      </c>
      <c r="C1993" s="2" t="s">
        <v>66</v>
      </c>
      <c r="D1993" s="2" t="s">
        <v>67</v>
      </c>
      <c r="E1993" s="16">
        <v>2</v>
      </c>
      <c r="F1993" s="17">
        <v>8991</v>
      </c>
      <c r="G1993" s="16">
        <v>2</v>
      </c>
      <c r="H1993" s="17">
        <v>9990</v>
      </c>
      <c r="I1993" s="2" t="s">
        <v>13</v>
      </c>
      <c r="J1993" s="2" t="s">
        <v>68</v>
      </c>
      <c r="K1993" s="16" t="s">
        <v>111</v>
      </c>
      <c r="L1993" s="18">
        <v>2026</v>
      </c>
      <c r="M1993" s="2"/>
    </row>
    <row r="1994" spans="2:13" x14ac:dyDescent="0.3">
      <c r="B1994" s="10">
        <v>46193</v>
      </c>
      <c r="C1994" s="11" t="s">
        <v>19</v>
      </c>
      <c r="D1994" s="11" t="s">
        <v>20</v>
      </c>
      <c r="E1994" s="12">
        <v>3</v>
      </c>
      <c r="F1994" s="13">
        <v>194.96999999999997</v>
      </c>
      <c r="G1994" s="12">
        <v>1</v>
      </c>
      <c r="H1994" s="13">
        <v>99.99</v>
      </c>
      <c r="I1994" s="11" t="s">
        <v>18</v>
      </c>
      <c r="J1994" s="11" t="s">
        <v>14</v>
      </c>
      <c r="K1994" s="12" t="s">
        <v>111</v>
      </c>
      <c r="L1994" s="14">
        <v>2026</v>
      </c>
      <c r="M1994" s="2"/>
    </row>
    <row r="1995" spans="2:13" x14ac:dyDescent="0.3">
      <c r="B1995" s="15">
        <v>46194</v>
      </c>
      <c r="C1995" s="2" t="s">
        <v>21</v>
      </c>
      <c r="D1995" s="2" t="s">
        <v>22</v>
      </c>
      <c r="E1995" s="16">
        <v>2</v>
      </c>
      <c r="F1995" s="17">
        <v>83.98</v>
      </c>
      <c r="G1995" s="16">
        <v>4</v>
      </c>
      <c r="H1995" s="17">
        <v>279.95999999999998</v>
      </c>
      <c r="I1995" s="2" t="s">
        <v>18</v>
      </c>
      <c r="J1995" s="2" t="s">
        <v>14</v>
      </c>
      <c r="K1995" s="16" t="s">
        <v>111</v>
      </c>
      <c r="L1995" s="18">
        <v>2026</v>
      </c>
      <c r="M1995" s="2"/>
    </row>
    <row r="1996" spans="2:13" x14ac:dyDescent="0.3">
      <c r="B1996" s="10">
        <v>46195</v>
      </c>
      <c r="C1996" s="11" t="s">
        <v>101</v>
      </c>
      <c r="D1996" s="11" t="s">
        <v>102</v>
      </c>
      <c r="E1996" s="12">
        <v>0</v>
      </c>
      <c r="F1996" s="13">
        <v>0</v>
      </c>
      <c r="G1996" s="12">
        <v>2</v>
      </c>
      <c r="H1996" s="13">
        <v>698</v>
      </c>
      <c r="I1996" s="11" t="s">
        <v>103</v>
      </c>
      <c r="J1996" s="11" t="s">
        <v>100</v>
      </c>
      <c r="K1996" s="12" t="s">
        <v>111</v>
      </c>
      <c r="L1996" s="14">
        <v>2026</v>
      </c>
      <c r="M1996" s="2"/>
    </row>
    <row r="1997" spans="2:13" x14ac:dyDescent="0.3">
      <c r="B1997" s="15">
        <v>46195</v>
      </c>
      <c r="C1997" s="2" t="s">
        <v>56</v>
      </c>
      <c r="D1997" s="2" t="s">
        <v>57</v>
      </c>
      <c r="E1997" s="16">
        <v>0</v>
      </c>
      <c r="F1997" s="17">
        <v>0</v>
      </c>
      <c r="G1997" s="16">
        <v>5</v>
      </c>
      <c r="H1997" s="17">
        <v>1077.95</v>
      </c>
      <c r="I1997" s="2" t="s">
        <v>58</v>
      </c>
      <c r="J1997" s="2" t="s">
        <v>55</v>
      </c>
      <c r="K1997" s="16" t="s">
        <v>111</v>
      </c>
      <c r="L1997" s="18">
        <v>2026</v>
      </c>
      <c r="M1997" s="2"/>
    </row>
    <row r="1998" spans="2:13" x14ac:dyDescent="0.3">
      <c r="B1998" s="10">
        <v>46196</v>
      </c>
      <c r="C1998" s="11" t="s">
        <v>42</v>
      </c>
      <c r="D1998" s="11" t="s">
        <v>43</v>
      </c>
      <c r="E1998" s="12">
        <v>3</v>
      </c>
      <c r="F1998" s="13">
        <v>65.97</v>
      </c>
      <c r="G1998" s="12">
        <v>1</v>
      </c>
      <c r="H1998" s="13">
        <v>39.99</v>
      </c>
      <c r="I1998" s="11" t="s">
        <v>25</v>
      </c>
      <c r="J1998" s="11" t="s">
        <v>36</v>
      </c>
      <c r="K1998" s="12" t="s">
        <v>111</v>
      </c>
      <c r="L1998" s="14">
        <v>2026</v>
      </c>
      <c r="M1998" s="2"/>
    </row>
    <row r="1999" spans="2:13" x14ac:dyDescent="0.3">
      <c r="B1999" s="15">
        <v>46197</v>
      </c>
      <c r="C1999" s="2" t="s">
        <v>96</v>
      </c>
      <c r="D1999" s="2" t="s">
        <v>97</v>
      </c>
      <c r="E1999" s="16">
        <v>2</v>
      </c>
      <c r="F1999" s="17">
        <v>149.97999999999999</v>
      </c>
      <c r="G1999" s="16">
        <v>4</v>
      </c>
      <c r="H1999" s="17">
        <v>399.96</v>
      </c>
      <c r="I1999" s="2" t="s">
        <v>25</v>
      </c>
      <c r="J1999" s="2" t="s">
        <v>95</v>
      </c>
      <c r="K1999" s="16" t="s">
        <v>111</v>
      </c>
      <c r="L1999" s="18">
        <v>2026</v>
      </c>
      <c r="M1999" s="2"/>
    </row>
    <row r="2000" spans="2:13" x14ac:dyDescent="0.3">
      <c r="B2000" s="10">
        <v>46198</v>
      </c>
      <c r="C2000" s="11" t="s">
        <v>42</v>
      </c>
      <c r="D2000" s="11" t="s">
        <v>43</v>
      </c>
      <c r="E2000" s="12">
        <v>0</v>
      </c>
      <c r="F2000" s="13">
        <v>0</v>
      </c>
      <c r="G2000" s="12">
        <v>1</v>
      </c>
      <c r="H2000" s="13">
        <v>39.99</v>
      </c>
      <c r="I2000" s="11" t="s">
        <v>25</v>
      </c>
      <c r="J2000" s="11" t="s">
        <v>36</v>
      </c>
      <c r="K2000" s="12" t="s">
        <v>111</v>
      </c>
      <c r="L2000" s="14">
        <v>2026</v>
      </c>
      <c r="M2000" s="2"/>
    </row>
    <row r="2001" spans="2:13" x14ac:dyDescent="0.3">
      <c r="B2001" s="15">
        <v>46199</v>
      </c>
      <c r="C2001" s="2" t="s">
        <v>75</v>
      </c>
      <c r="D2001" s="2" t="s">
        <v>76</v>
      </c>
      <c r="E2001" s="16">
        <v>2</v>
      </c>
      <c r="F2001" s="17">
        <v>24</v>
      </c>
      <c r="G2001" s="16">
        <v>5</v>
      </c>
      <c r="H2001" s="17">
        <v>100</v>
      </c>
      <c r="I2001" s="2" t="s">
        <v>77</v>
      </c>
      <c r="J2001" s="2" t="s">
        <v>78</v>
      </c>
      <c r="K2001" s="16" t="s">
        <v>111</v>
      </c>
      <c r="L2001" s="18">
        <v>2026</v>
      </c>
      <c r="M2001" s="2"/>
    </row>
    <row r="2002" spans="2:13" x14ac:dyDescent="0.3">
      <c r="B2002" s="10">
        <v>46200</v>
      </c>
      <c r="C2002" s="11" t="s">
        <v>69</v>
      </c>
      <c r="D2002" s="11" t="s">
        <v>70</v>
      </c>
      <c r="E2002" s="12">
        <v>0</v>
      </c>
      <c r="F2002" s="13">
        <v>0</v>
      </c>
      <c r="G2002" s="12">
        <v>1</v>
      </c>
      <c r="H2002" s="13">
        <v>70</v>
      </c>
      <c r="I2002" s="11" t="s">
        <v>71</v>
      </c>
      <c r="J2002" s="11" t="s">
        <v>68</v>
      </c>
      <c r="K2002" s="12" t="s">
        <v>111</v>
      </c>
      <c r="L2002" s="14">
        <v>2026</v>
      </c>
      <c r="M2002" s="2"/>
    </row>
    <row r="2003" spans="2:13" x14ac:dyDescent="0.3">
      <c r="B2003" s="15">
        <v>46201</v>
      </c>
      <c r="C2003" s="2" t="s">
        <v>89</v>
      </c>
      <c r="D2003" s="2" t="s">
        <v>90</v>
      </c>
      <c r="E2003" s="16">
        <v>3</v>
      </c>
      <c r="F2003" s="17">
        <v>188.97</v>
      </c>
      <c r="G2003" s="16">
        <v>3</v>
      </c>
      <c r="H2003" s="17">
        <v>269.97000000000003</v>
      </c>
      <c r="I2003" s="2" t="s">
        <v>91</v>
      </c>
      <c r="J2003" s="2" t="s">
        <v>78</v>
      </c>
      <c r="K2003" s="16" t="s">
        <v>111</v>
      </c>
      <c r="L2003" s="18">
        <v>2026</v>
      </c>
      <c r="M2003" s="2"/>
    </row>
    <row r="2004" spans="2:13" x14ac:dyDescent="0.3">
      <c r="B2004" s="10">
        <v>46202</v>
      </c>
      <c r="C2004" s="11" t="s">
        <v>44</v>
      </c>
      <c r="D2004" s="11" t="s">
        <v>45</v>
      </c>
      <c r="E2004" s="12">
        <v>0</v>
      </c>
      <c r="F2004" s="13">
        <v>0</v>
      </c>
      <c r="G2004" s="12">
        <v>4</v>
      </c>
      <c r="H2004" s="13">
        <v>201.28</v>
      </c>
      <c r="I2004" s="11" t="s">
        <v>46</v>
      </c>
      <c r="J2004" s="11" t="s">
        <v>36</v>
      </c>
      <c r="K2004" s="12" t="s">
        <v>111</v>
      </c>
      <c r="L2004" s="14">
        <v>2026</v>
      </c>
      <c r="M2004" s="2"/>
    </row>
    <row r="2005" spans="2:13" x14ac:dyDescent="0.3">
      <c r="B2005" s="15">
        <v>46203</v>
      </c>
      <c r="C2005" s="2" t="s">
        <v>69</v>
      </c>
      <c r="D2005" s="2" t="s">
        <v>70</v>
      </c>
      <c r="E2005" s="16">
        <v>2</v>
      </c>
      <c r="F2005" s="17">
        <v>70</v>
      </c>
      <c r="G2005" s="16">
        <v>1</v>
      </c>
      <c r="H2005" s="17">
        <v>70</v>
      </c>
      <c r="I2005" s="2" t="s">
        <v>71</v>
      </c>
      <c r="J2005" s="2" t="s">
        <v>68</v>
      </c>
      <c r="K2005" s="16" t="s">
        <v>111</v>
      </c>
      <c r="L2005" s="18">
        <v>2026</v>
      </c>
      <c r="M2005" s="2"/>
    </row>
    <row r="2006" spans="2:13" x14ac:dyDescent="0.3">
      <c r="B2006" s="10">
        <v>46203</v>
      </c>
      <c r="C2006" s="11" t="s">
        <v>11</v>
      </c>
      <c r="D2006" s="11" t="s">
        <v>12</v>
      </c>
      <c r="E2006" s="12">
        <v>3</v>
      </c>
      <c r="F2006" s="13">
        <v>1036.77</v>
      </c>
      <c r="G2006" s="12">
        <v>5</v>
      </c>
      <c r="H2006" s="13">
        <v>2159.9499999999998</v>
      </c>
      <c r="I2006" s="11" t="s">
        <v>13</v>
      </c>
      <c r="J2006" s="11" t="s">
        <v>14</v>
      </c>
      <c r="K2006" s="12" t="s">
        <v>111</v>
      </c>
      <c r="L2006" s="14">
        <v>2026</v>
      </c>
      <c r="M2006" s="2"/>
    </row>
    <row r="2007" spans="2:13" x14ac:dyDescent="0.3">
      <c r="B2007" s="15">
        <v>46204</v>
      </c>
      <c r="C2007" s="2" t="s">
        <v>89</v>
      </c>
      <c r="D2007" s="2" t="s">
        <v>90</v>
      </c>
      <c r="E2007" s="16">
        <v>3</v>
      </c>
      <c r="F2007" s="17">
        <v>188.97</v>
      </c>
      <c r="G2007" s="16">
        <v>2</v>
      </c>
      <c r="H2007" s="17">
        <v>179.98</v>
      </c>
      <c r="I2007" s="2" t="s">
        <v>91</v>
      </c>
      <c r="J2007" s="2" t="s">
        <v>78</v>
      </c>
      <c r="K2007" s="16" t="s">
        <v>112</v>
      </c>
      <c r="L2007" s="18">
        <v>2026</v>
      </c>
      <c r="M2007" s="2"/>
    </row>
    <row r="2008" spans="2:13" x14ac:dyDescent="0.3">
      <c r="B2008" s="10">
        <v>46205</v>
      </c>
      <c r="C2008" s="11" t="s">
        <v>61</v>
      </c>
      <c r="D2008" s="11" t="s">
        <v>62</v>
      </c>
      <c r="E2008" s="12">
        <v>1</v>
      </c>
      <c r="F2008" s="13">
        <v>294.02</v>
      </c>
      <c r="G2008" s="12">
        <v>1</v>
      </c>
      <c r="H2008" s="13">
        <v>326.69</v>
      </c>
      <c r="I2008" s="11" t="s">
        <v>58</v>
      </c>
      <c r="J2008" s="11" t="s">
        <v>55</v>
      </c>
      <c r="K2008" s="12" t="s">
        <v>112</v>
      </c>
      <c r="L2008" s="14">
        <v>2026</v>
      </c>
      <c r="M2008" s="2"/>
    </row>
    <row r="2009" spans="2:13" x14ac:dyDescent="0.3">
      <c r="B2009" s="15">
        <v>46205</v>
      </c>
      <c r="C2009" s="2" t="s">
        <v>21</v>
      </c>
      <c r="D2009" s="2" t="s">
        <v>22</v>
      </c>
      <c r="E2009" s="16">
        <v>3</v>
      </c>
      <c r="F2009" s="17">
        <v>125.97</v>
      </c>
      <c r="G2009" s="16">
        <v>5</v>
      </c>
      <c r="H2009" s="17">
        <v>349.95</v>
      </c>
      <c r="I2009" s="2" t="s">
        <v>18</v>
      </c>
      <c r="J2009" s="2" t="s">
        <v>14</v>
      </c>
      <c r="K2009" s="16" t="s">
        <v>112</v>
      </c>
      <c r="L2009" s="18">
        <v>2026</v>
      </c>
      <c r="M2009" s="2"/>
    </row>
    <row r="2010" spans="2:13" x14ac:dyDescent="0.3">
      <c r="B2010" s="10">
        <v>46206</v>
      </c>
      <c r="C2010" s="11" t="s">
        <v>75</v>
      </c>
      <c r="D2010" s="11" t="s">
        <v>76</v>
      </c>
      <c r="E2010" s="12">
        <v>1</v>
      </c>
      <c r="F2010" s="13">
        <v>12</v>
      </c>
      <c r="G2010" s="12">
        <v>1</v>
      </c>
      <c r="H2010" s="13">
        <v>20</v>
      </c>
      <c r="I2010" s="11" t="s">
        <v>77</v>
      </c>
      <c r="J2010" s="11" t="s">
        <v>78</v>
      </c>
      <c r="K2010" s="12" t="s">
        <v>112</v>
      </c>
      <c r="L2010" s="14">
        <v>2026</v>
      </c>
      <c r="M2010" s="2"/>
    </row>
    <row r="2011" spans="2:13" x14ac:dyDescent="0.3">
      <c r="B2011" s="15">
        <v>46206</v>
      </c>
      <c r="C2011" s="2" t="s">
        <v>40</v>
      </c>
      <c r="D2011" s="2" t="s">
        <v>41</v>
      </c>
      <c r="E2011" s="16">
        <v>0</v>
      </c>
      <c r="F2011" s="17">
        <v>0</v>
      </c>
      <c r="G2011" s="16">
        <v>5</v>
      </c>
      <c r="H2011" s="17">
        <v>199.95</v>
      </c>
      <c r="I2011" s="2" t="s">
        <v>25</v>
      </c>
      <c r="J2011" s="2" t="s">
        <v>36</v>
      </c>
      <c r="K2011" s="16" t="s">
        <v>112</v>
      </c>
      <c r="L2011" s="18">
        <v>2026</v>
      </c>
      <c r="M2011" s="2"/>
    </row>
    <row r="2012" spans="2:13" x14ac:dyDescent="0.3">
      <c r="B2012" s="10">
        <v>46207</v>
      </c>
      <c r="C2012" s="11" t="s">
        <v>61</v>
      </c>
      <c r="D2012" s="11" t="s">
        <v>62</v>
      </c>
      <c r="E2012" s="12">
        <v>1</v>
      </c>
      <c r="F2012" s="13">
        <v>294.02</v>
      </c>
      <c r="G2012" s="12">
        <v>2</v>
      </c>
      <c r="H2012" s="13">
        <v>653.38</v>
      </c>
      <c r="I2012" s="11" t="s">
        <v>58</v>
      </c>
      <c r="J2012" s="11" t="s">
        <v>55</v>
      </c>
      <c r="K2012" s="12" t="s">
        <v>112</v>
      </c>
      <c r="L2012" s="14">
        <v>2026</v>
      </c>
      <c r="M2012" s="2"/>
    </row>
    <row r="2013" spans="2:13" x14ac:dyDescent="0.3">
      <c r="B2013" s="15">
        <v>46208</v>
      </c>
      <c r="C2013" s="2" t="s">
        <v>56</v>
      </c>
      <c r="D2013" s="2" t="s">
        <v>57</v>
      </c>
      <c r="E2013" s="16">
        <v>1</v>
      </c>
      <c r="F2013" s="17">
        <v>183.25</v>
      </c>
      <c r="G2013" s="16">
        <v>5</v>
      </c>
      <c r="H2013" s="17">
        <v>1077.95</v>
      </c>
      <c r="I2013" s="2" t="s">
        <v>58</v>
      </c>
      <c r="J2013" s="2" t="s">
        <v>55</v>
      </c>
      <c r="K2013" s="16" t="s">
        <v>112</v>
      </c>
      <c r="L2013" s="18">
        <v>2026</v>
      </c>
      <c r="M2013" s="2"/>
    </row>
    <row r="2014" spans="2:13" x14ac:dyDescent="0.3">
      <c r="B2014" s="10">
        <v>46209</v>
      </c>
      <c r="C2014" s="11" t="s">
        <v>16</v>
      </c>
      <c r="D2014" s="11" t="s">
        <v>17</v>
      </c>
      <c r="E2014" s="12">
        <v>2</v>
      </c>
      <c r="F2014" s="13">
        <v>349.98</v>
      </c>
      <c r="G2014" s="12">
        <v>4</v>
      </c>
      <c r="H2014" s="13">
        <v>999.96</v>
      </c>
      <c r="I2014" s="11" t="s">
        <v>18</v>
      </c>
      <c r="J2014" s="11" t="s">
        <v>14</v>
      </c>
      <c r="K2014" s="12" t="s">
        <v>112</v>
      </c>
      <c r="L2014" s="14">
        <v>2026</v>
      </c>
      <c r="M2014" s="2"/>
    </row>
    <row r="2015" spans="2:13" x14ac:dyDescent="0.3">
      <c r="B2015" s="15">
        <v>46210</v>
      </c>
      <c r="C2015" s="2" t="s">
        <v>69</v>
      </c>
      <c r="D2015" s="2" t="s">
        <v>70</v>
      </c>
      <c r="E2015" s="16">
        <v>3</v>
      </c>
      <c r="F2015" s="17">
        <v>105</v>
      </c>
      <c r="G2015" s="16">
        <v>4</v>
      </c>
      <c r="H2015" s="17">
        <v>280</v>
      </c>
      <c r="I2015" s="2" t="s">
        <v>71</v>
      </c>
      <c r="J2015" s="2" t="s">
        <v>68</v>
      </c>
      <c r="K2015" s="16" t="s">
        <v>112</v>
      </c>
      <c r="L2015" s="18">
        <v>2026</v>
      </c>
      <c r="M2015" s="2"/>
    </row>
    <row r="2016" spans="2:13" x14ac:dyDescent="0.3">
      <c r="B2016" s="10">
        <v>46210</v>
      </c>
      <c r="C2016" s="11" t="s">
        <v>26</v>
      </c>
      <c r="D2016" s="11" t="s">
        <v>27</v>
      </c>
      <c r="E2016" s="12">
        <v>3</v>
      </c>
      <c r="F2016" s="13">
        <v>42</v>
      </c>
      <c r="G2016" s="12">
        <v>5</v>
      </c>
      <c r="H2016" s="13">
        <v>139.94999999999999</v>
      </c>
      <c r="I2016" s="11" t="s">
        <v>25</v>
      </c>
      <c r="J2016" s="11" t="s">
        <v>14</v>
      </c>
      <c r="K2016" s="12" t="s">
        <v>112</v>
      </c>
      <c r="L2016" s="14">
        <v>2026</v>
      </c>
      <c r="M2016" s="2"/>
    </row>
    <row r="2017" spans="2:13" x14ac:dyDescent="0.3">
      <c r="B2017" s="15">
        <v>46211</v>
      </c>
      <c r="C2017" s="2" t="s">
        <v>49</v>
      </c>
      <c r="D2017" s="2" t="s">
        <v>50</v>
      </c>
      <c r="E2017" s="16">
        <v>3</v>
      </c>
      <c r="F2017" s="17">
        <v>69.09</v>
      </c>
      <c r="G2017" s="16">
        <v>1</v>
      </c>
      <c r="H2017" s="17">
        <v>41.88</v>
      </c>
      <c r="I2017" s="2" t="s">
        <v>46</v>
      </c>
      <c r="J2017" s="2" t="s">
        <v>36</v>
      </c>
      <c r="K2017" s="16" t="s">
        <v>112</v>
      </c>
      <c r="L2017" s="18">
        <v>2026</v>
      </c>
      <c r="M2017" s="2"/>
    </row>
    <row r="2018" spans="2:13" x14ac:dyDescent="0.3">
      <c r="B2018" s="10">
        <v>46212</v>
      </c>
      <c r="C2018" s="11" t="s">
        <v>75</v>
      </c>
      <c r="D2018" s="11" t="s">
        <v>76</v>
      </c>
      <c r="E2018" s="12">
        <v>1</v>
      </c>
      <c r="F2018" s="13">
        <v>12</v>
      </c>
      <c r="G2018" s="12">
        <v>4</v>
      </c>
      <c r="H2018" s="13">
        <v>80</v>
      </c>
      <c r="I2018" s="11" t="s">
        <v>77</v>
      </c>
      <c r="J2018" s="11" t="s">
        <v>78</v>
      </c>
      <c r="K2018" s="12" t="s">
        <v>112</v>
      </c>
      <c r="L2018" s="14">
        <v>2026</v>
      </c>
      <c r="M2018" s="2"/>
    </row>
    <row r="2019" spans="2:13" x14ac:dyDescent="0.3">
      <c r="B2019" s="15">
        <v>46213</v>
      </c>
      <c r="C2019" s="2" t="s">
        <v>40</v>
      </c>
      <c r="D2019" s="2" t="s">
        <v>41</v>
      </c>
      <c r="E2019" s="16">
        <v>2</v>
      </c>
      <c r="F2019" s="17">
        <v>43.98</v>
      </c>
      <c r="G2019" s="16">
        <v>3</v>
      </c>
      <c r="H2019" s="17">
        <v>119.97</v>
      </c>
      <c r="I2019" s="2" t="s">
        <v>25</v>
      </c>
      <c r="J2019" s="2" t="s">
        <v>36</v>
      </c>
      <c r="K2019" s="16" t="s">
        <v>112</v>
      </c>
      <c r="L2019" s="18">
        <v>2026</v>
      </c>
      <c r="M2019" s="2"/>
    </row>
    <row r="2020" spans="2:13" x14ac:dyDescent="0.3">
      <c r="B2020" s="10">
        <v>46214</v>
      </c>
      <c r="C2020" s="11" t="s">
        <v>47</v>
      </c>
      <c r="D2020" s="11" t="s">
        <v>48</v>
      </c>
      <c r="E2020" s="12">
        <v>3</v>
      </c>
      <c r="F2020" s="13">
        <v>269.73</v>
      </c>
      <c r="G2020" s="12">
        <v>2</v>
      </c>
      <c r="H2020" s="13">
        <v>239.76</v>
      </c>
      <c r="I2020" s="11" t="s">
        <v>46</v>
      </c>
      <c r="J2020" s="11" t="s">
        <v>36</v>
      </c>
      <c r="K2020" s="12" t="s">
        <v>112</v>
      </c>
      <c r="L2020" s="14">
        <v>2026</v>
      </c>
      <c r="M2020" s="2"/>
    </row>
    <row r="2021" spans="2:13" x14ac:dyDescent="0.3">
      <c r="B2021" s="15">
        <v>46214</v>
      </c>
      <c r="C2021" s="2" t="s">
        <v>63</v>
      </c>
      <c r="D2021" s="2" t="s">
        <v>41</v>
      </c>
      <c r="E2021" s="16">
        <v>1</v>
      </c>
      <c r="F2021" s="17">
        <v>20</v>
      </c>
      <c r="G2021" s="16">
        <v>5</v>
      </c>
      <c r="H2021" s="17">
        <v>199.95</v>
      </c>
      <c r="I2021" s="2" t="s">
        <v>25</v>
      </c>
      <c r="J2021" s="2" t="s">
        <v>55</v>
      </c>
      <c r="K2021" s="16" t="s">
        <v>112</v>
      </c>
      <c r="L2021" s="18">
        <v>2026</v>
      </c>
      <c r="M2021" s="2"/>
    </row>
    <row r="2022" spans="2:13" x14ac:dyDescent="0.3">
      <c r="B2022" s="10">
        <v>46215</v>
      </c>
      <c r="C2022" s="11" t="s">
        <v>23</v>
      </c>
      <c r="D2022" s="11" t="s">
        <v>24</v>
      </c>
      <c r="E2022" s="12">
        <v>1</v>
      </c>
      <c r="F2022" s="13">
        <v>10</v>
      </c>
      <c r="G2022" s="12">
        <v>1</v>
      </c>
      <c r="H2022" s="13">
        <v>19.989999999999998</v>
      </c>
      <c r="I2022" s="11" t="s">
        <v>25</v>
      </c>
      <c r="J2022" s="11" t="s">
        <v>14</v>
      </c>
      <c r="K2022" s="12" t="s">
        <v>112</v>
      </c>
      <c r="L2022" s="14">
        <v>2026</v>
      </c>
      <c r="M2022" s="2"/>
    </row>
    <row r="2023" spans="2:13" x14ac:dyDescent="0.3">
      <c r="B2023" s="15">
        <v>46215</v>
      </c>
      <c r="C2023" s="2" t="s">
        <v>11</v>
      </c>
      <c r="D2023" s="2" t="s">
        <v>12</v>
      </c>
      <c r="E2023" s="16">
        <v>0</v>
      </c>
      <c r="F2023" s="17">
        <v>0</v>
      </c>
      <c r="G2023" s="16">
        <v>5</v>
      </c>
      <c r="H2023" s="17">
        <v>2159.9499999999998</v>
      </c>
      <c r="I2023" s="2" t="s">
        <v>13</v>
      </c>
      <c r="J2023" s="2" t="s">
        <v>14</v>
      </c>
      <c r="K2023" s="16" t="s">
        <v>112</v>
      </c>
      <c r="L2023" s="18">
        <v>2026</v>
      </c>
      <c r="M2023" s="2"/>
    </row>
    <row r="2024" spans="2:13" x14ac:dyDescent="0.3">
      <c r="B2024" s="10">
        <v>46216</v>
      </c>
      <c r="C2024" s="11" t="s">
        <v>98</v>
      </c>
      <c r="D2024" s="11" t="s">
        <v>99</v>
      </c>
      <c r="E2024" s="12">
        <v>0</v>
      </c>
      <c r="F2024" s="13">
        <v>0</v>
      </c>
      <c r="G2024" s="12">
        <v>2</v>
      </c>
      <c r="H2024" s="13">
        <v>799.9</v>
      </c>
      <c r="I2024" s="11" t="s">
        <v>13</v>
      </c>
      <c r="J2024" s="11" t="s">
        <v>100</v>
      </c>
      <c r="K2024" s="12" t="s">
        <v>112</v>
      </c>
      <c r="L2024" s="14">
        <v>2026</v>
      </c>
      <c r="M2024" s="2"/>
    </row>
    <row r="2025" spans="2:13" x14ac:dyDescent="0.3">
      <c r="B2025" s="15">
        <v>46216</v>
      </c>
      <c r="C2025" s="2" t="s">
        <v>42</v>
      </c>
      <c r="D2025" s="2" t="s">
        <v>43</v>
      </c>
      <c r="E2025" s="16">
        <v>3</v>
      </c>
      <c r="F2025" s="17">
        <v>65.97</v>
      </c>
      <c r="G2025" s="16">
        <v>5</v>
      </c>
      <c r="H2025" s="17">
        <v>199.95</v>
      </c>
      <c r="I2025" s="2" t="s">
        <v>25</v>
      </c>
      <c r="J2025" s="2" t="s">
        <v>36</v>
      </c>
      <c r="K2025" s="16" t="s">
        <v>112</v>
      </c>
      <c r="L2025" s="18">
        <v>2026</v>
      </c>
      <c r="M2025" s="2"/>
    </row>
    <row r="2026" spans="2:13" x14ac:dyDescent="0.3">
      <c r="B2026" s="10">
        <v>46217</v>
      </c>
      <c r="C2026" s="11" t="s">
        <v>87</v>
      </c>
      <c r="D2026" s="11" t="s">
        <v>88</v>
      </c>
      <c r="E2026" s="12">
        <v>0</v>
      </c>
      <c r="F2026" s="13">
        <v>0</v>
      </c>
      <c r="G2026" s="12">
        <v>2</v>
      </c>
      <c r="H2026" s="13">
        <v>179.98</v>
      </c>
      <c r="I2026" s="11" t="s">
        <v>25</v>
      </c>
      <c r="J2026" s="11" t="s">
        <v>78</v>
      </c>
      <c r="K2026" s="12" t="s">
        <v>112</v>
      </c>
      <c r="L2026" s="14">
        <v>2026</v>
      </c>
      <c r="M2026" s="2"/>
    </row>
    <row r="2027" spans="2:13" x14ac:dyDescent="0.3">
      <c r="B2027" s="15">
        <v>46218</v>
      </c>
      <c r="C2027" s="2" t="s">
        <v>84</v>
      </c>
      <c r="D2027" s="2" t="s">
        <v>85</v>
      </c>
      <c r="E2027" s="16">
        <v>0</v>
      </c>
      <c r="F2027" s="17">
        <v>0</v>
      </c>
      <c r="G2027" s="16">
        <v>2</v>
      </c>
      <c r="H2027" s="17">
        <v>258</v>
      </c>
      <c r="I2027" s="2" t="s">
        <v>86</v>
      </c>
      <c r="J2027" s="2" t="s">
        <v>78</v>
      </c>
      <c r="K2027" s="16" t="s">
        <v>112</v>
      </c>
      <c r="L2027" s="18">
        <v>2026</v>
      </c>
      <c r="M2027" s="2"/>
    </row>
    <row r="2028" spans="2:13" x14ac:dyDescent="0.3">
      <c r="B2028" s="10">
        <v>46219</v>
      </c>
      <c r="C2028" s="11" t="s">
        <v>104</v>
      </c>
      <c r="D2028" s="11" t="s">
        <v>105</v>
      </c>
      <c r="E2028" s="12">
        <v>1</v>
      </c>
      <c r="F2028" s="13">
        <v>34.549999999999997</v>
      </c>
      <c r="G2028" s="12">
        <v>1</v>
      </c>
      <c r="H2028" s="13">
        <v>53.15</v>
      </c>
      <c r="I2028" s="11" t="s">
        <v>106</v>
      </c>
      <c r="J2028" s="11" t="s">
        <v>100</v>
      </c>
      <c r="K2028" s="12" t="s">
        <v>112</v>
      </c>
      <c r="L2028" s="14">
        <v>2026</v>
      </c>
      <c r="M2028" s="2"/>
    </row>
    <row r="2029" spans="2:13" x14ac:dyDescent="0.3">
      <c r="B2029" s="15">
        <v>46220</v>
      </c>
      <c r="C2029" s="2" t="s">
        <v>11</v>
      </c>
      <c r="D2029" s="2" t="s">
        <v>12</v>
      </c>
      <c r="E2029" s="16">
        <v>3</v>
      </c>
      <c r="F2029" s="17">
        <v>1036.77</v>
      </c>
      <c r="G2029" s="16">
        <v>2</v>
      </c>
      <c r="H2029" s="17">
        <v>863.98</v>
      </c>
      <c r="I2029" s="2" t="s">
        <v>13</v>
      </c>
      <c r="J2029" s="2" t="s">
        <v>14</v>
      </c>
      <c r="K2029" s="16" t="s">
        <v>112</v>
      </c>
      <c r="L2029" s="18">
        <v>2026</v>
      </c>
      <c r="M2029" s="2"/>
    </row>
    <row r="2030" spans="2:13" x14ac:dyDescent="0.3">
      <c r="B2030" s="10">
        <v>46221</v>
      </c>
      <c r="C2030" s="11" t="s">
        <v>21</v>
      </c>
      <c r="D2030" s="11" t="s">
        <v>22</v>
      </c>
      <c r="E2030" s="12">
        <v>1</v>
      </c>
      <c r="F2030" s="13">
        <v>41.99</v>
      </c>
      <c r="G2030" s="12">
        <v>2</v>
      </c>
      <c r="H2030" s="13">
        <v>139.97999999999999</v>
      </c>
      <c r="I2030" s="11" t="s">
        <v>18</v>
      </c>
      <c r="J2030" s="11" t="s">
        <v>14</v>
      </c>
      <c r="K2030" s="12" t="s">
        <v>112</v>
      </c>
      <c r="L2030" s="14">
        <v>2026</v>
      </c>
      <c r="M2030" s="2"/>
    </row>
    <row r="2031" spans="2:13" x14ac:dyDescent="0.3">
      <c r="B2031" s="15">
        <v>46222</v>
      </c>
      <c r="C2031" s="2" t="s">
        <v>19</v>
      </c>
      <c r="D2031" s="2" t="s">
        <v>20</v>
      </c>
      <c r="E2031" s="16">
        <v>1</v>
      </c>
      <c r="F2031" s="17">
        <v>64.989999999999995</v>
      </c>
      <c r="G2031" s="16">
        <v>2</v>
      </c>
      <c r="H2031" s="17">
        <v>199.98</v>
      </c>
      <c r="I2031" s="2" t="s">
        <v>18</v>
      </c>
      <c r="J2031" s="2" t="s">
        <v>14</v>
      </c>
      <c r="K2031" s="16" t="s">
        <v>112</v>
      </c>
      <c r="L2031" s="18">
        <v>2026</v>
      </c>
      <c r="M2031" s="2"/>
    </row>
    <row r="2032" spans="2:13" x14ac:dyDescent="0.3">
      <c r="B2032" s="10">
        <v>46223</v>
      </c>
      <c r="C2032" s="11" t="s">
        <v>56</v>
      </c>
      <c r="D2032" s="11" t="s">
        <v>57</v>
      </c>
      <c r="E2032" s="12">
        <v>2</v>
      </c>
      <c r="F2032" s="13">
        <v>366.5</v>
      </c>
      <c r="G2032" s="12">
        <v>2</v>
      </c>
      <c r="H2032" s="13">
        <v>431.18</v>
      </c>
      <c r="I2032" s="11" t="s">
        <v>58</v>
      </c>
      <c r="J2032" s="11" t="s">
        <v>55</v>
      </c>
      <c r="K2032" s="12" t="s">
        <v>112</v>
      </c>
      <c r="L2032" s="14">
        <v>2026</v>
      </c>
      <c r="M2032" s="2"/>
    </row>
    <row r="2033" spans="2:13" x14ac:dyDescent="0.3">
      <c r="B2033" s="15">
        <v>46224</v>
      </c>
      <c r="C2033" s="2" t="s">
        <v>42</v>
      </c>
      <c r="D2033" s="2" t="s">
        <v>43</v>
      </c>
      <c r="E2033" s="16">
        <v>3</v>
      </c>
      <c r="F2033" s="17">
        <v>65.97</v>
      </c>
      <c r="G2033" s="16">
        <v>1</v>
      </c>
      <c r="H2033" s="17">
        <v>39.99</v>
      </c>
      <c r="I2033" s="2" t="s">
        <v>25</v>
      </c>
      <c r="J2033" s="2" t="s">
        <v>36</v>
      </c>
      <c r="K2033" s="16" t="s">
        <v>112</v>
      </c>
      <c r="L2033" s="18">
        <v>2026</v>
      </c>
      <c r="M2033" s="2"/>
    </row>
    <row r="2034" spans="2:13" x14ac:dyDescent="0.3">
      <c r="B2034" s="10">
        <v>46224</v>
      </c>
      <c r="C2034" s="11" t="s">
        <v>31</v>
      </c>
      <c r="D2034" s="11" t="s">
        <v>32</v>
      </c>
      <c r="E2034" s="12">
        <v>3</v>
      </c>
      <c r="F2034" s="13">
        <v>703.5</v>
      </c>
      <c r="G2034" s="12">
        <v>5</v>
      </c>
      <c r="H2034" s="13">
        <v>1379.4</v>
      </c>
      <c r="I2034" s="11" t="s">
        <v>18</v>
      </c>
      <c r="J2034" s="11" t="s">
        <v>14</v>
      </c>
      <c r="K2034" s="12" t="s">
        <v>112</v>
      </c>
      <c r="L2034" s="14">
        <v>2026</v>
      </c>
      <c r="M2034" s="2"/>
    </row>
    <row r="2035" spans="2:13" x14ac:dyDescent="0.3">
      <c r="B2035" s="15">
        <v>46225</v>
      </c>
      <c r="C2035" s="2" t="s">
        <v>59</v>
      </c>
      <c r="D2035" s="2" t="s">
        <v>60</v>
      </c>
      <c r="E2035" s="16">
        <v>1</v>
      </c>
      <c r="F2035" s="17">
        <v>20</v>
      </c>
      <c r="G2035" s="16">
        <v>2</v>
      </c>
      <c r="H2035" s="17">
        <v>79.98</v>
      </c>
      <c r="I2035" s="2" t="s">
        <v>30</v>
      </c>
      <c r="J2035" s="2" t="s">
        <v>55</v>
      </c>
      <c r="K2035" s="16" t="s">
        <v>112</v>
      </c>
      <c r="L2035" s="18">
        <v>2026</v>
      </c>
      <c r="M2035" s="2"/>
    </row>
    <row r="2036" spans="2:13" x14ac:dyDescent="0.3">
      <c r="B2036" s="10">
        <v>46226</v>
      </c>
      <c r="C2036" s="11" t="s">
        <v>31</v>
      </c>
      <c r="D2036" s="11" t="s">
        <v>32</v>
      </c>
      <c r="E2036" s="12">
        <v>1</v>
      </c>
      <c r="F2036" s="13">
        <v>234.5</v>
      </c>
      <c r="G2036" s="12">
        <v>3</v>
      </c>
      <c r="H2036" s="13">
        <v>827.64</v>
      </c>
      <c r="I2036" s="11" t="s">
        <v>18</v>
      </c>
      <c r="J2036" s="11" t="s">
        <v>14</v>
      </c>
      <c r="K2036" s="12" t="s">
        <v>112</v>
      </c>
      <c r="L2036" s="14">
        <v>2026</v>
      </c>
      <c r="M2036" s="2"/>
    </row>
    <row r="2037" spans="2:13" x14ac:dyDescent="0.3">
      <c r="B2037" s="15">
        <v>46227</v>
      </c>
      <c r="C2037" s="2" t="s">
        <v>101</v>
      </c>
      <c r="D2037" s="2" t="s">
        <v>102</v>
      </c>
      <c r="E2037" s="16">
        <v>0</v>
      </c>
      <c r="F2037" s="17">
        <v>0</v>
      </c>
      <c r="G2037" s="16">
        <v>5</v>
      </c>
      <c r="H2037" s="17">
        <v>1745</v>
      </c>
      <c r="I2037" s="2" t="s">
        <v>103</v>
      </c>
      <c r="J2037" s="2" t="s">
        <v>100</v>
      </c>
      <c r="K2037" s="16" t="s">
        <v>112</v>
      </c>
      <c r="L2037" s="18">
        <v>2026</v>
      </c>
      <c r="M2037" s="2"/>
    </row>
    <row r="2038" spans="2:13" x14ac:dyDescent="0.3">
      <c r="B2038" s="10">
        <v>46228</v>
      </c>
      <c r="C2038" s="11" t="s">
        <v>75</v>
      </c>
      <c r="D2038" s="11" t="s">
        <v>76</v>
      </c>
      <c r="E2038" s="12">
        <v>2</v>
      </c>
      <c r="F2038" s="13">
        <v>24</v>
      </c>
      <c r="G2038" s="12">
        <v>2</v>
      </c>
      <c r="H2038" s="13">
        <v>40</v>
      </c>
      <c r="I2038" s="11" t="s">
        <v>77</v>
      </c>
      <c r="J2038" s="11" t="s">
        <v>78</v>
      </c>
      <c r="K2038" s="12" t="s">
        <v>112</v>
      </c>
      <c r="L2038" s="14">
        <v>2026</v>
      </c>
      <c r="M2038" s="2"/>
    </row>
    <row r="2039" spans="2:13" x14ac:dyDescent="0.3">
      <c r="B2039" s="15">
        <v>46229</v>
      </c>
      <c r="C2039" s="2" t="s">
        <v>89</v>
      </c>
      <c r="D2039" s="2" t="s">
        <v>90</v>
      </c>
      <c r="E2039" s="16">
        <v>0</v>
      </c>
      <c r="F2039" s="17">
        <v>0</v>
      </c>
      <c r="G2039" s="16">
        <v>3</v>
      </c>
      <c r="H2039" s="17">
        <v>269.97000000000003</v>
      </c>
      <c r="I2039" s="2" t="s">
        <v>91</v>
      </c>
      <c r="J2039" s="2" t="s">
        <v>78</v>
      </c>
      <c r="K2039" s="16" t="s">
        <v>112</v>
      </c>
      <c r="L2039" s="18">
        <v>2026</v>
      </c>
      <c r="M2039" s="2"/>
    </row>
    <row r="2040" spans="2:13" x14ac:dyDescent="0.3">
      <c r="B2040" s="10">
        <v>46230</v>
      </c>
      <c r="C2040" s="11" t="s">
        <v>63</v>
      </c>
      <c r="D2040" s="11" t="s">
        <v>41</v>
      </c>
      <c r="E2040" s="12">
        <v>3</v>
      </c>
      <c r="F2040" s="13">
        <v>60</v>
      </c>
      <c r="G2040" s="12">
        <v>1</v>
      </c>
      <c r="H2040" s="13">
        <v>39.99</v>
      </c>
      <c r="I2040" s="11" t="s">
        <v>25</v>
      </c>
      <c r="J2040" s="11" t="s">
        <v>55</v>
      </c>
      <c r="K2040" s="12" t="s">
        <v>112</v>
      </c>
      <c r="L2040" s="14">
        <v>2026</v>
      </c>
      <c r="M2040" s="2"/>
    </row>
    <row r="2041" spans="2:13" x14ac:dyDescent="0.3">
      <c r="B2041" s="15">
        <v>46231</v>
      </c>
      <c r="C2041" s="2" t="s">
        <v>69</v>
      </c>
      <c r="D2041" s="2" t="s">
        <v>70</v>
      </c>
      <c r="E2041" s="16">
        <v>3</v>
      </c>
      <c r="F2041" s="17">
        <v>105</v>
      </c>
      <c r="G2041" s="16">
        <v>2</v>
      </c>
      <c r="H2041" s="17">
        <v>140</v>
      </c>
      <c r="I2041" s="2" t="s">
        <v>71</v>
      </c>
      <c r="J2041" s="2" t="s">
        <v>68</v>
      </c>
      <c r="K2041" s="16" t="s">
        <v>112</v>
      </c>
      <c r="L2041" s="18">
        <v>2026</v>
      </c>
      <c r="M2041" s="2"/>
    </row>
    <row r="2042" spans="2:13" x14ac:dyDescent="0.3">
      <c r="B2042" s="10">
        <v>46232</v>
      </c>
      <c r="C2042" s="11" t="s">
        <v>51</v>
      </c>
      <c r="D2042" s="11" t="s">
        <v>52</v>
      </c>
      <c r="E2042" s="12">
        <v>0</v>
      </c>
      <c r="F2042" s="13">
        <v>0</v>
      </c>
      <c r="G2042" s="12">
        <v>3</v>
      </c>
      <c r="H2042" s="13">
        <v>359.97</v>
      </c>
      <c r="I2042" s="11" t="s">
        <v>39</v>
      </c>
      <c r="J2042" s="11" t="s">
        <v>36</v>
      </c>
      <c r="K2042" s="12" t="s">
        <v>112</v>
      </c>
      <c r="L2042" s="14">
        <v>2026</v>
      </c>
      <c r="M2042" s="2"/>
    </row>
    <row r="2043" spans="2:13" x14ac:dyDescent="0.3">
      <c r="B2043" s="15">
        <v>46233</v>
      </c>
      <c r="C2043" s="2" t="s">
        <v>49</v>
      </c>
      <c r="D2043" s="2" t="s">
        <v>50</v>
      </c>
      <c r="E2043" s="16">
        <v>0</v>
      </c>
      <c r="F2043" s="17">
        <v>0</v>
      </c>
      <c r="G2043" s="16">
        <v>1</v>
      </c>
      <c r="H2043" s="17">
        <v>41.88</v>
      </c>
      <c r="I2043" s="2" t="s">
        <v>46</v>
      </c>
      <c r="J2043" s="2" t="s">
        <v>36</v>
      </c>
      <c r="K2043" s="16" t="s">
        <v>112</v>
      </c>
      <c r="L2043" s="18">
        <v>2026</v>
      </c>
      <c r="M2043" s="2"/>
    </row>
    <row r="2044" spans="2:13" x14ac:dyDescent="0.3">
      <c r="B2044" s="10">
        <v>46233</v>
      </c>
      <c r="C2044" s="11" t="s">
        <v>23</v>
      </c>
      <c r="D2044" s="11" t="s">
        <v>24</v>
      </c>
      <c r="E2044" s="12">
        <v>0</v>
      </c>
      <c r="F2044" s="13">
        <v>0</v>
      </c>
      <c r="G2044" s="12">
        <v>5</v>
      </c>
      <c r="H2044" s="13">
        <v>99.95</v>
      </c>
      <c r="I2044" s="11" t="s">
        <v>25</v>
      </c>
      <c r="J2044" s="11" t="s">
        <v>14</v>
      </c>
      <c r="K2044" s="12" t="s">
        <v>112</v>
      </c>
      <c r="L2044" s="14">
        <v>2026</v>
      </c>
      <c r="M2044" s="2"/>
    </row>
    <row r="2045" spans="2:13" x14ac:dyDescent="0.3">
      <c r="B2045" s="15">
        <v>46234</v>
      </c>
      <c r="C2045" s="2" t="s">
        <v>87</v>
      </c>
      <c r="D2045" s="2" t="s">
        <v>88</v>
      </c>
      <c r="E2045" s="16">
        <v>1</v>
      </c>
      <c r="F2045" s="17">
        <v>62.99</v>
      </c>
      <c r="G2045" s="16">
        <v>5</v>
      </c>
      <c r="H2045" s="17">
        <v>449.95</v>
      </c>
      <c r="I2045" s="2" t="s">
        <v>25</v>
      </c>
      <c r="J2045" s="2" t="s">
        <v>78</v>
      </c>
      <c r="K2045" s="16" t="s">
        <v>112</v>
      </c>
      <c r="L2045" s="18">
        <v>2026</v>
      </c>
      <c r="M2045" s="2"/>
    </row>
    <row r="2046" spans="2:13" x14ac:dyDescent="0.3">
      <c r="B2046" s="10">
        <v>46235</v>
      </c>
      <c r="C2046" s="11" t="s">
        <v>98</v>
      </c>
      <c r="D2046" s="11" t="s">
        <v>99</v>
      </c>
      <c r="E2046" s="12">
        <v>3</v>
      </c>
      <c r="F2046" s="13">
        <v>1079.8799999999999</v>
      </c>
      <c r="G2046" s="12">
        <v>3</v>
      </c>
      <c r="H2046" s="13">
        <v>1199.8499999999999</v>
      </c>
      <c r="I2046" s="11" t="s">
        <v>13</v>
      </c>
      <c r="J2046" s="11" t="s">
        <v>100</v>
      </c>
      <c r="K2046" s="12" t="s">
        <v>113</v>
      </c>
      <c r="L2046" s="14">
        <v>2026</v>
      </c>
      <c r="M2046" s="2"/>
    </row>
    <row r="2047" spans="2:13" x14ac:dyDescent="0.3">
      <c r="B2047" s="15">
        <v>46235</v>
      </c>
      <c r="C2047" s="2" t="s">
        <v>79</v>
      </c>
      <c r="D2047" s="2" t="s">
        <v>80</v>
      </c>
      <c r="E2047" s="16">
        <v>1</v>
      </c>
      <c r="F2047" s="17">
        <v>211.65</v>
      </c>
      <c r="G2047" s="16">
        <v>5</v>
      </c>
      <c r="H2047" s="17">
        <v>1245</v>
      </c>
      <c r="I2047" s="2" t="s">
        <v>81</v>
      </c>
      <c r="J2047" s="2" t="s">
        <v>78</v>
      </c>
      <c r="K2047" s="16" t="s">
        <v>113</v>
      </c>
      <c r="L2047" s="18">
        <v>2026</v>
      </c>
      <c r="M2047" s="2"/>
    </row>
    <row r="2048" spans="2:13" x14ac:dyDescent="0.3">
      <c r="B2048" s="10">
        <v>46236</v>
      </c>
      <c r="C2048" s="11" t="s">
        <v>87</v>
      </c>
      <c r="D2048" s="11" t="s">
        <v>88</v>
      </c>
      <c r="E2048" s="12">
        <v>1</v>
      </c>
      <c r="F2048" s="13">
        <v>62.99</v>
      </c>
      <c r="G2048" s="12">
        <v>5</v>
      </c>
      <c r="H2048" s="13">
        <v>449.95</v>
      </c>
      <c r="I2048" s="11" t="s">
        <v>25</v>
      </c>
      <c r="J2048" s="11" t="s">
        <v>78</v>
      </c>
      <c r="K2048" s="12" t="s">
        <v>113</v>
      </c>
      <c r="L2048" s="14">
        <v>2026</v>
      </c>
      <c r="M2048" s="2"/>
    </row>
    <row r="2049" spans="2:13" x14ac:dyDescent="0.3">
      <c r="B2049" s="15">
        <v>46237</v>
      </c>
      <c r="C2049" s="2" t="s">
        <v>49</v>
      </c>
      <c r="D2049" s="2" t="s">
        <v>50</v>
      </c>
      <c r="E2049" s="16">
        <v>3</v>
      </c>
      <c r="F2049" s="17">
        <v>69.09</v>
      </c>
      <c r="G2049" s="16">
        <v>3</v>
      </c>
      <c r="H2049" s="17">
        <v>125.64</v>
      </c>
      <c r="I2049" s="2" t="s">
        <v>46</v>
      </c>
      <c r="J2049" s="2" t="s">
        <v>36</v>
      </c>
      <c r="K2049" s="16" t="s">
        <v>113</v>
      </c>
      <c r="L2049" s="18">
        <v>2026</v>
      </c>
      <c r="M2049" s="2"/>
    </row>
    <row r="2050" spans="2:13" x14ac:dyDescent="0.3">
      <c r="B2050" s="10">
        <v>46238</v>
      </c>
      <c r="C2050" s="11" t="s">
        <v>26</v>
      </c>
      <c r="D2050" s="11" t="s">
        <v>27</v>
      </c>
      <c r="E2050" s="12">
        <v>2</v>
      </c>
      <c r="F2050" s="13">
        <v>28</v>
      </c>
      <c r="G2050" s="12">
        <v>5</v>
      </c>
      <c r="H2050" s="13">
        <v>139.94999999999999</v>
      </c>
      <c r="I2050" s="11" t="s">
        <v>25</v>
      </c>
      <c r="J2050" s="11" t="s">
        <v>14</v>
      </c>
      <c r="K2050" s="12" t="s">
        <v>113</v>
      </c>
      <c r="L2050" s="14">
        <v>2026</v>
      </c>
      <c r="M2050" s="2"/>
    </row>
    <row r="2051" spans="2:13" x14ac:dyDescent="0.3">
      <c r="B2051" s="15">
        <v>46239</v>
      </c>
      <c r="C2051" s="2" t="s">
        <v>59</v>
      </c>
      <c r="D2051" s="2" t="s">
        <v>60</v>
      </c>
      <c r="E2051" s="16">
        <v>0</v>
      </c>
      <c r="F2051" s="17">
        <v>0</v>
      </c>
      <c r="G2051" s="16">
        <v>1</v>
      </c>
      <c r="H2051" s="17">
        <v>39.99</v>
      </c>
      <c r="I2051" s="2" t="s">
        <v>30</v>
      </c>
      <c r="J2051" s="2" t="s">
        <v>55</v>
      </c>
      <c r="K2051" s="16" t="s">
        <v>113</v>
      </c>
      <c r="L2051" s="18">
        <v>2026</v>
      </c>
      <c r="M2051" s="2"/>
    </row>
    <row r="2052" spans="2:13" x14ac:dyDescent="0.3">
      <c r="B2052" s="10">
        <v>46240</v>
      </c>
      <c r="C2052" s="11" t="s">
        <v>87</v>
      </c>
      <c r="D2052" s="11" t="s">
        <v>88</v>
      </c>
      <c r="E2052" s="12">
        <v>0</v>
      </c>
      <c r="F2052" s="13">
        <v>0</v>
      </c>
      <c r="G2052" s="12">
        <v>1</v>
      </c>
      <c r="H2052" s="13">
        <v>89.99</v>
      </c>
      <c r="I2052" s="11" t="s">
        <v>25</v>
      </c>
      <c r="J2052" s="11" t="s">
        <v>78</v>
      </c>
      <c r="K2052" s="12" t="s">
        <v>113</v>
      </c>
      <c r="L2052" s="14">
        <v>2026</v>
      </c>
      <c r="M2052" s="2"/>
    </row>
    <row r="2053" spans="2:13" x14ac:dyDescent="0.3">
      <c r="B2053" s="15">
        <v>46240</v>
      </c>
      <c r="C2053" s="2" t="s">
        <v>23</v>
      </c>
      <c r="D2053" s="2" t="s">
        <v>24</v>
      </c>
      <c r="E2053" s="16">
        <v>0</v>
      </c>
      <c r="F2053" s="17">
        <v>0</v>
      </c>
      <c r="G2053" s="16">
        <v>5</v>
      </c>
      <c r="H2053" s="17">
        <v>99.95</v>
      </c>
      <c r="I2053" s="2" t="s">
        <v>25</v>
      </c>
      <c r="J2053" s="2" t="s">
        <v>14</v>
      </c>
      <c r="K2053" s="16" t="s">
        <v>113</v>
      </c>
      <c r="L2053" s="18">
        <v>2026</v>
      </c>
      <c r="M2053" s="2"/>
    </row>
    <row r="2054" spans="2:13" x14ac:dyDescent="0.3">
      <c r="B2054" s="10">
        <v>46241</v>
      </c>
      <c r="C2054" s="11" t="s">
        <v>59</v>
      </c>
      <c r="D2054" s="11" t="s">
        <v>60</v>
      </c>
      <c r="E2054" s="12">
        <v>2</v>
      </c>
      <c r="F2054" s="13">
        <v>40</v>
      </c>
      <c r="G2054" s="12">
        <v>2</v>
      </c>
      <c r="H2054" s="13">
        <v>79.98</v>
      </c>
      <c r="I2054" s="11" t="s">
        <v>30</v>
      </c>
      <c r="J2054" s="11" t="s">
        <v>55</v>
      </c>
      <c r="K2054" s="12" t="s">
        <v>113</v>
      </c>
      <c r="L2054" s="14">
        <v>2026</v>
      </c>
      <c r="M2054" s="2"/>
    </row>
    <row r="2055" spans="2:13" x14ac:dyDescent="0.3">
      <c r="B2055" s="15">
        <v>46242</v>
      </c>
      <c r="C2055" s="2" t="s">
        <v>64</v>
      </c>
      <c r="D2055" s="2" t="s">
        <v>65</v>
      </c>
      <c r="E2055" s="16">
        <v>3</v>
      </c>
      <c r="F2055" s="17">
        <v>1754.97</v>
      </c>
      <c r="G2055" s="16">
        <v>2</v>
      </c>
      <c r="H2055" s="17">
        <v>1299.98</v>
      </c>
      <c r="I2055" s="2" t="s">
        <v>35</v>
      </c>
      <c r="J2055" s="2" t="s">
        <v>55</v>
      </c>
      <c r="K2055" s="16" t="s">
        <v>113</v>
      </c>
      <c r="L2055" s="18">
        <v>2026</v>
      </c>
      <c r="M2055" s="2"/>
    </row>
    <row r="2056" spans="2:13" x14ac:dyDescent="0.3">
      <c r="B2056" s="10">
        <v>46242</v>
      </c>
      <c r="C2056" s="11" t="s">
        <v>66</v>
      </c>
      <c r="D2056" s="11" t="s">
        <v>67</v>
      </c>
      <c r="E2056" s="12">
        <v>1</v>
      </c>
      <c r="F2056" s="13">
        <v>4495.5</v>
      </c>
      <c r="G2056" s="12">
        <v>5</v>
      </c>
      <c r="H2056" s="13">
        <v>24975</v>
      </c>
      <c r="I2056" s="11" t="s">
        <v>13</v>
      </c>
      <c r="J2056" s="11" t="s">
        <v>68</v>
      </c>
      <c r="K2056" s="12" t="s">
        <v>113</v>
      </c>
      <c r="L2056" s="14">
        <v>2026</v>
      </c>
      <c r="M2056" s="2"/>
    </row>
    <row r="2057" spans="2:13" x14ac:dyDescent="0.3">
      <c r="B2057" s="15">
        <v>46243</v>
      </c>
      <c r="C2057" s="2" t="s">
        <v>96</v>
      </c>
      <c r="D2057" s="2" t="s">
        <v>97</v>
      </c>
      <c r="E2057" s="16">
        <v>3</v>
      </c>
      <c r="F2057" s="17">
        <v>224.96999999999997</v>
      </c>
      <c r="G2057" s="16">
        <v>2</v>
      </c>
      <c r="H2057" s="17">
        <v>199.98</v>
      </c>
      <c r="I2057" s="2" t="s">
        <v>25</v>
      </c>
      <c r="J2057" s="2" t="s">
        <v>95</v>
      </c>
      <c r="K2057" s="16" t="s">
        <v>113</v>
      </c>
      <c r="L2057" s="18">
        <v>2026</v>
      </c>
      <c r="M2057" s="2"/>
    </row>
    <row r="2058" spans="2:13" x14ac:dyDescent="0.3">
      <c r="B2058" s="10">
        <v>46243</v>
      </c>
      <c r="C2058" s="11" t="s">
        <v>19</v>
      </c>
      <c r="D2058" s="11" t="s">
        <v>20</v>
      </c>
      <c r="E2058" s="12">
        <v>3</v>
      </c>
      <c r="F2058" s="13">
        <v>194.96999999999997</v>
      </c>
      <c r="G2058" s="12">
        <v>5</v>
      </c>
      <c r="H2058" s="13">
        <v>499.95</v>
      </c>
      <c r="I2058" s="11" t="s">
        <v>18</v>
      </c>
      <c r="J2058" s="11" t="s">
        <v>14</v>
      </c>
      <c r="K2058" s="12" t="s">
        <v>113</v>
      </c>
      <c r="L2058" s="14">
        <v>2026</v>
      </c>
      <c r="M2058" s="2"/>
    </row>
    <row r="2059" spans="2:13" x14ac:dyDescent="0.3">
      <c r="B2059" s="15">
        <v>46244</v>
      </c>
      <c r="C2059" s="2" t="s">
        <v>21</v>
      </c>
      <c r="D2059" s="2" t="s">
        <v>22</v>
      </c>
      <c r="E2059" s="16">
        <v>1</v>
      </c>
      <c r="F2059" s="17">
        <v>41.99</v>
      </c>
      <c r="G2059" s="16">
        <v>1</v>
      </c>
      <c r="H2059" s="17">
        <v>69.989999999999995</v>
      </c>
      <c r="I2059" s="2" t="s">
        <v>18</v>
      </c>
      <c r="J2059" s="2" t="s">
        <v>14</v>
      </c>
      <c r="K2059" s="16" t="s">
        <v>113</v>
      </c>
      <c r="L2059" s="18">
        <v>2026</v>
      </c>
      <c r="M2059" s="2"/>
    </row>
    <row r="2060" spans="2:13" x14ac:dyDescent="0.3">
      <c r="B2060" s="10">
        <v>46245</v>
      </c>
      <c r="C2060" s="11" t="s">
        <v>64</v>
      </c>
      <c r="D2060" s="11" t="s">
        <v>65</v>
      </c>
      <c r="E2060" s="12">
        <v>3</v>
      </c>
      <c r="F2060" s="13">
        <v>1754.97</v>
      </c>
      <c r="G2060" s="12">
        <v>2</v>
      </c>
      <c r="H2060" s="13">
        <v>1299.98</v>
      </c>
      <c r="I2060" s="11" t="s">
        <v>35</v>
      </c>
      <c r="J2060" s="11" t="s">
        <v>55</v>
      </c>
      <c r="K2060" s="12" t="s">
        <v>113</v>
      </c>
      <c r="L2060" s="14">
        <v>2026</v>
      </c>
      <c r="M2060" s="2"/>
    </row>
    <row r="2061" spans="2:13" x14ac:dyDescent="0.3">
      <c r="B2061" s="15">
        <v>46246</v>
      </c>
      <c r="C2061" s="2" t="s">
        <v>92</v>
      </c>
      <c r="D2061" s="2" t="s">
        <v>93</v>
      </c>
      <c r="E2061" s="16">
        <v>1</v>
      </c>
      <c r="F2061" s="17">
        <v>38.99</v>
      </c>
      <c r="G2061" s="16">
        <v>1</v>
      </c>
      <c r="H2061" s="17">
        <v>59.99</v>
      </c>
      <c r="I2061" s="2" t="s">
        <v>94</v>
      </c>
      <c r="J2061" s="2" t="s">
        <v>95</v>
      </c>
      <c r="K2061" s="16" t="s">
        <v>113</v>
      </c>
      <c r="L2061" s="18">
        <v>2026</v>
      </c>
      <c r="M2061" s="2"/>
    </row>
    <row r="2062" spans="2:13" x14ac:dyDescent="0.3">
      <c r="B2062" s="10">
        <v>46247</v>
      </c>
      <c r="C2062" s="11" t="s">
        <v>26</v>
      </c>
      <c r="D2062" s="11" t="s">
        <v>27</v>
      </c>
      <c r="E2062" s="12">
        <v>2</v>
      </c>
      <c r="F2062" s="13">
        <v>28</v>
      </c>
      <c r="G2062" s="12">
        <v>1</v>
      </c>
      <c r="H2062" s="13">
        <v>27.99</v>
      </c>
      <c r="I2062" s="11" t="s">
        <v>25</v>
      </c>
      <c r="J2062" s="11" t="s">
        <v>14</v>
      </c>
      <c r="K2062" s="12" t="s">
        <v>113</v>
      </c>
      <c r="L2062" s="14">
        <v>2026</v>
      </c>
      <c r="M2062" s="2"/>
    </row>
    <row r="2063" spans="2:13" x14ac:dyDescent="0.3">
      <c r="B2063" s="15">
        <v>46248</v>
      </c>
      <c r="C2063" s="2" t="s">
        <v>92</v>
      </c>
      <c r="D2063" s="2" t="s">
        <v>93</v>
      </c>
      <c r="E2063" s="16">
        <v>2</v>
      </c>
      <c r="F2063" s="17">
        <v>77.98</v>
      </c>
      <c r="G2063" s="16">
        <v>3</v>
      </c>
      <c r="H2063" s="17">
        <v>179.97</v>
      </c>
      <c r="I2063" s="2" t="s">
        <v>94</v>
      </c>
      <c r="J2063" s="2" t="s">
        <v>95</v>
      </c>
      <c r="K2063" s="16" t="s">
        <v>113</v>
      </c>
      <c r="L2063" s="18">
        <v>2026</v>
      </c>
      <c r="M2063" s="2"/>
    </row>
    <row r="2064" spans="2:13" x14ac:dyDescent="0.3">
      <c r="B2064" s="10">
        <v>46249</v>
      </c>
      <c r="C2064" s="11" t="s">
        <v>21</v>
      </c>
      <c r="D2064" s="11" t="s">
        <v>22</v>
      </c>
      <c r="E2064" s="12">
        <v>1</v>
      </c>
      <c r="F2064" s="13">
        <v>41.99</v>
      </c>
      <c r="G2064" s="12">
        <v>2</v>
      </c>
      <c r="H2064" s="13">
        <v>139.97999999999999</v>
      </c>
      <c r="I2064" s="11" t="s">
        <v>18</v>
      </c>
      <c r="J2064" s="11" t="s">
        <v>14</v>
      </c>
      <c r="K2064" s="12" t="s">
        <v>113</v>
      </c>
      <c r="L2064" s="14">
        <v>2026</v>
      </c>
      <c r="M2064" s="2"/>
    </row>
    <row r="2065" spans="2:13" x14ac:dyDescent="0.3">
      <c r="B2065" s="15">
        <v>46250</v>
      </c>
      <c r="C2065" s="2" t="s">
        <v>63</v>
      </c>
      <c r="D2065" s="2" t="s">
        <v>41</v>
      </c>
      <c r="E2065" s="16">
        <v>1</v>
      </c>
      <c r="F2065" s="17">
        <v>20</v>
      </c>
      <c r="G2065" s="16">
        <v>3</v>
      </c>
      <c r="H2065" s="17">
        <v>119.97</v>
      </c>
      <c r="I2065" s="2" t="s">
        <v>25</v>
      </c>
      <c r="J2065" s="2" t="s">
        <v>55</v>
      </c>
      <c r="K2065" s="16" t="s">
        <v>113</v>
      </c>
      <c r="L2065" s="18">
        <v>2026</v>
      </c>
      <c r="M2065" s="2"/>
    </row>
    <row r="2066" spans="2:13" x14ac:dyDescent="0.3">
      <c r="B2066" s="10">
        <v>46251</v>
      </c>
      <c r="C2066" s="11" t="s">
        <v>42</v>
      </c>
      <c r="D2066" s="11" t="s">
        <v>43</v>
      </c>
      <c r="E2066" s="12">
        <v>0</v>
      </c>
      <c r="F2066" s="13">
        <v>0</v>
      </c>
      <c r="G2066" s="12">
        <v>2</v>
      </c>
      <c r="H2066" s="13">
        <v>79.98</v>
      </c>
      <c r="I2066" s="11" t="s">
        <v>25</v>
      </c>
      <c r="J2066" s="11" t="s">
        <v>36</v>
      </c>
      <c r="K2066" s="12" t="s">
        <v>113</v>
      </c>
      <c r="L2066" s="14">
        <v>2026</v>
      </c>
      <c r="M2066" s="2"/>
    </row>
    <row r="2067" spans="2:13" x14ac:dyDescent="0.3">
      <c r="B2067" s="15">
        <v>46252</v>
      </c>
      <c r="C2067" s="2" t="s">
        <v>72</v>
      </c>
      <c r="D2067" s="2" t="s">
        <v>73</v>
      </c>
      <c r="E2067" s="16">
        <v>1</v>
      </c>
      <c r="F2067" s="17">
        <v>12600</v>
      </c>
      <c r="G2067" s="16">
        <v>2</v>
      </c>
      <c r="H2067" s="17">
        <v>28000</v>
      </c>
      <c r="I2067" s="2" t="s">
        <v>74</v>
      </c>
      <c r="J2067" s="2" t="s">
        <v>68</v>
      </c>
      <c r="K2067" s="16" t="s">
        <v>113</v>
      </c>
      <c r="L2067" s="18">
        <v>2026</v>
      </c>
      <c r="M2067" s="2"/>
    </row>
    <row r="2068" spans="2:13" x14ac:dyDescent="0.3">
      <c r="B2068" s="10">
        <v>46253</v>
      </c>
      <c r="C2068" s="11" t="s">
        <v>53</v>
      </c>
      <c r="D2068" s="11" t="s">
        <v>54</v>
      </c>
      <c r="E2068" s="12">
        <v>3</v>
      </c>
      <c r="F2068" s="13">
        <v>623.97</v>
      </c>
      <c r="G2068" s="12">
        <v>1</v>
      </c>
      <c r="H2068" s="13">
        <v>259.99</v>
      </c>
      <c r="I2068" s="11" t="s">
        <v>35</v>
      </c>
      <c r="J2068" s="11" t="s">
        <v>55</v>
      </c>
      <c r="K2068" s="12" t="s">
        <v>113</v>
      </c>
      <c r="L2068" s="14">
        <v>2026</v>
      </c>
      <c r="M2068" s="2"/>
    </row>
    <row r="2069" spans="2:13" x14ac:dyDescent="0.3">
      <c r="B2069" s="15">
        <v>46254</v>
      </c>
      <c r="C2069" s="2" t="s">
        <v>64</v>
      </c>
      <c r="D2069" s="2" t="s">
        <v>65</v>
      </c>
      <c r="E2069" s="16">
        <v>3</v>
      </c>
      <c r="F2069" s="17">
        <v>1754.97</v>
      </c>
      <c r="G2069" s="16">
        <v>4</v>
      </c>
      <c r="H2069" s="17">
        <v>2599.96</v>
      </c>
      <c r="I2069" s="2" t="s">
        <v>35</v>
      </c>
      <c r="J2069" s="2" t="s">
        <v>55</v>
      </c>
      <c r="K2069" s="16" t="s">
        <v>113</v>
      </c>
      <c r="L2069" s="18">
        <v>2026</v>
      </c>
      <c r="M2069" s="2"/>
    </row>
    <row r="2070" spans="2:13" x14ac:dyDescent="0.3">
      <c r="B2070" s="10">
        <v>46254</v>
      </c>
      <c r="C2070" s="11" t="s">
        <v>40</v>
      </c>
      <c r="D2070" s="11" t="s">
        <v>41</v>
      </c>
      <c r="E2070" s="12">
        <v>3</v>
      </c>
      <c r="F2070" s="13">
        <v>65.97</v>
      </c>
      <c r="G2070" s="12">
        <v>5</v>
      </c>
      <c r="H2070" s="13">
        <v>199.95</v>
      </c>
      <c r="I2070" s="11" t="s">
        <v>25</v>
      </c>
      <c r="J2070" s="11" t="s">
        <v>36</v>
      </c>
      <c r="K2070" s="12" t="s">
        <v>113</v>
      </c>
      <c r="L2070" s="14">
        <v>2026</v>
      </c>
      <c r="M2070" s="2"/>
    </row>
    <row r="2071" spans="2:13" x14ac:dyDescent="0.3">
      <c r="B2071" s="15">
        <v>46255</v>
      </c>
      <c r="C2071" s="2" t="s">
        <v>40</v>
      </c>
      <c r="D2071" s="2" t="s">
        <v>41</v>
      </c>
      <c r="E2071" s="16">
        <v>3</v>
      </c>
      <c r="F2071" s="17">
        <v>65.97</v>
      </c>
      <c r="G2071" s="16">
        <v>2</v>
      </c>
      <c r="H2071" s="17">
        <v>79.98</v>
      </c>
      <c r="I2071" s="2" t="s">
        <v>25</v>
      </c>
      <c r="J2071" s="2" t="s">
        <v>36</v>
      </c>
      <c r="K2071" s="16" t="s">
        <v>113</v>
      </c>
      <c r="L2071" s="18">
        <v>2026</v>
      </c>
      <c r="M2071" s="2"/>
    </row>
    <row r="2072" spans="2:13" x14ac:dyDescent="0.3">
      <c r="B2072" s="10">
        <v>46256</v>
      </c>
      <c r="C2072" s="11" t="s">
        <v>26</v>
      </c>
      <c r="D2072" s="11" t="s">
        <v>27</v>
      </c>
      <c r="E2072" s="12">
        <v>3</v>
      </c>
      <c r="F2072" s="13">
        <v>42</v>
      </c>
      <c r="G2072" s="12">
        <v>2</v>
      </c>
      <c r="H2072" s="13">
        <v>55.98</v>
      </c>
      <c r="I2072" s="11" t="s">
        <v>25</v>
      </c>
      <c r="J2072" s="11" t="s">
        <v>14</v>
      </c>
      <c r="K2072" s="12" t="s">
        <v>113</v>
      </c>
      <c r="L2072" s="14">
        <v>2026</v>
      </c>
      <c r="M2072" s="2"/>
    </row>
    <row r="2073" spans="2:13" x14ac:dyDescent="0.3">
      <c r="B2073" s="15">
        <v>46256</v>
      </c>
      <c r="C2073" s="2" t="s">
        <v>19</v>
      </c>
      <c r="D2073" s="2" t="s">
        <v>20</v>
      </c>
      <c r="E2073" s="16">
        <v>3</v>
      </c>
      <c r="F2073" s="17">
        <v>194.96999999999997</v>
      </c>
      <c r="G2073" s="16">
        <v>5</v>
      </c>
      <c r="H2073" s="17">
        <v>499.95</v>
      </c>
      <c r="I2073" s="2" t="s">
        <v>18</v>
      </c>
      <c r="J2073" s="2" t="s">
        <v>14</v>
      </c>
      <c r="K2073" s="16" t="s">
        <v>113</v>
      </c>
      <c r="L2073" s="18">
        <v>2026</v>
      </c>
      <c r="M2073" s="2"/>
    </row>
    <row r="2074" spans="2:13" x14ac:dyDescent="0.3">
      <c r="B2074" s="10">
        <v>46257</v>
      </c>
      <c r="C2074" s="11" t="s">
        <v>79</v>
      </c>
      <c r="D2074" s="11" t="s">
        <v>80</v>
      </c>
      <c r="E2074" s="12">
        <v>1</v>
      </c>
      <c r="F2074" s="13">
        <v>211.65</v>
      </c>
      <c r="G2074" s="12">
        <v>1</v>
      </c>
      <c r="H2074" s="13">
        <v>249</v>
      </c>
      <c r="I2074" s="11" t="s">
        <v>81</v>
      </c>
      <c r="J2074" s="11" t="s">
        <v>78</v>
      </c>
      <c r="K2074" s="12" t="s">
        <v>113</v>
      </c>
      <c r="L2074" s="14">
        <v>2026</v>
      </c>
      <c r="M2074" s="2"/>
    </row>
    <row r="2075" spans="2:13" x14ac:dyDescent="0.3">
      <c r="B2075" s="15">
        <v>46258</v>
      </c>
      <c r="C2075" s="2" t="s">
        <v>84</v>
      </c>
      <c r="D2075" s="2" t="s">
        <v>85</v>
      </c>
      <c r="E2075" s="16">
        <v>1</v>
      </c>
      <c r="F2075" s="17">
        <v>96.75</v>
      </c>
      <c r="G2075" s="16">
        <v>3</v>
      </c>
      <c r="H2075" s="17">
        <v>387</v>
      </c>
      <c r="I2075" s="2" t="s">
        <v>86</v>
      </c>
      <c r="J2075" s="2" t="s">
        <v>78</v>
      </c>
      <c r="K2075" s="16" t="s">
        <v>113</v>
      </c>
      <c r="L2075" s="18">
        <v>2026</v>
      </c>
      <c r="M2075" s="2"/>
    </row>
    <row r="2076" spans="2:13" x14ac:dyDescent="0.3">
      <c r="B2076" s="10">
        <v>46259</v>
      </c>
      <c r="C2076" s="11" t="s">
        <v>37</v>
      </c>
      <c r="D2076" s="11" t="s">
        <v>38</v>
      </c>
      <c r="E2076" s="12">
        <v>0</v>
      </c>
      <c r="F2076" s="13">
        <v>0</v>
      </c>
      <c r="G2076" s="12">
        <v>5</v>
      </c>
      <c r="H2076" s="13">
        <v>299.95</v>
      </c>
      <c r="I2076" s="11" t="s">
        <v>39</v>
      </c>
      <c r="J2076" s="11" t="s">
        <v>36</v>
      </c>
      <c r="K2076" s="12" t="s">
        <v>113</v>
      </c>
      <c r="L2076" s="14">
        <v>2026</v>
      </c>
      <c r="M2076" s="2"/>
    </row>
    <row r="2077" spans="2:13" x14ac:dyDescent="0.3">
      <c r="B2077" s="15">
        <v>46260</v>
      </c>
      <c r="C2077" s="2" t="s">
        <v>28</v>
      </c>
      <c r="D2077" s="2" t="s">
        <v>29</v>
      </c>
      <c r="E2077" s="16">
        <v>3</v>
      </c>
      <c r="F2077" s="17">
        <v>45</v>
      </c>
      <c r="G2077" s="16">
        <v>2</v>
      </c>
      <c r="H2077" s="17">
        <v>59.98</v>
      </c>
      <c r="I2077" s="2" t="s">
        <v>30</v>
      </c>
      <c r="J2077" s="2" t="s">
        <v>14</v>
      </c>
      <c r="K2077" s="16" t="s">
        <v>113</v>
      </c>
      <c r="L2077" s="18">
        <v>2026</v>
      </c>
      <c r="M2077" s="2"/>
    </row>
    <row r="2078" spans="2:13" x14ac:dyDescent="0.3">
      <c r="B2078" s="10">
        <v>46261</v>
      </c>
      <c r="C2078" s="11" t="s">
        <v>37</v>
      </c>
      <c r="D2078" s="11" t="s">
        <v>38</v>
      </c>
      <c r="E2078" s="12">
        <v>3</v>
      </c>
      <c r="F2078" s="13">
        <v>116.97</v>
      </c>
      <c r="G2078" s="12">
        <v>5</v>
      </c>
      <c r="H2078" s="13">
        <v>299.95</v>
      </c>
      <c r="I2078" s="11" t="s">
        <v>39</v>
      </c>
      <c r="J2078" s="11" t="s">
        <v>36</v>
      </c>
      <c r="K2078" s="12" t="s">
        <v>113</v>
      </c>
      <c r="L2078" s="14">
        <v>2026</v>
      </c>
      <c r="M2078" s="2"/>
    </row>
    <row r="2079" spans="2:13" x14ac:dyDescent="0.3">
      <c r="B2079" s="15">
        <v>46262</v>
      </c>
      <c r="C2079" s="2" t="s">
        <v>56</v>
      </c>
      <c r="D2079" s="2" t="s">
        <v>57</v>
      </c>
      <c r="E2079" s="16">
        <v>2</v>
      </c>
      <c r="F2079" s="17">
        <v>366.5</v>
      </c>
      <c r="G2079" s="16">
        <v>4</v>
      </c>
      <c r="H2079" s="17">
        <v>862.36</v>
      </c>
      <c r="I2079" s="2" t="s">
        <v>58</v>
      </c>
      <c r="J2079" s="2" t="s">
        <v>55</v>
      </c>
      <c r="K2079" s="16" t="s">
        <v>113</v>
      </c>
      <c r="L2079" s="18">
        <v>2026</v>
      </c>
      <c r="M2079" s="2"/>
    </row>
    <row r="2080" spans="2:13" x14ac:dyDescent="0.3">
      <c r="B2080" s="10">
        <v>46263</v>
      </c>
      <c r="C2080" s="11" t="s">
        <v>49</v>
      </c>
      <c r="D2080" s="11" t="s">
        <v>50</v>
      </c>
      <c r="E2080" s="12">
        <v>3</v>
      </c>
      <c r="F2080" s="13">
        <v>69.09</v>
      </c>
      <c r="G2080" s="12">
        <v>2</v>
      </c>
      <c r="H2080" s="13">
        <v>83.76</v>
      </c>
      <c r="I2080" s="11" t="s">
        <v>46</v>
      </c>
      <c r="J2080" s="11" t="s">
        <v>36</v>
      </c>
      <c r="K2080" s="12" t="s">
        <v>113</v>
      </c>
      <c r="L2080" s="14">
        <v>2026</v>
      </c>
      <c r="M2080" s="2"/>
    </row>
    <row r="2081" spans="2:13" x14ac:dyDescent="0.3">
      <c r="B2081" s="15">
        <v>46264</v>
      </c>
      <c r="C2081" s="2" t="s">
        <v>51</v>
      </c>
      <c r="D2081" s="2" t="s">
        <v>52</v>
      </c>
      <c r="E2081" s="16">
        <v>3</v>
      </c>
      <c r="F2081" s="17">
        <v>269.96999999999997</v>
      </c>
      <c r="G2081" s="16">
        <v>4</v>
      </c>
      <c r="H2081" s="17">
        <v>479.96</v>
      </c>
      <c r="I2081" s="2" t="s">
        <v>39</v>
      </c>
      <c r="J2081" s="2" t="s">
        <v>36</v>
      </c>
      <c r="K2081" s="16" t="s">
        <v>113</v>
      </c>
      <c r="L2081" s="18">
        <v>2026</v>
      </c>
      <c r="M2081" s="2"/>
    </row>
    <row r="2082" spans="2:13" x14ac:dyDescent="0.3">
      <c r="B2082" s="10">
        <v>46265</v>
      </c>
      <c r="C2082" s="11" t="s">
        <v>42</v>
      </c>
      <c r="D2082" s="11" t="s">
        <v>43</v>
      </c>
      <c r="E2082" s="12">
        <v>1</v>
      </c>
      <c r="F2082" s="13">
        <v>21.99</v>
      </c>
      <c r="G2082" s="12">
        <v>5</v>
      </c>
      <c r="H2082" s="13">
        <v>199.95</v>
      </c>
      <c r="I2082" s="11" t="s">
        <v>25</v>
      </c>
      <c r="J2082" s="11" t="s">
        <v>36</v>
      </c>
      <c r="K2082" s="12" t="s">
        <v>113</v>
      </c>
      <c r="L2082" s="14">
        <v>2026</v>
      </c>
      <c r="M2082" s="2"/>
    </row>
    <row r="2083" spans="2:13" x14ac:dyDescent="0.3">
      <c r="B2083" s="15">
        <v>46266</v>
      </c>
      <c r="C2083" s="2" t="s">
        <v>75</v>
      </c>
      <c r="D2083" s="2" t="s">
        <v>76</v>
      </c>
      <c r="E2083" s="16">
        <v>3</v>
      </c>
      <c r="F2083" s="17">
        <v>36</v>
      </c>
      <c r="G2083" s="16">
        <v>2</v>
      </c>
      <c r="H2083" s="17">
        <v>40</v>
      </c>
      <c r="I2083" s="2" t="s">
        <v>77</v>
      </c>
      <c r="J2083" s="2" t="s">
        <v>78</v>
      </c>
      <c r="K2083" s="16" t="s">
        <v>114</v>
      </c>
      <c r="L2083" s="18">
        <v>2026</v>
      </c>
      <c r="M2083" s="2"/>
    </row>
    <row r="2084" spans="2:13" x14ac:dyDescent="0.3">
      <c r="B2084" s="10">
        <v>46267</v>
      </c>
      <c r="C2084" s="11" t="s">
        <v>59</v>
      </c>
      <c r="D2084" s="11" t="s">
        <v>60</v>
      </c>
      <c r="E2084" s="12">
        <v>2</v>
      </c>
      <c r="F2084" s="13">
        <v>40</v>
      </c>
      <c r="G2084" s="12">
        <v>1</v>
      </c>
      <c r="H2084" s="13">
        <v>39.99</v>
      </c>
      <c r="I2084" s="11" t="s">
        <v>30</v>
      </c>
      <c r="J2084" s="11" t="s">
        <v>55</v>
      </c>
      <c r="K2084" s="12" t="s">
        <v>114</v>
      </c>
      <c r="L2084" s="14">
        <v>2026</v>
      </c>
      <c r="M2084" s="2"/>
    </row>
    <row r="2085" spans="2:13" x14ac:dyDescent="0.3">
      <c r="B2085" s="15">
        <v>46267</v>
      </c>
      <c r="C2085" s="2" t="s">
        <v>53</v>
      </c>
      <c r="D2085" s="2" t="s">
        <v>54</v>
      </c>
      <c r="E2085" s="16">
        <v>3</v>
      </c>
      <c r="F2085" s="17">
        <v>623.97</v>
      </c>
      <c r="G2085" s="16">
        <v>5</v>
      </c>
      <c r="H2085" s="17">
        <v>1299.95</v>
      </c>
      <c r="I2085" s="2" t="s">
        <v>35</v>
      </c>
      <c r="J2085" s="2" t="s">
        <v>55</v>
      </c>
      <c r="K2085" s="16" t="s">
        <v>114</v>
      </c>
      <c r="L2085" s="18">
        <v>2026</v>
      </c>
      <c r="M2085" s="2"/>
    </row>
    <row r="2086" spans="2:13" x14ac:dyDescent="0.3">
      <c r="B2086" s="10">
        <v>46268</v>
      </c>
      <c r="C2086" s="11" t="s">
        <v>28</v>
      </c>
      <c r="D2086" s="11" t="s">
        <v>29</v>
      </c>
      <c r="E2086" s="12">
        <v>1</v>
      </c>
      <c r="F2086" s="13">
        <v>15</v>
      </c>
      <c r="G2086" s="12">
        <v>1</v>
      </c>
      <c r="H2086" s="13">
        <v>29.99</v>
      </c>
      <c r="I2086" s="11" t="s">
        <v>30</v>
      </c>
      <c r="J2086" s="11" t="s">
        <v>14</v>
      </c>
      <c r="K2086" s="12" t="s">
        <v>114</v>
      </c>
      <c r="L2086" s="14">
        <v>2026</v>
      </c>
      <c r="M2086" s="2"/>
    </row>
    <row r="2087" spans="2:13" x14ac:dyDescent="0.3">
      <c r="B2087" s="15">
        <v>46269</v>
      </c>
      <c r="C2087" s="2" t="s">
        <v>66</v>
      </c>
      <c r="D2087" s="2" t="s">
        <v>67</v>
      </c>
      <c r="E2087" s="16">
        <v>2</v>
      </c>
      <c r="F2087" s="17">
        <v>8991</v>
      </c>
      <c r="G2087" s="16">
        <v>5</v>
      </c>
      <c r="H2087" s="17">
        <v>24975</v>
      </c>
      <c r="I2087" s="2" t="s">
        <v>13</v>
      </c>
      <c r="J2087" s="2" t="s">
        <v>68</v>
      </c>
      <c r="K2087" s="16" t="s">
        <v>114</v>
      </c>
      <c r="L2087" s="18">
        <v>2026</v>
      </c>
      <c r="M2087" s="2"/>
    </row>
    <row r="2088" spans="2:13" x14ac:dyDescent="0.3">
      <c r="B2088" s="10">
        <v>46270</v>
      </c>
      <c r="C2088" s="11" t="s">
        <v>69</v>
      </c>
      <c r="D2088" s="11" t="s">
        <v>70</v>
      </c>
      <c r="E2088" s="12">
        <v>3</v>
      </c>
      <c r="F2088" s="13">
        <v>105</v>
      </c>
      <c r="G2088" s="12">
        <v>1</v>
      </c>
      <c r="H2088" s="13">
        <v>70</v>
      </c>
      <c r="I2088" s="11" t="s">
        <v>71</v>
      </c>
      <c r="J2088" s="11" t="s">
        <v>68</v>
      </c>
      <c r="K2088" s="12" t="s">
        <v>114</v>
      </c>
      <c r="L2088" s="14">
        <v>2026</v>
      </c>
      <c r="M2088" s="2"/>
    </row>
    <row r="2089" spans="2:13" x14ac:dyDescent="0.3">
      <c r="B2089" s="15">
        <v>46271</v>
      </c>
      <c r="C2089" s="2" t="s">
        <v>89</v>
      </c>
      <c r="D2089" s="2" t="s">
        <v>90</v>
      </c>
      <c r="E2089" s="16">
        <v>3</v>
      </c>
      <c r="F2089" s="17">
        <v>188.97</v>
      </c>
      <c r="G2089" s="16">
        <v>5</v>
      </c>
      <c r="H2089" s="17">
        <v>449.95</v>
      </c>
      <c r="I2089" s="2" t="s">
        <v>91</v>
      </c>
      <c r="J2089" s="2" t="s">
        <v>78</v>
      </c>
      <c r="K2089" s="16" t="s">
        <v>114</v>
      </c>
      <c r="L2089" s="18">
        <v>2026</v>
      </c>
      <c r="M2089" s="2"/>
    </row>
    <row r="2090" spans="2:13" x14ac:dyDescent="0.3">
      <c r="B2090" s="10">
        <v>46272</v>
      </c>
      <c r="C2090" s="11" t="s">
        <v>49</v>
      </c>
      <c r="D2090" s="11" t="s">
        <v>50</v>
      </c>
      <c r="E2090" s="12">
        <v>0</v>
      </c>
      <c r="F2090" s="13">
        <v>0</v>
      </c>
      <c r="G2090" s="12">
        <v>5</v>
      </c>
      <c r="H2090" s="13">
        <v>209.4</v>
      </c>
      <c r="I2090" s="11" t="s">
        <v>46</v>
      </c>
      <c r="J2090" s="11" t="s">
        <v>36</v>
      </c>
      <c r="K2090" s="12" t="s">
        <v>114</v>
      </c>
      <c r="L2090" s="14">
        <v>2026</v>
      </c>
      <c r="M2090" s="2"/>
    </row>
    <row r="2091" spans="2:13" x14ac:dyDescent="0.3">
      <c r="B2091" s="15">
        <v>46273</v>
      </c>
      <c r="C2091" s="2" t="s">
        <v>37</v>
      </c>
      <c r="D2091" s="2" t="s">
        <v>38</v>
      </c>
      <c r="E2091" s="16">
        <v>3</v>
      </c>
      <c r="F2091" s="17">
        <v>116.97</v>
      </c>
      <c r="G2091" s="16">
        <v>4</v>
      </c>
      <c r="H2091" s="17">
        <v>239.96</v>
      </c>
      <c r="I2091" s="2" t="s">
        <v>39</v>
      </c>
      <c r="J2091" s="2" t="s">
        <v>36</v>
      </c>
      <c r="K2091" s="16" t="s">
        <v>114</v>
      </c>
      <c r="L2091" s="18">
        <v>2026</v>
      </c>
      <c r="M2091" s="2"/>
    </row>
    <row r="2092" spans="2:13" x14ac:dyDescent="0.3">
      <c r="B2092" s="10">
        <v>46274</v>
      </c>
      <c r="C2092" s="11" t="s">
        <v>51</v>
      </c>
      <c r="D2092" s="11" t="s">
        <v>52</v>
      </c>
      <c r="E2092" s="12">
        <v>2</v>
      </c>
      <c r="F2092" s="13">
        <v>179.98</v>
      </c>
      <c r="G2092" s="12">
        <v>5</v>
      </c>
      <c r="H2092" s="13">
        <v>599.95000000000005</v>
      </c>
      <c r="I2092" s="11" t="s">
        <v>39</v>
      </c>
      <c r="J2092" s="11" t="s">
        <v>36</v>
      </c>
      <c r="K2092" s="12" t="s">
        <v>114</v>
      </c>
      <c r="L2092" s="14">
        <v>2026</v>
      </c>
      <c r="M2092" s="2"/>
    </row>
    <row r="2093" spans="2:13" x14ac:dyDescent="0.3">
      <c r="B2093" s="15">
        <v>46275</v>
      </c>
      <c r="C2093" s="2" t="s">
        <v>31</v>
      </c>
      <c r="D2093" s="2" t="s">
        <v>32</v>
      </c>
      <c r="E2093" s="16">
        <v>0</v>
      </c>
      <c r="F2093" s="17">
        <v>0</v>
      </c>
      <c r="G2093" s="16">
        <v>4</v>
      </c>
      <c r="H2093" s="17">
        <v>1103.52</v>
      </c>
      <c r="I2093" s="2" t="s">
        <v>18</v>
      </c>
      <c r="J2093" s="2" t="s">
        <v>14</v>
      </c>
      <c r="K2093" s="16" t="s">
        <v>114</v>
      </c>
      <c r="L2093" s="18">
        <v>2026</v>
      </c>
      <c r="M2093" s="2"/>
    </row>
    <row r="2094" spans="2:13" x14ac:dyDescent="0.3">
      <c r="B2094" s="10">
        <v>46276</v>
      </c>
      <c r="C2094" s="11" t="s">
        <v>79</v>
      </c>
      <c r="D2094" s="11" t="s">
        <v>80</v>
      </c>
      <c r="E2094" s="12">
        <v>0</v>
      </c>
      <c r="F2094" s="13">
        <v>0</v>
      </c>
      <c r="G2094" s="12">
        <v>4</v>
      </c>
      <c r="H2094" s="13">
        <v>996</v>
      </c>
      <c r="I2094" s="11" t="s">
        <v>81</v>
      </c>
      <c r="J2094" s="11" t="s">
        <v>78</v>
      </c>
      <c r="K2094" s="12" t="s">
        <v>114</v>
      </c>
      <c r="L2094" s="14">
        <v>2026</v>
      </c>
      <c r="M2094" s="2"/>
    </row>
    <row r="2095" spans="2:13" x14ac:dyDescent="0.3">
      <c r="B2095" s="15">
        <v>46277</v>
      </c>
      <c r="C2095" s="2" t="s">
        <v>28</v>
      </c>
      <c r="D2095" s="2" t="s">
        <v>29</v>
      </c>
      <c r="E2095" s="16">
        <v>0</v>
      </c>
      <c r="F2095" s="17">
        <v>0</v>
      </c>
      <c r="G2095" s="16">
        <v>4</v>
      </c>
      <c r="H2095" s="17">
        <v>119.96</v>
      </c>
      <c r="I2095" s="2" t="s">
        <v>30</v>
      </c>
      <c r="J2095" s="2" t="s">
        <v>14</v>
      </c>
      <c r="K2095" s="16" t="s">
        <v>114</v>
      </c>
      <c r="L2095" s="18">
        <v>2026</v>
      </c>
      <c r="M2095" s="2"/>
    </row>
    <row r="2096" spans="2:13" x14ac:dyDescent="0.3">
      <c r="B2096" s="10">
        <v>46278</v>
      </c>
      <c r="C2096" s="11" t="s">
        <v>16</v>
      </c>
      <c r="D2096" s="11" t="s">
        <v>17</v>
      </c>
      <c r="E2096" s="12">
        <v>1</v>
      </c>
      <c r="F2096" s="13">
        <v>174.99</v>
      </c>
      <c r="G2096" s="12">
        <v>2</v>
      </c>
      <c r="H2096" s="13">
        <v>499.98</v>
      </c>
      <c r="I2096" s="11" t="s">
        <v>18</v>
      </c>
      <c r="J2096" s="11" t="s">
        <v>14</v>
      </c>
      <c r="K2096" s="12" t="s">
        <v>114</v>
      </c>
      <c r="L2096" s="14">
        <v>2026</v>
      </c>
      <c r="M2096" s="2"/>
    </row>
    <row r="2097" spans="2:13" x14ac:dyDescent="0.3">
      <c r="B2097" s="15">
        <v>46279</v>
      </c>
      <c r="C2097" s="2" t="s">
        <v>101</v>
      </c>
      <c r="D2097" s="2" t="s">
        <v>102</v>
      </c>
      <c r="E2097" s="16">
        <v>2</v>
      </c>
      <c r="F2097" s="17">
        <v>488.6</v>
      </c>
      <c r="G2097" s="16">
        <v>1</v>
      </c>
      <c r="H2097" s="17">
        <v>349</v>
      </c>
      <c r="I2097" s="2" t="s">
        <v>103</v>
      </c>
      <c r="J2097" s="2" t="s">
        <v>100</v>
      </c>
      <c r="K2097" s="16" t="s">
        <v>114</v>
      </c>
      <c r="L2097" s="18">
        <v>2026</v>
      </c>
      <c r="M2097" s="2"/>
    </row>
    <row r="2098" spans="2:13" x14ac:dyDescent="0.3">
      <c r="B2098" s="10">
        <v>46280</v>
      </c>
      <c r="C2098" s="11" t="s">
        <v>101</v>
      </c>
      <c r="D2098" s="11" t="s">
        <v>102</v>
      </c>
      <c r="E2098" s="12">
        <v>0</v>
      </c>
      <c r="F2098" s="13">
        <v>0</v>
      </c>
      <c r="G2098" s="12">
        <v>1</v>
      </c>
      <c r="H2098" s="13">
        <v>349</v>
      </c>
      <c r="I2098" s="11" t="s">
        <v>103</v>
      </c>
      <c r="J2098" s="11" t="s">
        <v>100</v>
      </c>
      <c r="K2098" s="12" t="s">
        <v>114</v>
      </c>
      <c r="L2098" s="14">
        <v>2026</v>
      </c>
      <c r="M2098" s="2"/>
    </row>
    <row r="2099" spans="2:13" x14ac:dyDescent="0.3">
      <c r="B2099" s="15">
        <v>46281</v>
      </c>
      <c r="C2099" s="2" t="s">
        <v>26</v>
      </c>
      <c r="D2099" s="2" t="s">
        <v>27</v>
      </c>
      <c r="E2099" s="16">
        <v>3</v>
      </c>
      <c r="F2099" s="17">
        <v>42</v>
      </c>
      <c r="G2099" s="16">
        <v>1</v>
      </c>
      <c r="H2099" s="17">
        <v>27.99</v>
      </c>
      <c r="I2099" s="2" t="s">
        <v>25</v>
      </c>
      <c r="J2099" s="2" t="s">
        <v>14</v>
      </c>
      <c r="K2099" s="16" t="s">
        <v>114</v>
      </c>
      <c r="L2099" s="18">
        <v>2026</v>
      </c>
      <c r="M2099" s="2"/>
    </row>
    <row r="2100" spans="2:13" x14ac:dyDescent="0.3">
      <c r="B2100" s="10">
        <v>46282</v>
      </c>
      <c r="C2100" s="11" t="s">
        <v>89</v>
      </c>
      <c r="D2100" s="11" t="s">
        <v>90</v>
      </c>
      <c r="E2100" s="12">
        <v>2</v>
      </c>
      <c r="F2100" s="13">
        <v>125.98</v>
      </c>
      <c r="G2100" s="12">
        <v>1</v>
      </c>
      <c r="H2100" s="13">
        <v>89.99</v>
      </c>
      <c r="I2100" s="11" t="s">
        <v>91</v>
      </c>
      <c r="J2100" s="11" t="s">
        <v>78</v>
      </c>
      <c r="K2100" s="12" t="s">
        <v>114</v>
      </c>
      <c r="L2100" s="14">
        <v>2026</v>
      </c>
      <c r="M2100" s="2"/>
    </row>
    <row r="2101" spans="2:13" x14ac:dyDescent="0.3">
      <c r="B2101" s="15">
        <v>46283</v>
      </c>
      <c r="C2101" s="2" t="s">
        <v>72</v>
      </c>
      <c r="D2101" s="2" t="s">
        <v>73</v>
      </c>
      <c r="E2101" s="16">
        <v>0</v>
      </c>
      <c r="F2101" s="17">
        <v>0</v>
      </c>
      <c r="G2101" s="16">
        <v>1</v>
      </c>
      <c r="H2101" s="17">
        <v>14000</v>
      </c>
      <c r="I2101" s="2" t="s">
        <v>74</v>
      </c>
      <c r="J2101" s="2" t="s">
        <v>68</v>
      </c>
      <c r="K2101" s="16" t="s">
        <v>114</v>
      </c>
      <c r="L2101" s="18">
        <v>2026</v>
      </c>
      <c r="M2101" s="2"/>
    </row>
    <row r="2102" spans="2:13" x14ac:dyDescent="0.3">
      <c r="B2102" s="10">
        <v>46284</v>
      </c>
      <c r="C2102" s="11" t="s">
        <v>75</v>
      </c>
      <c r="D2102" s="11" t="s">
        <v>76</v>
      </c>
      <c r="E2102" s="12">
        <v>3</v>
      </c>
      <c r="F2102" s="13">
        <v>36</v>
      </c>
      <c r="G2102" s="12">
        <v>4</v>
      </c>
      <c r="H2102" s="13">
        <v>80</v>
      </c>
      <c r="I2102" s="11" t="s">
        <v>77</v>
      </c>
      <c r="J2102" s="11" t="s">
        <v>78</v>
      </c>
      <c r="K2102" s="12" t="s">
        <v>114</v>
      </c>
      <c r="L2102" s="14">
        <v>2026</v>
      </c>
      <c r="M2102" s="2"/>
    </row>
    <row r="2103" spans="2:13" x14ac:dyDescent="0.3">
      <c r="B2103" s="15">
        <v>46284</v>
      </c>
      <c r="C2103" s="2" t="s">
        <v>56</v>
      </c>
      <c r="D2103" s="2" t="s">
        <v>57</v>
      </c>
      <c r="E2103" s="16">
        <v>2</v>
      </c>
      <c r="F2103" s="17">
        <v>366.5</v>
      </c>
      <c r="G2103" s="16">
        <v>5</v>
      </c>
      <c r="H2103" s="17">
        <v>1077.95</v>
      </c>
      <c r="I2103" s="2" t="s">
        <v>58</v>
      </c>
      <c r="J2103" s="2" t="s">
        <v>55</v>
      </c>
      <c r="K2103" s="16" t="s">
        <v>114</v>
      </c>
      <c r="L2103" s="18">
        <v>2026</v>
      </c>
      <c r="M2103" s="2"/>
    </row>
    <row r="2104" spans="2:13" x14ac:dyDescent="0.3">
      <c r="B2104" s="10">
        <v>46285</v>
      </c>
      <c r="C2104" s="11" t="s">
        <v>69</v>
      </c>
      <c r="D2104" s="11" t="s">
        <v>70</v>
      </c>
      <c r="E2104" s="12">
        <v>2</v>
      </c>
      <c r="F2104" s="13">
        <v>70</v>
      </c>
      <c r="G2104" s="12">
        <v>4</v>
      </c>
      <c r="H2104" s="13">
        <v>280</v>
      </c>
      <c r="I2104" s="11" t="s">
        <v>71</v>
      </c>
      <c r="J2104" s="11" t="s">
        <v>68</v>
      </c>
      <c r="K2104" s="12" t="s">
        <v>114</v>
      </c>
      <c r="L2104" s="14">
        <v>2026</v>
      </c>
      <c r="M2104" s="2"/>
    </row>
    <row r="2105" spans="2:13" x14ac:dyDescent="0.3">
      <c r="B2105" s="15">
        <v>46286</v>
      </c>
      <c r="C2105" s="2" t="s">
        <v>44</v>
      </c>
      <c r="D2105" s="2" t="s">
        <v>45</v>
      </c>
      <c r="E2105" s="16">
        <v>2</v>
      </c>
      <c r="F2105" s="17">
        <v>65.42</v>
      </c>
      <c r="G2105" s="16">
        <v>3</v>
      </c>
      <c r="H2105" s="17">
        <v>150.96</v>
      </c>
      <c r="I2105" s="2" t="s">
        <v>46</v>
      </c>
      <c r="J2105" s="2" t="s">
        <v>36</v>
      </c>
      <c r="K2105" s="16" t="s">
        <v>114</v>
      </c>
      <c r="L2105" s="18">
        <v>2026</v>
      </c>
      <c r="M2105" s="2"/>
    </row>
    <row r="2106" spans="2:13" x14ac:dyDescent="0.3">
      <c r="B2106" s="10">
        <v>46287</v>
      </c>
      <c r="C2106" s="11" t="s">
        <v>69</v>
      </c>
      <c r="D2106" s="11" t="s">
        <v>70</v>
      </c>
      <c r="E2106" s="12">
        <v>2</v>
      </c>
      <c r="F2106" s="13">
        <v>70</v>
      </c>
      <c r="G2106" s="12">
        <v>3</v>
      </c>
      <c r="H2106" s="13">
        <v>210</v>
      </c>
      <c r="I2106" s="11" t="s">
        <v>71</v>
      </c>
      <c r="J2106" s="11" t="s">
        <v>68</v>
      </c>
      <c r="K2106" s="12" t="s">
        <v>114</v>
      </c>
      <c r="L2106" s="14">
        <v>2026</v>
      </c>
      <c r="M2106" s="2"/>
    </row>
    <row r="2107" spans="2:13" x14ac:dyDescent="0.3">
      <c r="B2107" s="15">
        <v>46288</v>
      </c>
      <c r="C2107" s="2" t="s">
        <v>101</v>
      </c>
      <c r="D2107" s="2" t="s">
        <v>102</v>
      </c>
      <c r="E2107" s="16">
        <v>2</v>
      </c>
      <c r="F2107" s="17">
        <v>488.6</v>
      </c>
      <c r="G2107" s="16">
        <v>5</v>
      </c>
      <c r="H2107" s="17">
        <v>1745</v>
      </c>
      <c r="I2107" s="2" t="s">
        <v>103</v>
      </c>
      <c r="J2107" s="2" t="s">
        <v>100</v>
      </c>
      <c r="K2107" s="16" t="s">
        <v>114</v>
      </c>
      <c r="L2107" s="18">
        <v>2026</v>
      </c>
      <c r="M2107" s="2"/>
    </row>
    <row r="2108" spans="2:13" x14ac:dyDescent="0.3">
      <c r="B2108" s="10">
        <v>46288</v>
      </c>
      <c r="C2108" s="11" t="s">
        <v>53</v>
      </c>
      <c r="D2108" s="11" t="s">
        <v>54</v>
      </c>
      <c r="E2108" s="12">
        <v>2</v>
      </c>
      <c r="F2108" s="13">
        <v>415.98</v>
      </c>
      <c r="G2108" s="12">
        <v>5</v>
      </c>
      <c r="H2108" s="13">
        <v>1299.95</v>
      </c>
      <c r="I2108" s="11" t="s">
        <v>35</v>
      </c>
      <c r="J2108" s="11" t="s">
        <v>55</v>
      </c>
      <c r="K2108" s="12" t="s">
        <v>114</v>
      </c>
      <c r="L2108" s="14">
        <v>2026</v>
      </c>
      <c r="M2108" s="2"/>
    </row>
    <row r="2109" spans="2:13" x14ac:dyDescent="0.3">
      <c r="B2109" s="15">
        <v>46289</v>
      </c>
      <c r="C2109" s="2" t="s">
        <v>72</v>
      </c>
      <c r="D2109" s="2" t="s">
        <v>73</v>
      </c>
      <c r="E2109" s="16">
        <v>1</v>
      </c>
      <c r="F2109" s="17">
        <v>12600</v>
      </c>
      <c r="G2109" s="16">
        <v>1</v>
      </c>
      <c r="H2109" s="17">
        <v>14000</v>
      </c>
      <c r="I2109" s="2" t="s">
        <v>74</v>
      </c>
      <c r="J2109" s="2" t="s">
        <v>68</v>
      </c>
      <c r="K2109" s="16" t="s">
        <v>114</v>
      </c>
      <c r="L2109" s="18">
        <v>2026</v>
      </c>
      <c r="M2109" s="2"/>
    </row>
    <row r="2110" spans="2:13" x14ac:dyDescent="0.3">
      <c r="B2110" s="10">
        <v>46290</v>
      </c>
      <c r="C2110" s="11" t="s">
        <v>104</v>
      </c>
      <c r="D2110" s="11" t="s">
        <v>105</v>
      </c>
      <c r="E2110" s="12">
        <v>3</v>
      </c>
      <c r="F2110" s="13">
        <v>103.64999999999999</v>
      </c>
      <c r="G2110" s="12">
        <v>3</v>
      </c>
      <c r="H2110" s="13">
        <v>159.44999999999999</v>
      </c>
      <c r="I2110" s="11" t="s">
        <v>106</v>
      </c>
      <c r="J2110" s="11" t="s">
        <v>100</v>
      </c>
      <c r="K2110" s="12" t="s">
        <v>114</v>
      </c>
      <c r="L2110" s="14">
        <v>2026</v>
      </c>
      <c r="M2110" s="2"/>
    </row>
    <row r="2111" spans="2:13" x14ac:dyDescent="0.3">
      <c r="B2111" s="15">
        <v>46291</v>
      </c>
      <c r="C2111" s="2" t="s">
        <v>49</v>
      </c>
      <c r="D2111" s="2" t="s">
        <v>50</v>
      </c>
      <c r="E2111" s="16">
        <v>2</v>
      </c>
      <c r="F2111" s="17">
        <v>46.06</v>
      </c>
      <c r="G2111" s="16">
        <v>1</v>
      </c>
      <c r="H2111" s="17">
        <v>41.88</v>
      </c>
      <c r="I2111" s="2" t="s">
        <v>46</v>
      </c>
      <c r="J2111" s="2" t="s">
        <v>36</v>
      </c>
      <c r="K2111" s="16" t="s">
        <v>114</v>
      </c>
      <c r="L2111" s="18">
        <v>2026</v>
      </c>
      <c r="M2111" s="2"/>
    </row>
    <row r="2112" spans="2:13" x14ac:dyDescent="0.3">
      <c r="B2112" s="10">
        <v>46292</v>
      </c>
      <c r="C2112" s="11" t="s">
        <v>72</v>
      </c>
      <c r="D2112" s="11" t="s">
        <v>73</v>
      </c>
      <c r="E2112" s="12">
        <v>1</v>
      </c>
      <c r="F2112" s="13">
        <v>12600</v>
      </c>
      <c r="G2112" s="12">
        <v>1</v>
      </c>
      <c r="H2112" s="13">
        <v>14000</v>
      </c>
      <c r="I2112" s="11" t="s">
        <v>74</v>
      </c>
      <c r="J2112" s="11" t="s">
        <v>68</v>
      </c>
      <c r="K2112" s="12" t="s">
        <v>114</v>
      </c>
      <c r="L2112" s="14">
        <v>2026</v>
      </c>
      <c r="M2112" s="2"/>
    </row>
    <row r="2113" spans="2:13" x14ac:dyDescent="0.3">
      <c r="B2113" s="15">
        <v>46292</v>
      </c>
      <c r="C2113" s="2" t="s">
        <v>44</v>
      </c>
      <c r="D2113" s="2" t="s">
        <v>45</v>
      </c>
      <c r="E2113" s="16">
        <v>2</v>
      </c>
      <c r="F2113" s="17">
        <v>65.42</v>
      </c>
      <c r="G2113" s="16">
        <v>5</v>
      </c>
      <c r="H2113" s="17">
        <v>251.6</v>
      </c>
      <c r="I2113" s="2" t="s">
        <v>46</v>
      </c>
      <c r="J2113" s="2" t="s">
        <v>36</v>
      </c>
      <c r="K2113" s="16" t="s">
        <v>114</v>
      </c>
      <c r="L2113" s="18">
        <v>2026</v>
      </c>
      <c r="M2113" s="2"/>
    </row>
    <row r="2114" spans="2:13" x14ac:dyDescent="0.3">
      <c r="B2114" s="10">
        <v>46293</v>
      </c>
      <c r="C2114" s="11" t="s">
        <v>59</v>
      </c>
      <c r="D2114" s="11" t="s">
        <v>60</v>
      </c>
      <c r="E2114" s="12">
        <v>0</v>
      </c>
      <c r="F2114" s="13">
        <v>0</v>
      </c>
      <c r="G2114" s="12">
        <v>5</v>
      </c>
      <c r="H2114" s="13">
        <v>199.95</v>
      </c>
      <c r="I2114" s="11" t="s">
        <v>30</v>
      </c>
      <c r="J2114" s="11" t="s">
        <v>55</v>
      </c>
      <c r="K2114" s="12" t="s">
        <v>114</v>
      </c>
      <c r="L2114" s="14">
        <v>2026</v>
      </c>
      <c r="M2114" s="2"/>
    </row>
    <row r="2115" spans="2:13" x14ac:dyDescent="0.3">
      <c r="B2115" s="15">
        <v>46294</v>
      </c>
      <c r="C2115" s="2" t="s">
        <v>42</v>
      </c>
      <c r="D2115" s="2" t="s">
        <v>43</v>
      </c>
      <c r="E2115" s="16">
        <v>2</v>
      </c>
      <c r="F2115" s="17">
        <v>43.98</v>
      </c>
      <c r="G2115" s="16">
        <v>2</v>
      </c>
      <c r="H2115" s="17">
        <v>79.98</v>
      </c>
      <c r="I2115" s="2" t="s">
        <v>25</v>
      </c>
      <c r="J2115" s="2" t="s">
        <v>36</v>
      </c>
      <c r="K2115" s="16" t="s">
        <v>114</v>
      </c>
      <c r="L2115" s="18">
        <v>2026</v>
      </c>
      <c r="M2115" s="2"/>
    </row>
    <row r="2116" spans="2:13" x14ac:dyDescent="0.3">
      <c r="B2116" s="10">
        <v>46295</v>
      </c>
      <c r="C2116" s="11" t="s">
        <v>64</v>
      </c>
      <c r="D2116" s="11" t="s">
        <v>65</v>
      </c>
      <c r="E2116" s="12">
        <v>3</v>
      </c>
      <c r="F2116" s="13">
        <v>1754.97</v>
      </c>
      <c r="G2116" s="12">
        <v>4</v>
      </c>
      <c r="H2116" s="13">
        <v>2599.96</v>
      </c>
      <c r="I2116" s="11" t="s">
        <v>35</v>
      </c>
      <c r="J2116" s="11" t="s">
        <v>55</v>
      </c>
      <c r="K2116" s="12" t="s">
        <v>114</v>
      </c>
      <c r="L2116" s="14">
        <v>2026</v>
      </c>
      <c r="M2116" s="2"/>
    </row>
    <row r="2117" spans="2:13" x14ac:dyDescent="0.3">
      <c r="B2117" s="15">
        <v>46296</v>
      </c>
      <c r="C2117" s="2" t="s">
        <v>11</v>
      </c>
      <c r="D2117" s="2" t="s">
        <v>12</v>
      </c>
      <c r="E2117" s="16">
        <v>3</v>
      </c>
      <c r="F2117" s="17">
        <v>1036.77</v>
      </c>
      <c r="G2117" s="16">
        <v>2</v>
      </c>
      <c r="H2117" s="17">
        <v>863.98</v>
      </c>
      <c r="I2117" s="2" t="s">
        <v>13</v>
      </c>
      <c r="J2117" s="2" t="s">
        <v>14</v>
      </c>
      <c r="K2117" s="16" t="s">
        <v>115</v>
      </c>
      <c r="L2117" s="18">
        <v>2026</v>
      </c>
      <c r="M2117" s="2"/>
    </row>
    <row r="2118" spans="2:13" x14ac:dyDescent="0.3">
      <c r="B2118" s="10">
        <v>46297</v>
      </c>
      <c r="C2118" s="11" t="s">
        <v>92</v>
      </c>
      <c r="D2118" s="11" t="s">
        <v>93</v>
      </c>
      <c r="E2118" s="12">
        <v>0</v>
      </c>
      <c r="F2118" s="13">
        <v>0</v>
      </c>
      <c r="G2118" s="12">
        <v>1</v>
      </c>
      <c r="H2118" s="13">
        <v>59.99</v>
      </c>
      <c r="I2118" s="11" t="s">
        <v>94</v>
      </c>
      <c r="J2118" s="11" t="s">
        <v>95</v>
      </c>
      <c r="K2118" s="12" t="s">
        <v>115</v>
      </c>
      <c r="L2118" s="14">
        <v>2026</v>
      </c>
      <c r="M2118" s="2"/>
    </row>
    <row r="2119" spans="2:13" x14ac:dyDescent="0.3">
      <c r="B2119" s="15">
        <v>46298</v>
      </c>
      <c r="C2119" s="2" t="s">
        <v>44</v>
      </c>
      <c r="D2119" s="2" t="s">
        <v>45</v>
      </c>
      <c r="E2119" s="16">
        <v>3</v>
      </c>
      <c r="F2119" s="17">
        <v>98.13</v>
      </c>
      <c r="G2119" s="16">
        <v>2</v>
      </c>
      <c r="H2119" s="17">
        <v>100.64</v>
      </c>
      <c r="I2119" s="2" t="s">
        <v>46</v>
      </c>
      <c r="J2119" s="2" t="s">
        <v>36</v>
      </c>
      <c r="K2119" s="16" t="s">
        <v>115</v>
      </c>
      <c r="L2119" s="18">
        <v>2026</v>
      </c>
      <c r="M2119" s="2"/>
    </row>
    <row r="2120" spans="2:13" x14ac:dyDescent="0.3">
      <c r="B2120" s="10">
        <v>46299</v>
      </c>
      <c r="C2120" s="11" t="s">
        <v>101</v>
      </c>
      <c r="D2120" s="11" t="s">
        <v>102</v>
      </c>
      <c r="E2120" s="12">
        <v>1</v>
      </c>
      <c r="F2120" s="13">
        <v>244.3</v>
      </c>
      <c r="G2120" s="12">
        <v>1</v>
      </c>
      <c r="H2120" s="13">
        <v>349</v>
      </c>
      <c r="I2120" s="11" t="s">
        <v>103</v>
      </c>
      <c r="J2120" s="11" t="s">
        <v>100</v>
      </c>
      <c r="K2120" s="12" t="s">
        <v>115</v>
      </c>
      <c r="L2120" s="14">
        <v>2026</v>
      </c>
      <c r="M2120" s="2"/>
    </row>
    <row r="2121" spans="2:13" x14ac:dyDescent="0.3">
      <c r="B2121" s="15">
        <v>46299</v>
      </c>
      <c r="C2121" s="2" t="s">
        <v>40</v>
      </c>
      <c r="D2121" s="2" t="s">
        <v>41</v>
      </c>
      <c r="E2121" s="16">
        <v>1</v>
      </c>
      <c r="F2121" s="17">
        <v>21.99</v>
      </c>
      <c r="G2121" s="16">
        <v>5</v>
      </c>
      <c r="H2121" s="17">
        <v>199.95</v>
      </c>
      <c r="I2121" s="2" t="s">
        <v>25</v>
      </c>
      <c r="J2121" s="2" t="s">
        <v>36</v>
      </c>
      <c r="K2121" s="16" t="s">
        <v>115</v>
      </c>
      <c r="L2121" s="18">
        <v>2026</v>
      </c>
      <c r="M2121" s="2"/>
    </row>
    <row r="2122" spans="2:13" x14ac:dyDescent="0.3">
      <c r="B2122" s="10">
        <v>46300</v>
      </c>
      <c r="C2122" s="11" t="s">
        <v>64</v>
      </c>
      <c r="D2122" s="11" t="s">
        <v>65</v>
      </c>
      <c r="E2122" s="12">
        <v>3</v>
      </c>
      <c r="F2122" s="13">
        <v>1754.97</v>
      </c>
      <c r="G2122" s="12">
        <v>4</v>
      </c>
      <c r="H2122" s="13">
        <v>2599.96</v>
      </c>
      <c r="I2122" s="11" t="s">
        <v>35</v>
      </c>
      <c r="J2122" s="11" t="s">
        <v>55</v>
      </c>
      <c r="K2122" s="12" t="s">
        <v>115</v>
      </c>
      <c r="L2122" s="14">
        <v>2026</v>
      </c>
      <c r="M2122" s="2"/>
    </row>
    <row r="2123" spans="2:13" x14ac:dyDescent="0.3">
      <c r="B2123" s="15">
        <v>46301</v>
      </c>
      <c r="C2123" s="2" t="s">
        <v>56</v>
      </c>
      <c r="D2123" s="2" t="s">
        <v>57</v>
      </c>
      <c r="E2123" s="16">
        <v>1</v>
      </c>
      <c r="F2123" s="17">
        <v>183.25</v>
      </c>
      <c r="G2123" s="16">
        <v>5</v>
      </c>
      <c r="H2123" s="17">
        <v>1077.95</v>
      </c>
      <c r="I2123" s="2" t="s">
        <v>58</v>
      </c>
      <c r="J2123" s="2" t="s">
        <v>55</v>
      </c>
      <c r="K2123" s="16" t="s">
        <v>115</v>
      </c>
      <c r="L2123" s="18">
        <v>2026</v>
      </c>
      <c r="M2123" s="2"/>
    </row>
    <row r="2124" spans="2:13" x14ac:dyDescent="0.3">
      <c r="B2124" s="10">
        <v>46302</v>
      </c>
      <c r="C2124" s="11" t="s">
        <v>42</v>
      </c>
      <c r="D2124" s="11" t="s">
        <v>43</v>
      </c>
      <c r="E2124" s="12">
        <v>1</v>
      </c>
      <c r="F2124" s="13">
        <v>21.99</v>
      </c>
      <c r="G2124" s="12">
        <v>1</v>
      </c>
      <c r="H2124" s="13">
        <v>39.99</v>
      </c>
      <c r="I2124" s="11" t="s">
        <v>25</v>
      </c>
      <c r="J2124" s="11" t="s">
        <v>36</v>
      </c>
      <c r="K2124" s="12" t="s">
        <v>115</v>
      </c>
      <c r="L2124" s="14">
        <v>2026</v>
      </c>
      <c r="M2124" s="2"/>
    </row>
    <row r="2125" spans="2:13" x14ac:dyDescent="0.3">
      <c r="B2125" s="15">
        <v>46303</v>
      </c>
      <c r="C2125" s="2" t="s">
        <v>69</v>
      </c>
      <c r="D2125" s="2" t="s">
        <v>70</v>
      </c>
      <c r="E2125" s="16">
        <v>3</v>
      </c>
      <c r="F2125" s="17">
        <v>105</v>
      </c>
      <c r="G2125" s="16">
        <v>5</v>
      </c>
      <c r="H2125" s="17">
        <v>350</v>
      </c>
      <c r="I2125" s="2" t="s">
        <v>71</v>
      </c>
      <c r="J2125" s="2" t="s">
        <v>68</v>
      </c>
      <c r="K2125" s="16" t="s">
        <v>115</v>
      </c>
      <c r="L2125" s="18">
        <v>2026</v>
      </c>
      <c r="M2125" s="2"/>
    </row>
    <row r="2126" spans="2:13" x14ac:dyDescent="0.3">
      <c r="B2126" s="10">
        <v>46303</v>
      </c>
      <c r="C2126" s="11" t="s">
        <v>40</v>
      </c>
      <c r="D2126" s="11" t="s">
        <v>41</v>
      </c>
      <c r="E2126" s="12">
        <v>2</v>
      </c>
      <c r="F2126" s="13">
        <v>43.98</v>
      </c>
      <c r="G2126" s="12">
        <v>5</v>
      </c>
      <c r="H2126" s="13">
        <v>199.95</v>
      </c>
      <c r="I2126" s="11" t="s">
        <v>25</v>
      </c>
      <c r="J2126" s="11" t="s">
        <v>36</v>
      </c>
      <c r="K2126" s="12" t="s">
        <v>115</v>
      </c>
      <c r="L2126" s="14">
        <v>2026</v>
      </c>
      <c r="M2126" s="2"/>
    </row>
    <row r="2127" spans="2:13" x14ac:dyDescent="0.3">
      <c r="B2127" s="15">
        <v>46304</v>
      </c>
      <c r="C2127" s="2" t="s">
        <v>66</v>
      </c>
      <c r="D2127" s="2" t="s">
        <v>67</v>
      </c>
      <c r="E2127" s="16">
        <v>2</v>
      </c>
      <c r="F2127" s="17">
        <v>8991</v>
      </c>
      <c r="G2127" s="16">
        <v>5</v>
      </c>
      <c r="H2127" s="17">
        <v>24975</v>
      </c>
      <c r="I2127" s="2" t="s">
        <v>13</v>
      </c>
      <c r="J2127" s="2" t="s">
        <v>68</v>
      </c>
      <c r="K2127" s="16" t="s">
        <v>115</v>
      </c>
      <c r="L2127" s="18">
        <v>2026</v>
      </c>
      <c r="M2127" s="2"/>
    </row>
    <row r="2128" spans="2:13" x14ac:dyDescent="0.3">
      <c r="B2128" s="10">
        <v>46305</v>
      </c>
      <c r="C2128" s="11" t="s">
        <v>72</v>
      </c>
      <c r="D2128" s="11" t="s">
        <v>73</v>
      </c>
      <c r="E2128" s="12">
        <v>1</v>
      </c>
      <c r="F2128" s="13">
        <v>12600</v>
      </c>
      <c r="G2128" s="12">
        <v>1</v>
      </c>
      <c r="H2128" s="13">
        <v>14000</v>
      </c>
      <c r="I2128" s="11" t="s">
        <v>74</v>
      </c>
      <c r="J2128" s="11" t="s">
        <v>68</v>
      </c>
      <c r="K2128" s="12" t="s">
        <v>115</v>
      </c>
      <c r="L2128" s="14">
        <v>2026</v>
      </c>
      <c r="M2128" s="2"/>
    </row>
    <row r="2129" spans="2:13" x14ac:dyDescent="0.3">
      <c r="B2129" s="15">
        <v>46306</v>
      </c>
      <c r="C2129" s="2" t="s">
        <v>44</v>
      </c>
      <c r="D2129" s="2" t="s">
        <v>45</v>
      </c>
      <c r="E2129" s="16">
        <v>1</v>
      </c>
      <c r="F2129" s="17">
        <v>32.71</v>
      </c>
      <c r="G2129" s="16">
        <v>2</v>
      </c>
      <c r="H2129" s="17">
        <v>100.64</v>
      </c>
      <c r="I2129" s="2" t="s">
        <v>46</v>
      </c>
      <c r="J2129" s="2" t="s">
        <v>36</v>
      </c>
      <c r="K2129" s="16" t="s">
        <v>115</v>
      </c>
      <c r="L2129" s="18">
        <v>2026</v>
      </c>
      <c r="M2129" s="2"/>
    </row>
    <row r="2130" spans="2:13" x14ac:dyDescent="0.3">
      <c r="B2130" s="10">
        <v>46307</v>
      </c>
      <c r="C2130" s="11" t="s">
        <v>42</v>
      </c>
      <c r="D2130" s="11" t="s">
        <v>43</v>
      </c>
      <c r="E2130" s="12">
        <v>3</v>
      </c>
      <c r="F2130" s="13">
        <v>65.97</v>
      </c>
      <c r="G2130" s="12">
        <v>4</v>
      </c>
      <c r="H2130" s="13">
        <v>159.96</v>
      </c>
      <c r="I2130" s="11" t="s">
        <v>25</v>
      </c>
      <c r="J2130" s="11" t="s">
        <v>36</v>
      </c>
      <c r="K2130" s="12" t="s">
        <v>115</v>
      </c>
      <c r="L2130" s="14">
        <v>2026</v>
      </c>
      <c r="M2130" s="2"/>
    </row>
    <row r="2131" spans="2:13" x14ac:dyDescent="0.3">
      <c r="B2131" s="15">
        <v>46308</v>
      </c>
      <c r="C2131" s="2" t="s">
        <v>23</v>
      </c>
      <c r="D2131" s="2" t="s">
        <v>24</v>
      </c>
      <c r="E2131" s="16">
        <v>0</v>
      </c>
      <c r="F2131" s="17">
        <v>0</v>
      </c>
      <c r="G2131" s="16">
        <v>1</v>
      </c>
      <c r="H2131" s="17">
        <v>19.989999999999998</v>
      </c>
      <c r="I2131" s="2" t="s">
        <v>25</v>
      </c>
      <c r="J2131" s="2" t="s">
        <v>14</v>
      </c>
      <c r="K2131" s="16" t="s">
        <v>115</v>
      </c>
      <c r="L2131" s="18">
        <v>2026</v>
      </c>
      <c r="M2131" s="2"/>
    </row>
    <row r="2132" spans="2:13" x14ac:dyDescent="0.3">
      <c r="B2132" s="10">
        <v>46309</v>
      </c>
      <c r="C2132" s="11" t="s">
        <v>64</v>
      </c>
      <c r="D2132" s="11" t="s">
        <v>65</v>
      </c>
      <c r="E2132" s="12">
        <v>2</v>
      </c>
      <c r="F2132" s="13">
        <v>1169.98</v>
      </c>
      <c r="G2132" s="12">
        <v>4</v>
      </c>
      <c r="H2132" s="13">
        <v>2599.96</v>
      </c>
      <c r="I2132" s="11" t="s">
        <v>35</v>
      </c>
      <c r="J2132" s="11" t="s">
        <v>55</v>
      </c>
      <c r="K2132" s="12" t="s">
        <v>115</v>
      </c>
      <c r="L2132" s="14">
        <v>2026</v>
      </c>
      <c r="M2132" s="2"/>
    </row>
    <row r="2133" spans="2:13" x14ac:dyDescent="0.3">
      <c r="B2133" s="15">
        <v>46310</v>
      </c>
      <c r="C2133" s="2" t="s">
        <v>40</v>
      </c>
      <c r="D2133" s="2" t="s">
        <v>41</v>
      </c>
      <c r="E2133" s="16">
        <v>0</v>
      </c>
      <c r="F2133" s="17">
        <v>0</v>
      </c>
      <c r="G2133" s="16">
        <v>2</v>
      </c>
      <c r="H2133" s="17">
        <v>79.98</v>
      </c>
      <c r="I2133" s="2" t="s">
        <v>25</v>
      </c>
      <c r="J2133" s="2" t="s">
        <v>36</v>
      </c>
      <c r="K2133" s="16" t="s">
        <v>115</v>
      </c>
      <c r="L2133" s="18">
        <v>2026</v>
      </c>
      <c r="M2133" s="2"/>
    </row>
    <row r="2134" spans="2:13" x14ac:dyDescent="0.3">
      <c r="B2134" s="10">
        <v>46311</v>
      </c>
      <c r="C2134" s="11" t="s">
        <v>37</v>
      </c>
      <c r="D2134" s="11" t="s">
        <v>38</v>
      </c>
      <c r="E2134" s="12">
        <v>3</v>
      </c>
      <c r="F2134" s="13">
        <v>116.97</v>
      </c>
      <c r="G2134" s="12">
        <v>1</v>
      </c>
      <c r="H2134" s="13">
        <v>59.99</v>
      </c>
      <c r="I2134" s="11" t="s">
        <v>39</v>
      </c>
      <c r="J2134" s="11" t="s">
        <v>36</v>
      </c>
      <c r="K2134" s="12" t="s">
        <v>115</v>
      </c>
      <c r="L2134" s="14">
        <v>2026</v>
      </c>
      <c r="M2134" s="2"/>
    </row>
    <row r="2135" spans="2:13" x14ac:dyDescent="0.3">
      <c r="B2135" s="15">
        <v>46312</v>
      </c>
      <c r="C2135" s="2" t="s">
        <v>47</v>
      </c>
      <c r="D2135" s="2" t="s">
        <v>48</v>
      </c>
      <c r="E2135" s="16">
        <v>0</v>
      </c>
      <c r="F2135" s="17">
        <v>0</v>
      </c>
      <c r="G2135" s="16">
        <v>2</v>
      </c>
      <c r="H2135" s="17">
        <v>239.76</v>
      </c>
      <c r="I2135" s="2" t="s">
        <v>46</v>
      </c>
      <c r="J2135" s="2" t="s">
        <v>36</v>
      </c>
      <c r="K2135" s="16" t="s">
        <v>115</v>
      </c>
      <c r="L2135" s="18">
        <v>2026</v>
      </c>
      <c r="M2135" s="2"/>
    </row>
    <row r="2136" spans="2:13" x14ac:dyDescent="0.3">
      <c r="B2136" s="10">
        <v>46313</v>
      </c>
      <c r="C2136" s="11" t="s">
        <v>47</v>
      </c>
      <c r="D2136" s="11" t="s">
        <v>48</v>
      </c>
      <c r="E2136" s="12">
        <v>1</v>
      </c>
      <c r="F2136" s="13">
        <v>89.91</v>
      </c>
      <c r="G2136" s="12">
        <v>5</v>
      </c>
      <c r="H2136" s="13">
        <v>599.4</v>
      </c>
      <c r="I2136" s="11" t="s">
        <v>46</v>
      </c>
      <c r="J2136" s="11" t="s">
        <v>36</v>
      </c>
      <c r="K2136" s="12" t="s">
        <v>115</v>
      </c>
      <c r="L2136" s="14">
        <v>2026</v>
      </c>
      <c r="M2136" s="2"/>
    </row>
    <row r="2137" spans="2:13" x14ac:dyDescent="0.3">
      <c r="B2137" s="15">
        <v>46313</v>
      </c>
      <c r="C2137" s="2" t="s">
        <v>40</v>
      </c>
      <c r="D2137" s="2" t="s">
        <v>41</v>
      </c>
      <c r="E2137" s="16">
        <v>2</v>
      </c>
      <c r="F2137" s="17">
        <v>43.98</v>
      </c>
      <c r="G2137" s="16">
        <v>5</v>
      </c>
      <c r="H2137" s="17">
        <v>199.95</v>
      </c>
      <c r="I2137" s="2" t="s">
        <v>25</v>
      </c>
      <c r="J2137" s="2" t="s">
        <v>36</v>
      </c>
      <c r="K2137" s="16" t="s">
        <v>115</v>
      </c>
      <c r="L2137" s="18">
        <v>2026</v>
      </c>
      <c r="M2137" s="2"/>
    </row>
    <row r="2138" spans="2:13" x14ac:dyDescent="0.3">
      <c r="B2138" s="10">
        <v>46314</v>
      </c>
      <c r="C2138" s="11" t="s">
        <v>89</v>
      </c>
      <c r="D2138" s="11" t="s">
        <v>90</v>
      </c>
      <c r="E2138" s="12">
        <v>1</v>
      </c>
      <c r="F2138" s="13">
        <v>62.99</v>
      </c>
      <c r="G2138" s="12">
        <v>2</v>
      </c>
      <c r="H2138" s="13">
        <v>179.98</v>
      </c>
      <c r="I2138" s="11" t="s">
        <v>91</v>
      </c>
      <c r="J2138" s="11" t="s">
        <v>78</v>
      </c>
      <c r="K2138" s="12" t="s">
        <v>115</v>
      </c>
      <c r="L2138" s="14">
        <v>2026</v>
      </c>
      <c r="M2138" s="2"/>
    </row>
    <row r="2139" spans="2:13" x14ac:dyDescent="0.3">
      <c r="B2139" s="15">
        <v>46314</v>
      </c>
      <c r="C2139" s="2" t="s">
        <v>47</v>
      </c>
      <c r="D2139" s="2" t="s">
        <v>48</v>
      </c>
      <c r="E2139" s="16">
        <v>2</v>
      </c>
      <c r="F2139" s="17">
        <v>179.82</v>
      </c>
      <c r="G2139" s="16">
        <v>5</v>
      </c>
      <c r="H2139" s="17">
        <v>599.4</v>
      </c>
      <c r="I2139" s="2" t="s">
        <v>46</v>
      </c>
      <c r="J2139" s="2" t="s">
        <v>36</v>
      </c>
      <c r="K2139" s="16" t="s">
        <v>115</v>
      </c>
      <c r="L2139" s="18">
        <v>2026</v>
      </c>
      <c r="M2139" s="2"/>
    </row>
    <row r="2140" spans="2:13" x14ac:dyDescent="0.3">
      <c r="B2140" s="10">
        <v>46315</v>
      </c>
      <c r="C2140" s="11" t="s">
        <v>11</v>
      </c>
      <c r="D2140" s="11" t="s">
        <v>12</v>
      </c>
      <c r="E2140" s="12">
        <v>3</v>
      </c>
      <c r="F2140" s="13">
        <v>1036.77</v>
      </c>
      <c r="G2140" s="12">
        <v>3</v>
      </c>
      <c r="H2140" s="13">
        <v>1295.97</v>
      </c>
      <c r="I2140" s="11" t="s">
        <v>13</v>
      </c>
      <c r="J2140" s="11" t="s">
        <v>14</v>
      </c>
      <c r="K2140" s="12" t="s">
        <v>115</v>
      </c>
      <c r="L2140" s="14">
        <v>2026</v>
      </c>
      <c r="M2140" s="2"/>
    </row>
    <row r="2141" spans="2:13" x14ac:dyDescent="0.3">
      <c r="B2141" s="15">
        <v>46316</v>
      </c>
      <c r="C2141" s="2" t="s">
        <v>37</v>
      </c>
      <c r="D2141" s="2" t="s">
        <v>38</v>
      </c>
      <c r="E2141" s="16">
        <v>3</v>
      </c>
      <c r="F2141" s="17">
        <v>116.97</v>
      </c>
      <c r="G2141" s="16">
        <v>3</v>
      </c>
      <c r="H2141" s="17">
        <v>179.97</v>
      </c>
      <c r="I2141" s="2" t="s">
        <v>39</v>
      </c>
      <c r="J2141" s="2" t="s">
        <v>36</v>
      </c>
      <c r="K2141" s="16" t="s">
        <v>115</v>
      </c>
      <c r="L2141" s="18">
        <v>2026</v>
      </c>
      <c r="M2141" s="2"/>
    </row>
    <row r="2142" spans="2:13" x14ac:dyDescent="0.3">
      <c r="B2142" s="10">
        <v>46317</v>
      </c>
      <c r="C2142" s="11" t="s">
        <v>69</v>
      </c>
      <c r="D2142" s="11" t="s">
        <v>70</v>
      </c>
      <c r="E2142" s="12">
        <v>0</v>
      </c>
      <c r="F2142" s="13">
        <v>0</v>
      </c>
      <c r="G2142" s="12">
        <v>2</v>
      </c>
      <c r="H2142" s="13">
        <v>140</v>
      </c>
      <c r="I2142" s="11" t="s">
        <v>71</v>
      </c>
      <c r="J2142" s="11" t="s">
        <v>68</v>
      </c>
      <c r="K2142" s="12" t="s">
        <v>115</v>
      </c>
      <c r="L2142" s="14">
        <v>2026</v>
      </c>
      <c r="M2142" s="2"/>
    </row>
    <row r="2143" spans="2:13" x14ac:dyDescent="0.3">
      <c r="B2143" s="15">
        <v>46317</v>
      </c>
      <c r="C2143" s="2" t="s">
        <v>98</v>
      </c>
      <c r="D2143" s="2" t="s">
        <v>99</v>
      </c>
      <c r="E2143" s="16">
        <v>3</v>
      </c>
      <c r="F2143" s="17">
        <v>1079.8799999999999</v>
      </c>
      <c r="G2143" s="16">
        <v>5</v>
      </c>
      <c r="H2143" s="17">
        <v>1999.75</v>
      </c>
      <c r="I2143" s="2" t="s">
        <v>13</v>
      </c>
      <c r="J2143" s="2" t="s">
        <v>100</v>
      </c>
      <c r="K2143" s="16" t="s">
        <v>115</v>
      </c>
      <c r="L2143" s="18">
        <v>2026</v>
      </c>
      <c r="M2143" s="2"/>
    </row>
    <row r="2144" spans="2:13" x14ac:dyDescent="0.3">
      <c r="B2144" s="10">
        <v>46318</v>
      </c>
      <c r="C2144" s="11" t="s">
        <v>49</v>
      </c>
      <c r="D2144" s="11" t="s">
        <v>50</v>
      </c>
      <c r="E2144" s="12">
        <v>2</v>
      </c>
      <c r="F2144" s="13">
        <v>46.06</v>
      </c>
      <c r="G2144" s="12">
        <v>2</v>
      </c>
      <c r="H2144" s="13">
        <v>83.76</v>
      </c>
      <c r="I2144" s="11" t="s">
        <v>46</v>
      </c>
      <c r="J2144" s="11" t="s">
        <v>36</v>
      </c>
      <c r="K2144" s="12" t="s">
        <v>115</v>
      </c>
      <c r="L2144" s="14">
        <v>2026</v>
      </c>
      <c r="M2144" s="2"/>
    </row>
    <row r="2145" spans="2:13" x14ac:dyDescent="0.3">
      <c r="B2145" s="15">
        <v>46319</v>
      </c>
      <c r="C2145" s="2" t="s">
        <v>87</v>
      </c>
      <c r="D2145" s="2" t="s">
        <v>88</v>
      </c>
      <c r="E2145" s="16">
        <v>3</v>
      </c>
      <c r="F2145" s="17">
        <v>188.97</v>
      </c>
      <c r="G2145" s="16">
        <v>5</v>
      </c>
      <c r="H2145" s="17">
        <v>449.95</v>
      </c>
      <c r="I2145" s="2" t="s">
        <v>25</v>
      </c>
      <c r="J2145" s="2" t="s">
        <v>78</v>
      </c>
      <c r="K2145" s="16" t="s">
        <v>115</v>
      </c>
      <c r="L2145" s="18">
        <v>2026</v>
      </c>
      <c r="M2145" s="2"/>
    </row>
    <row r="2146" spans="2:13" x14ac:dyDescent="0.3">
      <c r="B2146" s="10">
        <v>46320</v>
      </c>
      <c r="C2146" s="11" t="s">
        <v>40</v>
      </c>
      <c r="D2146" s="11" t="s">
        <v>41</v>
      </c>
      <c r="E2146" s="12">
        <v>3</v>
      </c>
      <c r="F2146" s="13">
        <v>65.97</v>
      </c>
      <c r="G2146" s="12">
        <v>2</v>
      </c>
      <c r="H2146" s="13">
        <v>79.98</v>
      </c>
      <c r="I2146" s="11" t="s">
        <v>25</v>
      </c>
      <c r="J2146" s="11" t="s">
        <v>36</v>
      </c>
      <c r="K2146" s="12" t="s">
        <v>115</v>
      </c>
      <c r="L2146" s="14">
        <v>2026</v>
      </c>
      <c r="M2146" s="2"/>
    </row>
    <row r="2147" spans="2:13" x14ac:dyDescent="0.3">
      <c r="B2147" s="15">
        <v>46321</v>
      </c>
      <c r="C2147" s="2" t="s">
        <v>16</v>
      </c>
      <c r="D2147" s="2" t="s">
        <v>17</v>
      </c>
      <c r="E2147" s="16">
        <v>2</v>
      </c>
      <c r="F2147" s="17">
        <v>349.98</v>
      </c>
      <c r="G2147" s="16">
        <v>2</v>
      </c>
      <c r="H2147" s="17">
        <v>499.98</v>
      </c>
      <c r="I2147" s="2" t="s">
        <v>18</v>
      </c>
      <c r="J2147" s="2" t="s">
        <v>14</v>
      </c>
      <c r="K2147" s="16" t="s">
        <v>115</v>
      </c>
      <c r="L2147" s="18">
        <v>2026</v>
      </c>
      <c r="M2147" s="2"/>
    </row>
    <row r="2148" spans="2:13" x14ac:dyDescent="0.3">
      <c r="B2148" s="10">
        <v>46321</v>
      </c>
      <c r="C2148" s="11" t="s">
        <v>69</v>
      </c>
      <c r="D2148" s="11" t="s">
        <v>70</v>
      </c>
      <c r="E2148" s="12">
        <v>0</v>
      </c>
      <c r="F2148" s="13">
        <v>0</v>
      </c>
      <c r="G2148" s="12">
        <v>5</v>
      </c>
      <c r="H2148" s="13">
        <v>350</v>
      </c>
      <c r="I2148" s="11" t="s">
        <v>71</v>
      </c>
      <c r="J2148" s="11" t="s">
        <v>68</v>
      </c>
      <c r="K2148" s="12" t="s">
        <v>115</v>
      </c>
      <c r="L2148" s="14">
        <v>2026</v>
      </c>
      <c r="M2148" s="2"/>
    </row>
    <row r="2149" spans="2:13" x14ac:dyDescent="0.3">
      <c r="B2149" s="15">
        <v>46322</v>
      </c>
      <c r="C2149" s="2" t="s">
        <v>19</v>
      </c>
      <c r="D2149" s="2" t="s">
        <v>20</v>
      </c>
      <c r="E2149" s="16">
        <v>1</v>
      </c>
      <c r="F2149" s="17">
        <v>64.989999999999995</v>
      </c>
      <c r="G2149" s="16">
        <v>2</v>
      </c>
      <c r="H2149" s="17">
        <v>199.98</v>
      </c>
      <c r="I2149" s="2" t="s">
        <v>18</v>
      </c>
      <c r="J2149" s="2" t="s">
        <v>14</v>
      </c>
      <c r="K2149" s="16" t="s">
        <v>115</v>
      </c>
      <c r="L2149" s="18">
        <v>2026</v>
      </c>
      <c r="M2149" s="2"/>
    </row>
    <row r="2150" spans="2:13" x14ac:dyDescent="0.3">
      <c r="B2150" s="10">
        <v>46323</v>
      </c>
      <c r="C2150" s="11" t="s">
        <v>16</v>
      </c>
      <c r="D2150" s="11" t="s">
        <v>17</v>
      </c>
      <c r="E2150" s="12">
        <v>1</v>
      </c>
      <c r="F2150" s="13">
        <v>174.99</v>
      </c>
      <c r="G2150" s="12">
        <v>4</v>
      </c>
      <c r="H2150" s="13">
        <v>999.96</v>
      </c>
      <c r="I2150" s="11" t="s">
        <v>18</v>
      </c>
      <c r="J2150" s="11" t="s">
        <v>14</v>
      </c>
      <c r="K2150" s="12" t="s">
        <v>115</v>
      </c>
      <c r="L2150" s="14">
        <v>2026</v>
      </c>
      <c r="M2150" s="2"/>
    </row>
    <row r="2151" spans="2:13" x14ac:dyDescent="0.3">
      <c r="B2151" s="15">
        <v>46323</v>
      </c>
      <c r="C2151" s="2" t="s">
        <v>37</v>
      </c>
      <c r="D2151" s="2" t="s">
        <v>38</v>
      </c>
      <c r="E2151" s="16">
        <v>2</v>
      </c>
      <c r="F2151" s="17">
        <v>77.98</v>
      </c>
      <c r="G2151" s="16">
        <v>5</v>
      </c>
      <c r="H2151" s="17">
        <v>299.95</v>
      </c>
      <c r="I2151" s="2" t="s">
        <v>39</v>
      </c>
      <c r="J2151" s="2" t="s">
        <v>36</v>
      </c>
      <c r="K2151" s="16" t="s">
        <v>115</v>
      </c>
      <c r="L2151" s="18">
        <v>2026</v>
      </c>
      <c r="M2151" s="2"/>
    </row>
    <row r="2152" spans="2:13" x14ac:dyDescent="0.3">
      <c r="B2152" s="10">
        <v>46324</v>
      </c>
      <c r="C2152" s="11" t="s">
        <v>37</v>
      </c>
      <c r="D2152" s="11" t="s">
        <v>38</v>
      </c>
      <c r="E2152" s="12">
        <v>3</v>
      </c>
      <c r="F2152" s="13">
        <v>116.97</v>
      </c>
      <c r="G2152" s="12">
        <v>4</v>
      </c>
      <c r="H2152" s="13">
        <v>239.96</v>
      </c>
      <c r="I2152" s="11" t="s">
        <v>39</v>
      </c>
      <c r="J2152" s="11" t="s">
        <v>36</v>
      </c>
      <c r="K2152" s="12" t="s">
        <v>115</v>
      </c>
      <c r="L2152" s="14">
        <v>2026</v>
      </c>
      <c r="M2152" s="2"/>
    </row>
    <row r="2153" spans="2:13" x14ac:dyDescent="0.3">
      <c r="B2153" s="15">
        <v>46325</v>
      </c>
      <c r="C2153" s="2" t="s">
        <v>104</v>
      </c>
      <c r="D2153" s="2" t="s">
        <v>105</v>
      </c>
      <c r="E2153" s="16">
        <v>2</v>
      </c>
      <c r="F2153" s="17">
        <v>69.099999999999994</v>
      </c>
      <c r="G2153" s="16">
        <v>3</v>
      </c>
      <c r="H2153" s="17">
        <v>159.44999999999999</v>
      </c>
      <c r="I2153" s="2" t="s">
        <v>106</v>
      </c>
      <c r="J2153" s="2" t="s">
        <v>100</v>
      </c>
      <c r="K2153" s="16" t="s">
        <v>115</v>
      </c>
      <c r="L2153" s="18">
        <v>2026</v>
      </c>
      <c r="M2153" s="2"/>
    </row>
    <row r="2154" spans="2:13" x14ac:dyDescent="0.3">
      <c r="B2154" s="10">
        <v>46326</v>
      </c>
      <c r="C2154" s="11" t="s">
        <v>49</v>
      </c>
      <c r="D2154" s="11" t="s">
        <v>50</v>
      </c>
      <c r="E2154" s="12">
        <v>0</v>
      </c>
      <c r="F2154" s="13">
        <v>0</v>
      </c>
      <c r="G2154" s="12">
        <v>1</v>
      </c>
      <c r="H2154" s="13">
        <v>41.88</v>
      </c>
      <c r="I2154" s="11" t="s">
        <v>46</v>
      </c>
      <c r="J2154" s="11" t="s">
        <v>36</v>
      </c>
      <c r="K2154" s="12" t="s">
        <v>115</v>
      </c>
      <c r="L2154" s="14">
        <v>2026</v>
      </c>
      <c r="M2154" s="2"/>
    </row>
    <row r="2155" spans="2:13" x14ac:dyDescent="0.3">
      <c r="B2155" s="15">
        <v>46327</v>
      </c>
      <c r="C2155" s="2" t="s">
        <v>49</v>
      </c>
      <c r="D2155" s="2" t="s">
        <v>50</v>
      </c>
      <c r="E2155" s="16">
        <v>2</v>
      </c>
      <c r="F2155" s="17">
        <v>46.06</v>
      </c>
      <c r="G2155" s="16">
        <v>3</v>
      </c>
      <c r="H2155" s="17">
        <v>125.64</v>
      </c>
      <c r="I2155" s="2" t="s">
        <v>46</v>
      </c>
      <c r="J2155" s="2" t="s">
        <v>36</v>
      </c>
      <c r="K2155" s="16" t="s">
        <v>116</v>
      </c>
      <c r="L2155" s="18">
        <v>2026</v>
      </c>
      <c r="M2155" s="2"/>
    </row>
    <row r="2156" spans="2:13" x14ac:dyDescent="0.3">
      <c r="B2156" s="10">
        <v>46328</v>
      </c>
      <c r="C2156" s="11" t="s">
        <v>66</v>
      </c>
      <c r="D2156" s="11" t="s">
        <v>67</v>
      </c>
      <c r="E2156" s="12">
        <v>2</v>
      </c>
      <c r="F2156" s="13">
        <v>8991</v>
      </c>
      <c r="G2156" s="12">
        <v>3</v>
      </c>
      <c r="H2156" s="13">
        <v>14985</v>
      </c>
      <c r="I2156" s="11" t="s">
        <v>13</v>
      </c>
      <c r="J2156" s="11" t="s">
        <v>68</v>
      </c>
      <c r="K2156" s="12" t="s">
        <v>116</v>
      </c>
      <c r="L2156" s="14">
        <v>2026</v>
      </c>
      <c r="M2156" s="2"/>
    </row>
    <row r="2157" spans="2:13" x14ac:dyDescent="0.3">
      <c r="B2157" s="15">
        <v>46329</v>
      </c>
      <c r="C2157" s="2" t="s">
        <v>49</v>
      </c>
      <c r="D2157" s="2" t="s">
        <v>50</v>
      </c>
      <c r="E2157" s="16">
        <v>1</v>
      </c>
      <c r="F2157" s="17">
        <v>23.03</v>
      </c>
      <c r="G2157" s="16">
        <v>2</v>
      </c>
      <c r="H2157" s="17">
        <v>83.76</v>
      </c>
      <c r="I2157" s="2" t="s">
        <v>46</v>
      </c>
      <c r="J2157" s="2" t="s">
        <v>36</v>
      </c>
      <c r="K2157" s="16" t="s">
        <v>116</v>
      </c>
      <c r="L2157" s="18">
        <v>2026</v>
      </c>
      <c r="M2157" s="2"/>
    </row>
    <row r="2158" spans="2:13" x14ac:dyDescent="0.3">
      <c r="B2158" s="10">
        <v>46329</v>
      </c>
      <c r="C2158" s="11" t="s">
        <v>89</v>
      </c>
      <c r="D2158" s="11" t="s">
        <v>90</v>
      </c>
      <c r="E2158" s="12">
        <v>2</v>
      </c>
      <c r="F2158" s="13">
        <v>125.98</v>
      </c>
      <c r="G2158" s="12">
        <v>5</v>
      </c>
      <c r="H2158" s="13">
        <v>449.95</v>
      </c>
      <c r="I2158" s="11" t="s">
        <v>91</v>
      </c>
      <c r="J2158" s="11" t="s">
        <v>78</v>
      </c>
      <c r="K2158" s="12" t="s">
        <v>116</v>
      </c>
      <c r="L2158" s="14">
        <v>2026</v>
      </c>
      <c r="M2158" s="2"/>
    </row>
    <row r="2159" spans="2:13" x14ac:dyDescent="0.3">
      <c r="B2159" s="15">
        <v>46330</v>
      </c>
      <c r="C2159" s="2" t="s">
        <v>53</v>
      </c>
      <c r="D2159" s="2" t="s">
        <v>54</v>
      </c>
      <c r="E2159" s="16">
        <v>1</v>
      </c>
      <c r="F2159" s="17">
        <v>207.99</v>
      </c>
      <c r="G2159" s="16">
        <v>2</v>
      </c>
      <c r="H2159" s="17">
        <v>519.98</v>
      </c>
      <c r="I2159" s="2" t="s">
        <v>35</v>
      </c>
      <c r="J2159" s="2" t="s">
        <v>55</v>
      </c>
      <c r="K2159" s="16" t="s">
        <v>116</v>
      </c>
      <c r="L2159" s="18">
        <v>2026</v>
      </c>
      <c r="M2159" s="2"/>
    </row>
    <row r="2160" spans="2:13" x14ac:dyDescent="0.3">
      <c r="B2160" s="10">
        <v>46331</v>
      </c>
      <c r="C2160" s="11" t="s">
        <v>31</v>
      </c>
      <c r="D2160" s="11" t="s">
        <v>32</v>
      </c>
      <c r="E2160" s="12">
        <v>1</v>
      </c>
      <c r="F2160" s="13">
        <v>234.5</v>
      </c>
      <c r="G2160" s="12">
        <v>4</v>
      </c>
      <c r="H2160" s="13">
        <v>1103.52</v>
      </c>
      <c r="I2160" s="11" t="s">
        <v>18</v>
      </c>
      <c r="J2160" s="11" t="s">
        <v>14</v>
      </c>
      <c r="K2160" s="12" t="s">
        <v>116</v>
      </c>
      <c r="L2160" s="14">
        <v>2026</v>
      </c>
      <c r="M2160" s="2"/>
    </row>
    <row r="2161" spans="2:13" x14ac:dyDescent="0.3">
      <c r="B2161" s="15">
        <v>46332</v>
      </c>
      <c r="C2161" s="2" t="s">
        <v>16</v>
      </c>
      <c r="D2161" s="2" t="s">
        <v>17</v>
      </c>
      <c r="E2161" s="16">
        <v>3</v>
      </c>
      <c r="F2161" s="17">
        <v>524.97</v>
      </c>
      <c r="G2161" s="16">
        <v>4</v>
      </c>
      <c r="H2161" s="17">
        <v>999.96</v>
      </c>
      <c r="I2161" s="2" t="s">
        <v>18</v>
      </c>
      <c r="J2161" s="2" t="s">
        <v>14</v>
      </c>
      <c r="K2161" s="16" t="s">
        <v>116</v>
      </c>
      <c r="L2161" s="18">
        <v>2026</v>
      </c>
      <c r="M2161" s="2"/>
    </row>
    <row r="2162" spans="2:13" x14ac:dyDescent="0.3">
      <c r="B2162" s="10">
        <v>46333</v>
      </c>
      <c r="C2162" s="11" t="s">
        <v>72</v>
      </c>
      <c r="D2162" s="11" t="s">
        <v>73</v>
      </c>
      <c r="E2162" s="12">
        <v>1</v>
      </c>
      <c r="F2162" s="13">
        <v>12600</v>
      </c>
      <c r="G2162" s="12">
        <v>1</v>
      </c>
      <c r="H2162" s="13">
        <v>14000</v>
      </c>
      <c r="I2162" s="11" t="s">
        <v>74</v>
      </c>
      <c r="J2162" s="11" t="s">
        <v>68</v>
      </c>
      <c r="K2162" s="12" t="s">
        <v>116</v>
      </c>
      <c r="L2162" s="14">
        <v>2026</v>
      </c>
      <c r="M2162" s="2"/>
    </row>
    <row r="2163" spans="2:13" x14ac:dyDescent="0.3">
      <c r="B2163" s="15">
        <v>46333</v>
      </c>
      <c r="C2163" s="2" t="s">
        <v>75</v>
      </c>
      <c r="D2163" s="2" t="s">
        <v>76</v>
      </c>
      <c r="E2163" s="16">
        <v>2</v>
      </c>
      <c r="F2163" s="17">
        <v>24</v>
      </c>
      <c r="G2163" s="16">
        <v>5</v>
      </c>
      <c r="H2163" s="17">
        <v>100</v>
      </c>
      <c r="I2163" s="2" t="s">
        <v>77</v>
      </c>
      <c r="J2163" s="2" t="s">
        <v>78</v>
      </c>
      <c r="K2163" s="16" t="s">
        <v>116</v>
      </c>
      <c r="L2163" s="18">
        <v>2026</v>
      </c>
      <c r="M2163" s="2"/>
    </row>
    <row r="2164" spans="2:13" x14ac:dyDescent="0.3">
      <c r="B2164" s="10">
        <v>46334</v>
      </c>
      <c r="C2164" s="11" t="s">
        <v>19</v>
      </c>
      <c r="D2164" s="11" t="s">
        <v>20</v>
      </c>
      <c r="E2164" s="12">
        <v>3</v>
      </c>
      <c r="F2164" s="13">
        <v>194.96999999999997</v>
      </c>
      <c r="G2164" s="12">
        <v>1</v>
      </c>
      <c r="H2164" s="13">
        <v>99.99</v>
      </c>
      <c r="I2164" s="11" t="s">
        <v>18</v>
      </c>
      <c r="J2164" s="11" t="s">
        <v>14</v>
      </c>
      <c r="K2164" s="12" t="s">
        <v>116</v>
      </c>
      <c r="L2164" s="14">
        <v>2026</v>
      </c>
      <c r="M2164" s="2"/>
    </row>
    <row r="2165" spans="2:13" x14ac:dyDescent="0.3">
      <c r="B2165" s="15">
        <v>46335</v>
      </c>
      <c r="C2165" s="2" t="s">
        <v>33</v>
      </c>
      <c r="D2165" s="2" t="s">
        <v>34</v>
      </c>
      <c r="E2165" s="16">
        <v>2</v>
      </c>
      <c r="F2165" s="17">
        <v>399.98</v>
      </c>
      <c r="G2165" s="16">
        <v>4</v>
      </c>
      <c r="H2165" s="17">
        <v>999.96</v>
      </c>
      <c r="I2165" s="2" t="s">
        <v>35</v>
      </c>
      <c r="J2165" s="2" t="s">
        <v>36</v>
      </c>
      <c r="K2165" s="16" t="s">
        <v>116</v>
      </c>
      <c r="L2165" s="18">
        <v>2026</v>
      </c>
      <c r="M2165" s="2"/>
    </row>
    <row r="2166" spans="2:13" x14ac:dyDescent="0.3">
      <c r="B2166" s="10">
        <v>46336</v>
      </c>
      <c r="C2166" s="11" t="s">
        <v>69</v>
      </c>
      <c r="D2166" s="11" t="s">
        <v>70</v>
      </c>
      <c r="E2166" s="12">
        <v>3</v>
      </c>
      <c r="F2166" s="13">
        <v>105</v>
      </c>
      <c r="G2166" s="12">
        <v>2</v>
      </c>
      <c r="H2166" s="13">
        <v>140</v>
      </c>
      <c r="I2166" s="11" t="s">
        <v>71</v>
      </c>
      <c r="J2166" s="11" t="s">
        <v>68</v>
      </c>
      <c r="K2166" s="12" t="s">
        <v>116</v>
      </c>
      <c r="L2166" s="14">
        <v>2026</v>
      </c>
      <c r="M2166" s="2"/>
    </row>
    <row r="2167" spans="2:13" x14ac:dyDescent="0.3">
      <c r="B2167" s="15">
        <v>46337</v>
      </c>
      <c r="C2167" s="2" t="s">
        <v>101</v>
      </c>
      <c r="D2167" s="2" t="s">
        <v>102</v>
      </c>
      <c r="E2167" s="16">
        <v>3</v>
      </c>
      <c r="F2167" s="17">
        <v>732.90000000000009</v>
      </c>
      <c r="G2167" s="16">
        <v>4</v>
      </c>
      <c r="H2167" s="17">
        <v>1396</v>
      </c>
      <c r="I2167" s="2" t="s">
        <v>103</v>
      </c>
      <c r="J2167" s="2" t="s">
        <v>100</v>
      </c>
      <c r="K2167" s="16" t="s">
        <v>116</v>
      </c>
      <c r="L2167" s="18">
        <v>2026</v>
      </c>
      <c r="M2167" s="2"/>
    </row>
    <row r="2168" spans="2:13" x14ac:dyDescent="0.3">
      <c r="B2168" s="10">
        <v>46338</v>
      </c>
      <c r="C2168" s="11" t="s">
        <v>44</v>
      </c>
      <c r="D2168" s="11" t="s">
        <v>45</v>
      </c>
      <c r="E2168" s="12">
        <v>2</v>
      </c>
      <c r="F2168" s="13">
        <v>65.42</v>
      </c>
      <c r="G2168" s="12">
        <v>2</v>
      </c>
      <c r="H2168" s="13">
        <v>100.64</v>
      </c>
      <c r="I2168" s="11" t="s">
        <v>46</v>
      </c>
      <c r="J2168" s="11" t="s">
        <v>36</v>
      </c>
      <c r="K2168" s="12" t="s">
        <v>116</v>
      </c>
      <c r="L2168" s="14">
        <v>2026</v>
      </c>
      <c r="M2168" s="2"/>
    </row>
    <row r="2169" spans="2:13" x14ac:dyDescent="0.3">
      <c r="B2169" s="15">
        <v>46339</v>
      </c>
      <c r="C2169" s="2" t="s">
        <v>42</v>
      </c>
      <c r="D2169" s="2" t="s">
        <v>43</v>
      </c>
      <c r="E2169" s="16">
        <v>0</v>
      </c>
      <c r="F2169" s="17">
        <v>0</v>
      </c>
      <c r="G2169" s="16">
        <v>4</v>
      </c>
      <c r="H2169" s="17">
        <v>159.96</v>
      </c>
      <c r="I2169" s="2" t="s">
        <v>25</v>
      </c>
      <c r="J2169" s="2" t="s">
        <v>36</v>
      </c>
      <c r="K2169" s="16" t="s">
        <v>116</v>
      </c>
      <c r="L2169" s="18">
        <v>2026</v>
      </c>
      <c r="M2169" s="2"/>
    </row>
    <row r="2170" spans="2:13" x14ac:dyDescent="0.3">
      <c r="B2170" s="10">
        <v>46340</v>
      </c>
      <c r="C2170" s="11" t="s">
        <v>31</v>
      </c>
      <c r="D2170" s="11" t="s">
        <v>32</v>
      </c>
      <c r="E2170" s="12">
        <v>2</v>
      </c>
      <c r="F2170" s="13">
        <v>469</v>
      </c>
      <c r="G2170" s="12">
        <v>3</v>
      </c>
      <c r="H2170" s="13">
        <v>827.64</v>
      </c>
      <c r="I2170" s="11" t="s">
        <v>18</v>
      </c>
      <c r="J2170" s="11" t="s">
        <v>14</v>
      </c>
      <c r="K2170" s="12" t="s">
        <v>116</v>
      </c>
      <c r="L2170" s="14">
        <v>2026</v>
      </c>
      <c r="M2170" s="2"/>
    </row>
    <row r="2171" spans="2:13" x14ac:dyDescent="0.3">
      <c r="B2171" s="15">
        <v>46340</v>
      </c>
      <c r="C2171" s="2" t="s">
        <v>21</v>
      </c>
      <c r="D2171" s="2" t="s">
        <v>22</v>
      </c>
      <c r="E2171" s="16">
        <v>0</v>
      </c>
      <c r="F2171" s="17">
        <v>0</v>
      </c>
      <c r="G2171" s="16">
        <v>5</v>
      </c>
      <c r="H2171" s="17">
        <v>349.95</v>
      </c>
      <c r="I2171" s="2" t="s">
        <v>18</v>
      </c>
      <c r="J2171" s="2" t="s">
        <v>14</v>
      </c>
      <c r="K2171" s="16" t="s">
        <v>116</v>
      </c>
      <c r="L2171" s="18">
        <v>2026</v>
      </c>
      <c r="M2171" s="2"/>
    </row>
    <row r="2172" spans="2:13" x14ac:dyDescent="0.3">
      <c r="B2172" s="10">
        <v>46341</v>
      </c>
      <c r="C2172" s="11" t="s">
        <v>37</v>
      </c>
      <c r="D2172" s="11" t="s">
        <v>38</v>
      </c>
      <c r="E2172" s="12">
        <v>0</v>
      </c>
      <c r="F2172" s="13">
        <v>0</v>
      </c>
      <c r="G2172" s="12">
        <v>4</v>
      </c>
      <c r="H2172" s="13">
        <v>239.96</v>
      </c>
      <c r="I2172" s="11" t="s">
        <v>39</v>
      </c>
      <c r="J2172" s="11" t="s">
        <v>36</v>
      </c>
      <c r="K2172" s="12" t="s">
        <v>116</v>
      </c>
      <c r="L2172" s="14">
        <v>2026</v>
      </c>
      <c r="M2172" s="2"/>
    </row>
    <row r="2173" spans="2:13" x14ac:dyDescent="0.3">
      <c r="B2173" s="15">
        <v>46341</v>
      </c>
      <c r="C2173" s="2" t="s">
        <v>42</v>
      </c>
      <c r="D2173" s="2" t="s">
        <v>43</v>
      </c>
      <c r="E2173" s="16">
        <v>1</v>
      </c>
      <c r="F2173" s="17">
        <v>21.99</v>
      </c>
      <c r="G2173" s="16">
        <v>5</v>
      </c>
      <c r="H2173" s="17">
        <v>199.95</v>
      </c>
      <c r="I2173" s="2" t="s">
        <v>25</v>
      </c>
      <c r="J2173" s="2" t="s">
        <v>36</v>
      </c>
      <c r="K2173" s="16" t="s">
        <v>116</v>
      </c>
      <c r="L2173" s="18">
        <v>2026</v>
      </c>
      <c r="M2173" s="2"/>
    </row>
    <row r="2174" spans="2:13" x14ac:dyDescent="0.3">
      <c r="B2174" s="10">
        <v>46342</v>
      </c>
      <c r="C2174" s="11" t="s">
        <v>33</v>
      </c>
      <c r="D2174" s="11" t="s">
        <v>34</v>
      </c>
      <c r="E2174" s="12">
        <v>0</v>
      </c>
      <c r="F2174" s="13">
        <v>0</v>
      </c>
      <c r="G2174" s="12">
        <v>1</v>
      </c>
      <c r="H2174" s="13">
        <v>249.99</v>
      </c>
      <c r="I2174" s="11" t="s">
        <v>35</v>
      </c>
      <c r="J2174" s="11" t="s">
        <v>36</v>
      </c>
      <c r="K2174" s="12" t="s">
        <v>116</v>
      </c>
      <c r="L2174" s="14">
        <v>2026</v>
      </c>
      <c r="M2174" s="2"/>
    </row>
    <row r="2175" spans="2:13" x14ac:dyDescent="0.3">
      <c r="B2175" s="15">
        <v>46342</v>
      </c>
      <c r="C2175" s="2" t="s">
        <v>98</v>
      </c>
      <c r="D2175" s="2" t="s">
        <v>99</v>
      </c>
      <c r="E2175" s="16">
        <v>2</v>
      </c>
      <c r="F2175" s="17">
        <v>719.92</v>
      </c>
      <c r="G2175" s="16">
        <v>5</v>
      </c>
      <c r="H2175" s="17">
        <v>1999.75</v>
      </c>
      <c r="I2175" s="2" t="s">
        <v>13</v>
      </c>
      <c r="J2175" s="2" t="s">
        <v>100</v>
      </c>
      <c r="K2175" s="16" t="s">
        <v>116</v>
      </c>
      <c r="L2175" s="18">
        <v>2026</v>
      </c>
      <c r="M2175" s="2"/>
    </row>
    <row r="2176" spans="2:13" x14ac:dyDescent="0.3">
      <c r="B2176" s="10">
        <v>46343</v>
      </c>
      <c r="C2176" s="11" t="s">
        <v>82</v>
      </c>
      <c r="D2176" s="11" t="s">
        <v>83</v>
      </c>
      <c r="E2176" s="12">
        <v>0</v>
      </c>
      <c r="F2176" s="13">
        <v>0</v>
      </c>
      <c r="G2176" s="12">
        <v>5</v>
      </c>
      <c r="H2176" s="13">
        <v>645</v>
      </c>
      <c r="I2176" s="11" t="s">
        <v>77</v>
      </c>
      <c r="J2176" s="11" t="s">
        <v>78</v>
      </c>
      <c r="K2176" s="12" t="s">
        <v>116</v>
      </c>
      <c r="L2176" s="14">
        <v>2026</v>
      </c>
      <c r="M2176" s="2"/>
    </row>
    <row r="2177" spans="2:13" x14ac:dyDescent="0.3">
      <c r="B2177" s="15">
        <v>46344</v>
      </c>
      <c r="C2177" s="2" t="s">
        <v>84</v>
      </c>
      <c r="D2177" s="2" t="s">
        <v>85</v>
      </c>
      <c r="E2177" s="16">
        <v>3</v>
      </c>
      <c r="F2177" s="17">
        <v>290.25</v>
      </c>
      <c r="G2177" s="16">
        <v>3</v>
      </c>
      <c r="H2177" s="17">
        <v>387</v>
      </c>
      <c r="I2177" s="2" t="s">
        <v>86</v>
      </c>
      <c r="J2177" s="2" t="s">
        <v>78</v>
      </c>
      <c r="K2177" s="16" t="s">
        <v>116</v>
      </c>
      <c r="L2177" s="18">
        <v>2026</v>
      </c>
      <c r="M2177" s="2"/>
    </row>
    <row r="2178" spans="2:13" x14ac:dyDescent="0.3">
      <c r="B2178" s="10">
        <v>46344</v>
      </c>
      <c r="C2178" s="11" t="s">
        <v>59</v>
      </c>
      <c r="D2178" s="11" t="s">
        <v>60</v>
      </c>
      <c r="E2178" s="12">
        <v>2</v>
      </c>
      <c r="F2178" s="13">
        <v>40</v>
      </c>
      <c r="G2178" s="12">
        <v>5</v>
      </c>
      <c r="H2178" s="13">
        <v>199.95</v>
      </c>
      <c r="I2178" s="11" t="s">
        <v>30</v>
      </c>
      <c r="J2178" s="11" t="s">
        <v>55</v>
      </c>
      <c r="K2178" s="12" t="s">
        <v>116</v>
      </c>
      <c r="L2178" s="14">
        <v>2026</v>
      </c>
      <c r="M2178" s="2"/>
    </row>
    <row r="2179" spans="2:13" x14ac:dyDescent="0.3">
      <c r="B2179" s="15">
        <v>46345</v>
      </c>
      <c r="C2179" s="2" t="s">
        <v>98</v>
      </c>
      <c r="D2179" s="2" t="s">
        <v>99</v>
      </c>
      <c r="E2179" s="16">
        <v>1</v>
      </c>
      <c r="F2179" s="17">
        <v>359.96</v>
      </c>
      <c r="G2179" s="16">
        <v>1</v>
      </c>
      <c r="H2179" s="17">
        <v>399.95</v>
      </c>
      <c r="I2179" s="2" t="s">
        <v>13</v>
      </c>
      <c r="J2179" s="2" t="s">
        <v>100</v>
      </c>
      <c r="K2179" s="16" t="s">
        <v>116</v>
      </c>
      <c r="L2179" s="18">
        <v>2026</v>
      </c>
      <c r="M2179" s="2"/>
    </row>
    <row r="2180" spans="2:13" x14ac:dyDescent="0.3">
      <c r="B2180" s="10">
        <v>46346</v>
      </c>
      <c r="C2180" s="11" t="s">
        <v>75</v>
      </c>
      <c r="D2180" s="11" t="s">
        <v>76</v>
      </c>
      <c r="E2180" s="12">
        <v>2</v>
      </c>
      <c r="F2180" s="13">
        <v>24</v>
      </c>
      <c r="G2180" s="12">
        <v>5</v>
      </c>
      <c r="H2180" s="13">
        <v>100</v>
      </c>
      <c r="I2180" s="11" t="s">
        <v>77</v>
      </c>
      <c r="J2180" s="11" t="s">
        <v>78</v>
      </c>
      <c r="K2180" s="12" t="s">
        <v>116</v>
      </c>
      <c r="L2180" s="14">
        <v>2026</v>
      </c>
      <c r="M2180" s="2"/>
    </row>
    <row r="2181" spans="2:13" x14ac:dyDescent="0.3">
      <c r="B2181" s="15">
        <v>46347</v>
      </c>
      <c r="C2181" s="2" t="s">
        <v>26</v>
      </c>
      <c r="D2181" s="2" t="s">
        <v>27</v>
      </c>
      <c r="E2181" s="16">
        <v>0</v>
      </c>
      <c r="F2181" s="17">
        <v>0</v>
      </c>
      <c r="G2181" s="16">
        <v>2</v>
      </c>
      <c r="H2181" s="17">
        <v>55.98</v>
      </c>
      <c r="I2181" s="2" t="s">
        <v>25</v>
      </c>
      <c r="J2181" s="2" t="s">
        <v>14</v>
      </c>
      <c r="K2181" s="16" t="s">
        <v>116</v>
      </c>
      <c r="L2181" s="18">
        <v>2026</v>
      </c>
      <c r="M2181" s="2"/>
    </row>
    <row r="2182" spans="2:13" x14ac:dyDescent="0.3">
      <c r="B2182" s="10">
        <v>46348</v>
      </c>
      <c r="C2182" s="11" t="s">
        <v>28</v>
      </c>
      <c r="D2182" s="11" t="s">
        <v>29</v>
      </c>
      <c r="E2182" s="12">
        <v>3</v>
      </c>
      <c r="F2182" s="13">
        <v>45</v>
      </c>
      <c r="G2182" s="12">
        <v>3</v>
      </c>
      <c r="H2182" s="13">
        <v>89.97</v>
      </c>
      <c r="I2182" s="11" t="s">
        <v>30</v>
      </c>
      <c r="J2182" s="11" t="s">
        <v>14</v>
      </c>
      <c r="K2182" s="12" t="s">
        <v>116</v>
      </c>
      <c r="L2182" s="14">
        <v>2026</v>
      </c>
      <c r="M2182" s="2"/>
    </row>
    <row r="2183" spans="2:13" x14ac:dyDescent="0.3">
      <c r="B2183" s="15">
        <v>46349</v>
      </c>
      <c r="C2183" s="2" t="s">
        <v>87</v>
      </c>
      <c r="D2183" s="2" t="s">
        <v>88</v>
      </c>
      <c r="E2183" s="16">
        <v>2</v>
      </c>
      <c r="F2183" s="17">
        <v>125.98</v>
      </c>
      <c r="G2183" s="16">
        <v>4</v>
      </c>
      <c r="H2183" s="17">
        <v>359.96</v>
      </c>
      <c r="I2183" s="2" t="s">
        <v>25</v>
      </c>
      <c r="J2183" s="2" t="s">
        <v>78</v>
      </c>
      <c r="K2183" s="16" t="s">
        <v>116</v>
      </c>
      <c r="L2183" s="18">
        <v>2026</v>
      </c>
      <c r="M2183" s="2"/>
    </row>
    <row r="2184" spans="2:13" x14ac:dyDescent="0.3">
      <c r="B2184" s="10">
        <v>46350</v>
      </c>
      <c r="C2184" s="11" t="s">
        <v>37</v>
      </c>
      <c r="D2184" s="11" t="s">
        <v>38</v>
      </c>
      <c r="E2184" s="12">
        <v>2</v>
      </c>
      <c r="F2184" s="13">
        <v>77.98</v>
      </c>
      <c r="G2184" s="12">
        <v>1</v>
      </c>
      <c r="H2184" s="13">
        <v>59.99</v>
      </c>
      <c r="I2184" s="11" t="s">
        <v>39</v>
      </c>
      <c r="J2184" s="11" t="s">
        <v>36</v>
      </c>
      <c r="K2184" s="12" t="s">
        <v>116</v>
      </c>
      <c r="L2184" s="14">
        <v>2026</v>
      </c>
      <c r="M2184" s="2"/>
    </row>
    <row r="2185" spans="2:13" x14ac:dyDescent="0.3">
      <c r="B2185" s="15">
        <v>46351</v>
      </c>
      <c r="C2185" s="2" t="s">
        <v>87</v>
      </c>
      <c r="D2185" s="2" t="s">
        <v>88</v>
      </c>
      <c r="E2185" s="16">
        <v>1</v>
      </c>
      <c r="F2185" s="17">
        <v>62.99</v>
      </c>
      <c r="G2185" s="16">
        <v>3</v>
      </c>
      <c r="H2185" s="17">
        <v>269.97000000000003</v>
      </c>
      <c r="I2185" s="2" t="s">
        <v>25</v>
      </c>
      <c r="J2185" s="2" t="s">
        <v>78</v>
      </c>
      <c r="K2185" s="16" t="s">
        <v>116</v>
      </c>
      <c r="L2185" s="18">
        <v>2026</v>
      </c>
      <c r="M2185" s="2"/>
    </row>
    <row r="2186" spans="2:13" x14ac:dyDescent="0.3">
      <c r="B2186" s="10">
        <v>46352</v>
      </c>
      <c r="C2186" s="11" t="s">
        <v>64</v>
      </c>
      <c r="D2186" s="11" t="s">
        <v>65</v>
      </c>
      <c r="E2186" s="12">
        <v>2</v>
      </c>
      <c r="F2186" s="13">
        <v>1169.98</v>
      </c>
      <c r="G2186" s="12">
        <v>5</v>
      </c>
      <c r="H2186" s="13">
        <v>3249.95</v>
      </c>
      <c r="I2186" s="11" t="s">
        <v>35</v>
      </c>
      <c r="J2186" s="11" t="s">
        <v>55</v>
      </c>
      <c r="K2186" s="12" t="s">
        <v>116</v>
      </c>
      <c r="L2186" s="14">
        <v>2026</v>
      </c>
      <c r="M2186" s="2"/>
    </row>
    <row r="2187" spans="2:13" x14ac:dyDescent="0.3">
      <c r="B2187" s="15">
        <v>46353</v>
      </c>
      <c r="C2187" s="2" t="s">
        <v>23</v>
      </c>
      <c r="D2187" s="2" t="s">
        <v>24</v>
      </c>
      <c r="E2187" s="16">
        <v>3</v>
      </c>
      <c r="F2187" s="17">
        <v>30</v>
      </c>
      <c r="G2187" s="16">
        <v>3</v>
      </c>
      <c r="H2187" s="17">
        <v>59.97</v>
      </c>
      <c r="I2187" s="2" t="s">
        <v>25</v>
      </c>
      <c r="J2187" s="2" t="s">
        <v>14</v>
      </c>
      <c r="K2187" s="16" t="s">
        <v>116</v>
      </c>
      <c r="L2187" s="18">
        <v>2026</v>
      </c>
      <c r="M2187" s="2"/>
    </row>
    <row r="2188" spans="2:13" x14ac:dyDescent="0.3">
      <c r="B2188" s="10">
        <v>46354</v>
      </c>
      <c r="C2188" s="11" t="s">
        <v>64</v>
      </c>
      <c r="D2188" s="11" t="s">
        <v>65</v>
      </c>
      <c r="E2188" s="12">
        <v>1</v>
      </c>
      <c r="F2188" s="13">
        <v>584.99</v>
      </c>
      <c r="G2188" s="12">
        <v>1</v>
      </c>
      <c r="H2188" s="13">
        <v>649.99</v>
      </c>
      <c r="I2188" s="11" t="s">
        <v>35</v>
      </c>
      <c r="J2188" s="11" t="s">
        <v>55</v>
      </c>
      <c r="K2188" s="12" t="s">
        <v>116</v>
      </c>
      <c r="L2188" s="14">
        <v>2026</v>
      </c>
      <c r="M2188" s="2"/>
    </row>
    <row r="2189" spans="2:13" x14ac:dyDescent="0.3">
      <c r="B2189" s="15">
        <v>46355</v>
      </c>
      <c r="C2189" s="2" t="s">
        <v>75</v>
      </c>
      <c r="D2189" s="2" t="s">
        <v>76</v>
      </c>
      <c r="E2189" s="16">
        <v>3</v>
      </c>
      <c r="F2189" s="17">
        <v>36</v>
      </c>
      <c r="G2189" s="16">
        <v>1</v>
      </c>
      <c r="H2189" s="17">
        <v>20</v>
      </c>
      <c r="I2189" s="2" t="s">
        <v>77</v>
      </c>
      <c r="J2189" s="2" t="s">
        <v>78</v>
      </c>
      <c r="K2189" s="16" t="s">
        <v>116</v>
      </c>
      <c r="L2189" s="18">
        <v>2026</v>
      </c>
      <c r="M2189" s="2"/>
    </row>
    <row r="2190" spans="2:13" x14ac:dyDescent="0.3">
      <c r="B2190" s="10">
        <v>46355</v>
      </c>
      <c r="C2190" s="11" t="s">
        <v>75</v>
      </c>
      <c r="D2190" s="11" t="s">
        <v>76</v>
      </c>
      <c r="E2190" s="12">
        <v>2</v>
      </c>
      <c r="F2190" s="13">
        <v>24</v>
      </c>
      <c r="G2190" s="12">
        <v>5</v>
      </c>
      <c r="H2190" s="13">
        <v>100</v>
      </c>
      <c r="I2190" s="11" t="s">
        <v>77</v>
      </c>
      <c r="J2190" s="11" t="s">
        <v>78</v>
      </c>
      <c r="K2190" s="12" t="s">
        <v>116</v>
      </c>
      <c r="L2190" s="14">
        <v>2026</v>
      </c>
      <c r="M2190" s="2"/>
    </row>
    <row r="2191" spans="2:13" x14ac:dyDescent="0.3">
      <c r="B2191" s="15">
        <v>46356</v>
      </c>
      <c r="C2191" s="2" t="s">
        <v>42</v>
      </c>
      <c r="D2191" s="2" t="s">
        <v>43</v>
      </c>
      <c r="E2191" s="16">
        <v>1</v>
      </c>
      <c r="F2191" s="17">
        <v>21.99</v>
      </c>
      <c r="G2191" s="16">
        <v>2</v>
      </c>
      <c r="H2191" s="17">
        <v>79.98</v>
      </c>
      <c r="I2191" s="2" t="s">
        <v>25</v>
      </c>
      <c r="J2191" s="2" t="s">
        <v>36</v>
      </c>
      <c r="K2191" s="16" t="s">
        <v>116</v>
      </c>
      <c r="L2191" s="18">
        <v>2026</v>
      </c>
      <c r="M2191" s="2"/>
    </row>
    <row r="2192" spans="2:13" x14ac:dyDescent="0.3">
      <c r="B2192" s="10">
        <v>46357</v>
      </c>
      <c r="C2192" s="11" t="s">
        <v>49</v>
      </c>
      <c r="D2192" s="11" t="s">
        <v>50</v>
      </c>
      <c r="E2192" s="12">
        <v>0</v>
      </c>
      <c r="F2192" s="13">
        <v>0</v>
      </c>
      <c r="G2192" s="12">
        <v>4</v>
      </c>
      <c r="H2192" s="13">
        <v>167.52</v>
      </c>
      <c r="I2192" s="11" t="s">
        <v>46</v>
      </c>
      <c r="J2192" s="11" t="s">
        <v>36</v>
      </c>
      <c r="K2192" s="12" t="s">
        <v>117</v>
      </c>
      <c r="L2192" s="14">
        <v>2026</v>
      </c>
      <c r="M2192" s="2"/>
    </row>
    <row r="2193" spans="2:13" x14ac:dyDescent="0.3">
      <c r="B2193" s="15">
        <v>46358</v>
      </c>
      <c r="C2193" s="2" t="s">
        <v>79</v>
      </c>
      <c r="D2193" s="2" t="s">
        <v>80</v>
      </c>
      <c r="E2193" s="16">
        <v>1</v>
      </c>
      <c r="F2193" s="17">
        <v>211.65</v>
      </c>
      <c r="G2193" s="16">
        <v>2</v>
      </c>
      <c r="H2193" s="17">
        <v>498</v>
      </c>
      <c r="I2193" s="2" t="s">
        <v>81</v>
      </c>
      <c r="J2193" s="2" t="s">
        <v>78</v>
      </c>
      <c r="K2193" s="16" t="s">
        <v>117</v>
      </c>
      <c r="L2193" s="18">
        <v>2026</v>
      </c>
      <c r="M2193" s="2"/>
    </row>
    <row r="2194" spans="2:13" x14ac:dyDescent="0.3">
      <c r="B2194" s="10">
        <v>46359</v>
      </c>
      <c r="C2194" s="11" t="s">
        <v>16</v>
      </c>
      <c r="D2194" s="11" t="s">
        <v>17</v>
      </c>
      <c r="E2194" s="12">
        <v>3</v>
      </c>
      <c r="F2194" s="13">
        <v>524.97</v>
      </c>
      <c r="G2194" s="12">
        <v>4</v>
      </c>
      <c r="H2194" s="13">
        <v>999.96</v>
      </c>
      <c r="I2194" s="11" t="s">
        <v>18</v>
      </c>
      <c r="J2194" s="11" t="s">
        <v>14</v>
      </c>
      <c r="K2194" s="12" t="s">
        <v>117</v>
      </c>
      <c r="L2194" s="14">
        <v>2026</v>
      </c>
      <c r="M2194" s="2"/>
    </row>
    <row r="2195" spans="2:13" x14ac:dyDescent="0.3">
      <c r="B2195" s="15">
        <v>46359</v>
      </c>
      <c r="C2195" s="2" t="s">
        <v>42</v>
      </c>
      <c r="D2195" s="2" t="s">
        <v>43</v>
      </c>
      <c r="E2195" s="16">
        <v>1</v>
      </c>
      <c r="F2195" s="17">
        <v>21.99</v>
      </c>
      <c r="G2195" s="16">
        <v>5</v>
      </c>
      <c r="H2195" s="17">
        <v>199.95</v>
      </c>
      <c r="I2195" s="2" t="s">
        <v>25</v>
      </c>
      <c r="J2195" s="2" t="s">
        <v>36</v>
      </c>
      <c r="K2195" s="16" t="s">
        <v>117</v>
      </c>
      <c r="L2195" s="18">
        <v>2026</v>
      </c>
      <c r="M2195" s="2"/>
    </row>
    <row r="2196" spans="2:13" x14ac:dyDescent="0.3">
      <c r="B2196" s="10">
        <v>46360</v>
      </c>
      <c r="C2196" s="11" t="s">
        <v>47</v>
      </c>
      <c r="D2196" s="11" t="s">
        <v>48</v>
      </c>
      <c r="E2196" s="12">
        <v>2</v>
      </c>
      <c r="F2196" s="13">
        <v>179.82</v>
      </c>
      <c r="G2196" s="12">
        <v>3</v>
      </c>
      <c r="H2196" s="13">
        <v>359.64</v>
      </c>
      <c r="I2196" s="11" t="s">
        <v>46</v>
      </c>
      <c r="J2196" s="11" t="s">
        <v>36</v>
      </c>
      <c r="K2196" s="12" t="s">
        <v>117</v>
      </c>
      <c r="L2196" s="14">
        <v>2026</v>
      </c>
      <c r="M2196" s="2"/>
    </row>
    <row r="2197" spans="2:13" x14ac:dyDescent="0.3">
      <c r="B2197" s="15">
        <v>46361</v>
      </c>
      <c r="C2197" s="2" t="s">
        <v>40</v>
      </c>
      <c r="D2197" s="2" t="s">
        <v>41</v>
      </c>
      <c r="E2197" s="16">
        <v>0</v>
      </c>
      <c r="F2197" s="17">
        <v>0</v>
      </c>
      <c r="G2197" s="16">
        <v>3</v>
      </c>
      <c r="H2197" s="17">
        <v>119.97</v>
      </c>
      <c r="I2197" s="2" t="s">
        <v>25</v>
      </c>
      <c r="J2197" s="2" t="s">
        <v>36</v>
      </c>
      <c r="K2197" s="16" t="s">
        <v>117</v>
      </c>
      <c r="L2197" s="18">
        <v>2026</v>
      </c>
      <c r="M2197" s="2"/>
    </row>
    <row r="2198" spans="2:13" x14ac:dyDescent="0.3">
      <c r="B2198" s="10">
        <v>46362</v>
      </c>
      <c r="C2198" s="11" t="s">
        <v>61</v>
      </c>
      <c r="D2198" s="11" t="s">
        <v>62</v>
      </c>
      <c r="E2198" s="12">
        <v>0</v>
      </c>
      <c r="F2198" s="13">
        <v>0</v>
      </c>
      <c r="G2198" s="12">
        <v>1</v>
      </c>
      <c r="H2198" s="13">
        <v>326.69</v>
      </c>
      <c r="I2198" s="11" t="s">
        <v>58</v>
      </c>
      <c r="J2198" s="11" t="s">
        <v>55</v>
      </c>
      <c r="K2198" s="12" t="s">
        <v>117</v>
      </c>
      <c r="L2198" s="14">
        <v>2026</v>
      </c>
      <c r="M2198" s="2"/>
    </row>
    <row r="2199" spans="2:13" x14ac:dyDescent="0.3">
      <c r="B2199" s="15">
        <v>46363</v>
      </c>
      <c r="C2199" s="2" t="s">
        <v>31</v>
      </c>
      <c r="D2199" s="2" t="s">
        <v>32</v>
      </c>
      <c r="E2199" s="16">
        <v>0</v>
      </c>
      <c r="F2199" s="17">
        <v>0</v>
      </c>
      <c r="G2199" s="16">
        <v>3</v>
      </c>
      <c r="H2199" s="17">
        <v>827.64</v>
      </c>
      <c r="I2199" s="2" t="s">
        <v>18</v>
      </c>
      <c r="J2199" s="2" t="s">
        <v>14</v>
      </c>
      <c r="K2199" s="16" t="s">
        <v>117</v>
      </c>
      <c r="L2199" s="18">
        <v>2026</v>
      </c>
      <c r="M2199" s="2"/>
    </row>
    <row r="2200" spans="2:13" x14ac:dyDescent="0.3">
      <c r="B2200" s="10">
        <v>46364</v>
      </c>
      <c r="C2200" s="11" t="s">
        <v>37</v>
      </c>
      <c r="D2200" s="11" t="s">
        <v>38</v>
      </c>
      <c r="E2200" s="12">
        <v>2</v>
      </c>
      <c r="F2200" s="13">
        <v>77.98</v>
      </c>
      <c r="G2200" s="12">
        <v>4</v>
      </c>
      <c r="H2200" s="13">
        <v>239.96</v>
      </c>
      <c r="I2200" s="11" t="s">
        <v>39</v>
      </c>
      <c r="J2200" s="11" t="s">
        <v>36</v>
      </c>
      <c r="K2200" s="12" t="s">
        <v>117</v>
      </c>
      <c r="L2200" s="14">
        <v>2026</v>
      </c>
      <c r="M2200" s="2"/>
    </row>
    <row r="2201" spans="2:13" x14ac:dyDescent="0.3">
      <c r="B2201" s="15">
        <v>46365</v>
      </c>
      <c r="C2201" s="2" t="s">
        <v>63</v>
      </c>
      <c r="D2201" s="2" t="s">
        <v>41</v>
      </c>
      <c r="E2201" s="16">
        <v>2</v>
      </c>
      <c r="F2201" s="17">
        <v>40</v>
      </c>
      <c r="G2201" s="16">
        <v>3</v>
      </c>
      <c r="H2201" s="17">
        <v>119.97</v>
      </c>
      <c r="I2201" s="2" t="s">
        <v>25</v>
      </c>
      <c r="J2201" s="2" t="s">
        <v>55</v>
      </c>
      <c r="K2201" s="16" t="s">
        <v>117</v>
      </c>
      <c r="L2201" s="18">
        <v>2026</v>
      </c>
      <c r="M2201" s="2"/>
    </row>
    <row r="2202" spans="2:13" x14ac:dyDescent="0.3">
      <c r="B2202" s="10">
        <v>46366</v>
      </c>
      <c r="C2202" s="11" t="s">
        <v>98</v>
      </c>
      <c r="D2202" s="11" t="s">
        <v>99</v>
      </c>
      <c r="E2202" s="12">
        <v>1</v>
      </c>
      <c r="F2202" s="13">
        <v>359.96</v>
      </c>
      <c r="G2202" s="12">
        <v>3</v>
      </c>
      <c r="H2202" s="13">
        <v>1199.8499999999999</v>
      </c>
      <c r="I2202" s="11" t="s">
        <v>13</v>
      </c>
      <c r="J2202" s="11" t="s">
        <v>100</v>
      </c>
      <c r="K2202" s="12" t="s">
        <v>117</v>
      </c>
      <c r="L2202" s="14">
        <v>2026</v>
      </c>
      <c r="M2202" s="2"/>
    </row>
    <row r="2203" spans="2:13" x14ac:dyDescent="0.3">
      <c r="B2203" s="15">
        <v>46367</v>
      </c>
      <c r="C2203" s="2" t="s">
        <v>16</v>
      </c>
      <c r="D2203" s="2" t="s">
        <v>17</v>
      </c>
      <c r="E2203" s="16">
        <v>3</v>
      </c>
      <c r="F2203" s="17">
        <v>524.97</v>
      </c>
      <c r="G2203" s="16">
        <v>2</v>
      </c>
      <c r="H2203" s="17">
        <v>499.98</v>
      </c>
      <c r="I2203" s="2" t="s">
        <v>18</v>
      </c>
      <c r="J2203" s="2" t="s">
        <v>14</v>
      </c>
      <c r="K2203" s="16" t="s">
        <v>117</v>
      </c>
      <c r="L2203" s="18">
        <v>2026</v>
      </c>
      <c r="M2203" s="2"/>
    </row>
    <row r="2204" spans="2:13" x14ac:dyDescent="0.3">
      <c r="B2204" s="10">
        <v>46368</v>
      </c>
      <c r="C2204" s="11" t="s">
        <v>21</v>
      </c>
      <c r="D2204" s="11" t="s">
        <v>22</v>
      </c>
      <c r="E2204" s="12">
        <v>2</v>
      </c>
      <c r="F2204" s="13">
        <v>83.98</v>
      </c>
      <c r="G2204" s="12">
        <v>2</v>
      </c>
      <c r="H2204" s="13">
        <v>139.97999999999999</v>
      </c>
      <c r="I2204" s="11" t="s">
        <v>18</v>
      </c>
      <c r="J2204" s="11" t="s">
        <v>14</v>
      </c>
      <c r="K2204" s="12" t="s">
        <v>117</v>
      </c>
      <c r="L2204" s="14">
        <v>2026</v>
      </c>
      <c r="M2204" s="2"/>
    </row>
    <row r="2205" spans="2:13" x14ac:dyDescent="0.3">
      <c r="B2205" s="15">
        <v>46369</v>
      </c>
      <c r="C2205" s="2" t="s">
        <v>96</v>
      </c>
      <c r="D2205" s="2" t="s">
        <v>97</v>
      </c>
      <c r="E2205" s="16">
        <v>2</v>
      </c>
      <c r="F2205" s="17">
        <v>149.97999999999999</v>
      </c>
      <c r="G2205" s="16">
        <v>4</v>
      </c>
      <c r="H2205" s="17">
        <v>399.96</v>
      </c>
      <c r="I2205" s="2" t="s">
        <v>25</v>
      </c>
      <c r="J2205" s="2" t="s">
        <v>95</v>
      </c>
      <c r="K2205" s="16" t="s">
        <v>117</v>
      </c>
      <c r="L2205" s="18">
        <v>2026</v>
      </c>
      <c r="M2205" s="2"/>
    </row>
    <row r="2206" spans="2:13" x14ac:dyDescent="0.3">
      <c r="B2206" s="10">
        <v>46370</v>
      </c>
      <c r="C2206" s="11" t="s">
        <v>53</v>
      </c>
      <c r="D2206" s="11" t="s">
        <v>54</v>
      </c>
      <c r="E2206" s="12">
        <v>1</v>
      </c>
      <c r="F2206" s="13">
        <v>207.99</v>
      </c>
      <c r="G2206" s="12">
        <v>2</v>
      </c>
      <c r="H2206" s="13">
        <v>519.98</v>
      </c>
      <c r="I2206" s="11" t="s">
        <v>35</v>
      </c>
      <c r="J2206" s="11" t="s">
        <v>55</v>
      </c>
      <c r="K2206" s="12" t="s">
        <v>117</v>
      </c>
      <c r="L2206" s="14">
        <v>2026</v>
      </c>
      <c r="M2206" s="2"/>
    </row>
    <row r="2207" spans="2:13" x14ac:dyDescent="0.3">
      <c r="B2207" s="15">
        <v>46371</v>
      </c>
      <c r="C2207" s="2" t="s">
        <v>104</v>
      </c>
      <c r="D2207" s="2" t="s">
        <v>105</v>
      </c>
      <c r="E2207" s="16">
        <v>2</v>
      </c>
      <c r="F2207" s="17">
        <v>69.099999999999994</v>
      </c>
      <c r="G2207" s="16">
        <v>4</v>
      </c>
      <c r="H2207" s="17">
        <v>212.6</v>
      </c>
      <c r="I2207" s="2" t="s">
        <v>106</v>
      </c>
      <c r="J2207" s="2" t="s">
        <v>100</v>
      </c>
      <c r="K2207" s="16" t="s">
        <v>117</v>
      </c>
      <c r="L2207" s="18">
        <v>2026</v>
      </c>
      <c r="M2207" s="2"/>
    </row>
    <row r="2208" spans="2:13" x14ac:dyDescent="0.3">
      <c r="B2208" s="10">
        <v>46372</v>
      </c>
      <c r="C2208" s="11" t="s">
        <v>72</v>
      </c>
      <c r="D2208" s="11" t="s">
        <v>73</v>
      </c>
      <c r="E2208" s="12">
        <v>1</v>
      </c>
      <c r="F2208" s="13">
        <v>12600</v>
      </c>
      <c r="G2208" s="12">
        <v>2</v>
      </c>
      <c r="H2208" s="13">
        <v>28000</v>
      </c>
      <c r="I2208" s="11" t="s">
        <v>74</v>
      </c>
      <c r="J2208" s="11" t="s">
        <v>68</v>
      </c>
      <c r="K2208" s="12" t="s">
        <v>117</v>
      </c>
      <c r="L2208" s="14">
        <v>2026</v>
      </c>
      <c r="M2208" s="2"/>
    </row>
    <row r="2209" spans="2:13" x14ac:dyDescent="0.3">
      <c r="B2209" s="15">
        <v>46372</v>
      </c>
      <c r="C2209" s="2" t="s">
        <v>96</v>
      </c>
      <c r="D2209" s="2" t="s">
        <v>97</v>
      </c>
      <c r="E2209" s="16">
        <v>3</v>
      </c>
      <c r="F2209" s="17">
        <v>224.96999999999997</v>
      </c>
      <c r="G2209" s="16">
        <v>5</v>
      </c>
      <c r="H2209" s="17">
        <v>499.95</v>
      </c>
      <c r="I2209" s="2" t="s">
        <v>25</v>
      </c>
      <c r="J2209" s="2" t="s">
        <v>95</v>
      </c>
      <c r="K2209" s="16" t="s">
        <v>117</v>
      </c>
      <c r="L2209" s="18">
        <v>2026</v>
      </c>
      <c r="M2209" s="2"/>
    </row>
    <row r="2210" spans="2:13" x14ac:dyDescent="0.3">
      <c r="B2210" s="10">
        <v>46373</v>
      </c>
      <c r="C2210" s="11" t="s">
        <v>101</v>
      </c>
      <c r="D2210" s="11" t="s">
        <v>102</v>
      </c>
      <c r="E2210" s="12">
        <v>2</v>
      </c>
      <c r="F2210" s="13">
        <v>488.6</v>
      </c>
      <c r="G2210" s="12">
        <v>4</v>
      </c>
      <c r="H2210" s="13">
        <v>1396</v>
      </c>
      <c r="I2210" s="11" t="s">
        <v>103</v>
      </c>
      <c r="J2210" s="11" t="s">
        <v>100</v>
      </c>
      <c r="K2210" s="12" t="s">
        <v>117</v>
      </c>
      <c r="L2210" s="14">
        <v>2026</v>
      </c>
      <c r="M2210" s="2"/>
    </row>
    <row r="2211" spans="2:13" x14ac:dyDescent="0.3">
      <c r="B2211" s="15">
        <v>46374</v>
      </c>
      <c r="C2211" s="2" t="s">
        <v>23</v>
      </c>
      <c r="D2211" s="2" t="s">
        <v>24</v>
      </c>
      <c r="E2211" s="16">
        <v>0</v>
      </c>
      <c r="F2211" s="17">
        <v>0</v>
      </c>
      <c r="G2211" s="16">
        <v>5</v>
      </c>
      <c r="H2211" s="17">
        <v>99.95</v>
      </c>
      <c r="I2211" s="2" t="s">
        <v>25</v>
      </c>
      <c r="J2211" s="2" t="s">
        <v>14</v>
      </c>
      <c r="K2211" s="16" t="s">
        <v>117</v>
      </c>
      <c r="L2211" s="18">
        <v>2026</v>
      </c>
      <c r="M2211" s="2"/>
    </row>
    <row r="2212" spans="2:13" x14ac:dyDescent="0.3">
      <c r="B2212" s="10">
        <v>46375</v>
      </c>
      <c r="C2212" s="11" t="s">
        <v>79</v>
      </c>
      <c r="D2212" s="11" t="s">
        <v>80</v>
      </c>
      <c r="E2212" s="12">
        <v>2</v>
      </c>
      <c r="F2212" s="13">
        <v>423.3</v>
      </c>
      <c r="G2212" s="12">
        <v>3</v>
      </c>
      <c r="H2212" s="13">
        <v>747</v>
      </c>
      <c r="I2212" s="11" t="s">
        <v>81</v>
      </c>
      <c r="J2212" s="11" t="s">
        <v>78</v>
      </c>
      <c r="K2212" s="12" t="s">
        <v>117</v>
      </c>
      <c r="L2212" s="14">
        <v>2026</v>
      </c>
      <c r="M2212" s="2"/>
    </row>
    <row r="2213" spans="2:13" x14ac:dyDescent="0.3">
      <c r="B2213" s="15">
        <v>46376</v>
      </c>
      <c r="C2213" s="2" t="s">
        <v>64</v>
      </c>
      <c r="D2213" s="2" t="s">
        <v>65</v>
      </c>
      <c r="E2213" s="16">
        <v>2</v>
      </c>
      <c r="F2213" s="17">
        <v>1169.98</v>
      </c>
      <c r="G2213" s="16">
        <v>4</v>
      </c>
      <c r="H2213" s="17">
        <v>2599.96</v>
      </c>
      <c r="I2213" s="2" t="s">
        <v>35</v>
      </c>
      <c r="J2213" s="2" t="s">
        <v>55</v>
      </c>
      <c r="K2213" s="16" t="s">
        <v>117</v>
      </c>
      <c r="L2213" s="18">
        <v>2026</v>
      </c>
      <c r="M2213" s="2"/>
    </row>
    <row r="2214" spans="2:13" x14ac:dyDescent="0.3">
      <c r="B2214" s="10">
        <v>46376</v>
      </c>
      <c r="C2214" s="11" t="s">
        <v>26</v>
      </c>
      <c r="D2214" s="11" t="s">
        <v>27</v>
      </c>
      <c r="E2214" s="12">
        <v>2</v>
      </c>
      <c r="F2214" s="13">
        <v>28</v>
      </c>
      <c r="G2214" s="12">
        <v>5</v>
      </c>
      <c r="H2214" s="13">
        <v>139.94999999999999</v>
      </c>
      <c r="I2214" s="11" t="s">
        <v>25</v>
      </c>
      <c r="J2214" s="11" t="s">
        <v>14</v>
      </c>
      <c r="K2214" s="12" t="s">
        <v>117</v>
      </c>
      <c r="L2214" s="14">
        <v>2026</v>
      </c>
      <c r="M2214" s="2"/>
    </row>
    <row r="2215" spans="2:13" x14ac:dyDescent="0.3">
      <c r="B2215" s="15">
        <v>46377</v>
      </c>
      <c r="C2215" s="2" t="s">
        <v>79</v>
      </c>
      <c r="D2215" s="2" t="s">
        <v>80</v>
      </c>
      <c r="E2215" s="16">
        <v>0</v>
      </c>
      <c r="F2215" s="17">
        <v>0</v>
      </c>
      <c r="G2215" s="16">
        <v>1</v>
      </c>
      <c r="H2215" s="17">
        <v>249</v>
      </c>
      <c r="I2215" s="2" t="s">
        <v>81</v>
      </c>
      <c r="J2215" s="2" t="s">
        <v>78</v>
      </c>
      <c r="K2215" s="16" t="s">
        <v>117</v>
      </c>
      <c r="L2215" s="18">
        <v>2026</v>
      </c>
      <c r="M2215" s="2"/>
    </row>
    <row r="2216" spans="2:13" x14ac:dyDescent="0.3">
      <c r="B2216" s="10">
        <v>46378</v>
      </c>
      <c r="C2216" s="11" t="s">
        <v>19</v>
      </c>
      <c r="D2216" s="11" t="s">
        <v>20</v>
      </c>
      <c r="E2216" s="12">
        <v>1</v>
      </c>
      <c r="F2216" s="13">
        <v>64.989999999999995</v>
      </c>
      <c r="G2216" s="12">
        <v>5</v>
      </c>
      <c r="H2216" s="13">
        <v>499.95</v>
      </c>
      <c r="I2216" s="11" t="s">
        <v>18</v>
      </c>
      <c r="J2216" s="11" t="s">
        <v>14</v>
      </c>
      <c r="K2216" s="12" t="s">
        <v>117</v>
      </c>
      <c r="L2216" s="14">
        <v>2026</v>
      </c>
      <c r="M2216" s="2"/>
    </row>
    <row r="2217" spans="2:13" x14ac:dyDescent="0.3">
      <c r="B2217" s="15">
        <v>46378</v>
      </c>
      <c r="C2217" s="2" t="s">
        <v>42</v>
      </c>
      <c r="D2217" s="2" t="s">
        <v>43</v>
      </c>
      <c r="E2217" s="16">
        <v>0</v>
      </c>
      <c r="F2217" s="17">
        <v>0</v>
      </c>
      <c r="G2217" s="16">
        <v>5</v>
      </c>
      <c r="H2217" s="17">
        <v>199.95</v>
      </c>
      <c r="I2217" s="2" t="s">
        <v>25</v>
      </c>
      <c r="J2217" s="2" t="s">
        <v>36</v>
      </c>
      <c r="K2217" s="16" t="s">
        <v>117</v>
      </c>
      <c r="L2217" s="18">
        <v>2026</v>
      </c>
      <c r="M2217" s="2"/>
    </row>
    <row r="2218" spans="2:13" x14ac:dyDescent="0.3">
      <c r="B2218" s="10">
        <v>46379</v>
      </c>
      <c r="C2218" s="11" t="s">
        <v>84</v>
      </c>
      <c r="D2218" s="11" t="s">
        <v>85</v>
      </c>
      <c r="E2218" s="12">
        <v>1</v>
      </c>
      <c r="F2218" s="13">
        <v>96.75</v>
      </c>
      <c r="G2218" s="12">
        <v>1</v>
      </c>
      <c r="H2218" s="13">
        <v>129</v>
      </c>
      <c r="I2218" s="11" t="s">
        <v>86</v>
      </c>
      <c r="J2218" s="11" t="s">
        <v>78</v>
      </c>
      <c r="K2218" s="12" t="s">
        <v>117</v>
      </c>
      <c r="L2218" s="14">
        <v>2026</v>
      </c>
      <c r="M2218" s="2"/>
    </row>
    <row r="2219" spans="2:13" x14ac:dyDescent="0.3">
      <c r="B2219" s="15">
        <v>46379</v>
      </c>
      <c r="C2219" s="2" t="s">
        <v>66</v>
      </c>
      <c r="D2219" s="2" t="s">
        <v>67</v>
      </c>
      <c r="E2219" s="16">
        <v>1</v>
      </c>
      <c r="F2219" s="17">
        <v>4495.5</v>
      </c>
      <c r="G2219" s="16">
        <v>5</v>
      </c>
      <c r="H2219" s="17">
        <v>24975</v>
      </c>
      <c r="I2219" s="2" t="s">
        <v>13</v>
      </c>
      <c r="J2219" s="2" t="s">
        <v>68</v>
      </c>
      <c r="K2219" s="16" t="s">
        <v>117</v>
      </c>
      <c r="L2219" s="18">
        <v>2026</v>
      </c>
      <c r="M2219" s="2"/>
    </row>
    <row r="2220" spans="2:13" x14ac:dyDescent="0.3">
      <c r="B2220" s="10">
        <v>46380</v>
      </c>
      <c r="C2220" s="11" t="s">
        <v>63</v>
      </c>
      <c r="D2220" s="11" t="s">
        <v>41</v>
      </c>
      <c r="E2220" s="12">
        <v>1</v>
      </c>
      <c r="F2220" s="13">
        <v>20</v>
      </c>
      <c r="G2220" s="12">
        <v>1</v>
      </c>
      <c r="H2220" s="13">
        <v>39.99</v>
      </c>
      <c r="I2220" s="11" t="s">
        <v>25</v>
      </c>
      <c r="J2220" s="11" t="s">
        <v>55</v>
      </c>
      <c r="K2220" s="12" t="s">
        <v>117</v>
      </c>
      <c r="L2220" s="14">
        <v>2026</v>
      </c>
      <c r="M2220" s="2"/>
    </row>
    <row r="2221" spans="2:13" x14ac:dyDescent="0.3">
      <c r="B2221" s="15">
        <v>46381</v>
      </c>
      <c r="C2221" s="2" t="s">
        <v>61</v>
      </c>
      <c r="D2221" s="2" t="s">
        <v>62</v>
      </c>
      <c r="E2221" s="16">
        <v>0</v>
      </c>
      <c r="F2221" s="17">
        <v>0</v>
      </c>
      <c r="G2221" s="16">
        <v>3</v>
      </c>
      <c r="H2221" s="17">
        <v>980.07</v>
      </c>
      <c r="I2221" s="2" t="s">
        <v>58</v>
      </c>
      <c r="J2221" s="2" t="s">
        <v>55</v>
      </c>
      <c r="K2221" s="16" t="s">
        <v>117</v>
      </c>
      <c r="L2221" s="18">
        <v>2026</v>
      </c>
      <c r="M2221" s="2"/>
    </row>
    <row r="2222" spans="2:13" x14ac:dyDescent="0.3">
      <c r="B2222" s="10">
        <v>46382</v>
      </c>
      <c r="C2222" s="11" t="s">
        <v>47</v>
      </c>
      <c r="D2222" s="11" t="s">
        <v>48</v>
      </c>
      <c r="E2222" s="12">
        <v>2</v>
      </c>
      <c r="F2222" s="13">
        <v>179.82</v>
      </c>
      <c r="G2222" s="12">
        <v>3</v>
      </c>
      <c r="H2222" s="13">
        <v>359.64</v>
      </c>
      <c r="I2222" s="11" t="s">
        <v>46</v>
      </c>
      <c r="J2222" s="11" t="s">
        <v>36</v>
      </c>
      <c r="K2222" s="12" t="s">
        <v>117</v>
      </c>
      <c r="L2222" s="14">
        <v>2026</v>
      </c>
      <c r="M2222" s="2"/>
    </row>
    <row r="2223" spans="2:13" x14ac:dyDescent="0.3">
      <c r="B2223" s="15">
        <v>46382</v>
      </c>
      <c r="C2223" s="2" t="s">
        <v>64</v>
      </c>
      <c r="D2223" s="2" t="s">
        <v>65</v>
      </c>
      <c r="E2223" s="16">
        <v>0</v>
      </c>
      <c r="F2223" s="17">
        <v>0</v>
      </c>
      <c r="G2223" s="16">
        <v>5</v>
      </c>
      <c r="H2223" s="17">
        <v>3249.95</v>
      </c>
      <c r="I2223" s="2" t="s">
        <v>35</v>
      </c>
      <c r="J2223" s="2" t="s">
        <v>55</v>
      </c>
      <c r="K2223" s="16" t="s">
        <v>117</v>
      </c>
      <c r="L2223" s="18">
        <v>2026</v>
      </c>
      <c r="M2223" s="2"/>
    </row>
    <row r="2224" spans="2:13" x14ac:dyDescent="0.3">
      <c r="B2224" s="10">
        <v>46383</v>
      </c>
      <c r="C2224" s="11" t="s">
        <v>53</v>
      </c>
      <c r="D2224" s="11" t="s">
        <v>54</v>
      </c>
      <c r="E2224" s="12">
        <v>2</v>
      </c>
      <c r="F2224" s="13">
        <v>415.98</v>
      </c>
      <c r="G2224" s="12">
        <v>1</v>
      </c>
      <c r="H2224" s="13">
        <v>259.99</v>
      </c>
      <c r="I2224" s="11" t="s">
        <v>35</v>
      </c>
      <c r="J2224" s="11" t="s">
        <v>55</v>
      </c>
      <c r="K2224" s="12" t="s">
        <v>117</v>
      </c>
      <c r="L2224" s="14">
        <v>2026</v>
      </c>
      <c r="M2224" s="2"/>
    </row>
    <row r="2225" spans="2:13" x14ac:dyDescent="0.3">
      <c r="B2225" s="15">
        <v>46383</v>
      </c>
      <c r="C2225" s="2" t="s">
        <v>69</v>
      </c>
      <c r="D2225" s="2" t="s">
        <v>70</v>
      </c>
      <c r="E2225" s="16">
        <v>2</v>
      </c>
      <c r="F2225" s="17">
        <v>70</v>
      </c>
      <c r="G2225" s="16">
        <v>5</v>
      </c>
      <c r="H2225" s="17">
        <v>350</v>
      </c>
      <c r="I2225" s="2" t="s">
        <v>71</v>
      </c>
      <c r="J2225" s="2" t="s">
        <v>68</v>
      </c>
      <c r="K2225" s="16" t="s">
        <v>117</v>
      </c>
      <c r="L2225" s="18">
        <v>2026</v>
      </c>
      <c r="M2225" s="2"/>
    </row>
    <row r="2226" spans="2:13" x14ac:dyDescent="0.3">
      <c r="B2226" s="10">
        <v>46384</v>
      </c>
      <c r="C2226" s="11" t="s">
        <v>66</v>
      </c>
      <c r="D2226" s="11" t="s">
        <v>67</v>
      </c>
      <c r="E2226" s="12">
        <v>1</v>
      </c>
      <c r="F2226" s="13">
        <v>4495.5</v>
      </c>
      <c r="G2226" s="12">
        <v>2</v>
      </c>
      <c r="H2226" s="13">
        <v>9990</v>
      </c>
      <c r="I2226" s="11" t="s">
        <v>13</v>
      </c>
      <c r="J2226" s="11" t="s">
        <v>68</v>
      </c>
      <c r="K2226" s="12" t="s">
        <v>117</v>
      </c>
      <c r="L2226" s="14">
        <v>2026</v>
      </c>
      <c r="M2226" s="2"/>
    </row>
    <row r="2227" spans="2:13" x14ac:dyDescent="0.3">
      <c r="B2227" s="15">
        <v>46385</v>
      </c>
      <c r="C2227" s="2" t="s">
        <v>66</v>
      </c>
      <c r="D2227" s="2" t="s">
        <v>67</v>
      </c>
      <c r="E2227" s="16">
        <v>1</v>
      </c>
      <c r="F2227" s="17">
        <v>4495.5</v>
      </c>
      <c r="G2227" s="16">
        <v>4</v>
      </c>
      <c r="H2227" s="17">
        <v>19980</v>
      </c>
      <c r="I2227" s="2" t="s">
        <v>13</v>
      </c>
      <c r="J2227" s="2" t="s">
        <v>68</v>
      </c>
      <c r="K2227" s="16" t="s">
        <v>117</v>
      </c>
      <c r="L2227" s="18">
        <v>2026</v>
      </c>
      <c r="M2227" s="2"/>
    </row>
    <row r="2228" spans="2:13" x14ac:dyDescent="0.3">
      <c r="B2228" s="10">
        <v>46386</v>
      </c>
      <c r="C2228" s="11" t="s">
        <v>31</v>
      </c>
      <c r="D2228" s="11" t="s">
        <v>32</v>
      </c>
      <c r="E2228" s="12">
        <v>2</v>
      </c>
      <c r="F2228" s="13">
        <v>469</v>
      </c>
      <c r="G2228" s="12">
        <v>5</v>
      </c>
      <c r="H2228" s="13">
        <v>1379.4</v>
      </c>
      <c r="I2228" s="11" t="s">
        <v>18</v>
      </c>
      <c r="J2228" s="11" t="s">
        <v>14</v>
      </c>
      <c r="K2228" s="12" t="s">
        <v>117</v>
      </c>
      <c r="L2228" s="14">
        <v>2026</v>
      </c>
      <c r="M2228" s="2"/>
    </row>
    <row r="2229" spans="2:13" x14ac:dyDescent="0.3">
      <c r="B2229" s="19">
        <v>46387</v>
      </c>
      <c r="C2229" s="20" t="s">
        <v>31</v>
      </c>
      <c r="D2229" s="20" t="s">
        <v>32</v>
      </c>
      <c r="E2229" s="21">
        <v>0</v>
      </c>
      <c r="F2229" s="22">
        <v>0</v>
      </c>
      <c r="G2229" s="21">
        <v>1</v>
      </c>
      <c r="H2229" s="22">
        <v>275.88</v>
      </c>
      <c r="I2229" s="20" t="s">
        <v>18</v>
      </c>
      <c r="J2229" s="20" t="s">
        <v>14</v>
      </c>
      <c r="K2229" s="21" t="s">
        <v>117</v>
      </c>
      <c r="L2229" s="23">
        <v>2026</v>
      </c>
      <c r="M2229" s="2"/>
    </row>
  </sheetData>
  <sheetProtection algorithmName="SHA-512" hashValue="QzuydBAAL1elcnlJtf/0tc+mvtWU16nNviSf3Rfwck9/tSwxFQEc1ePxMHfCUk609utXs3iKihXmC8KutNHFSg==" saltValue="5Rmcd3jRbT46pELqjgbtsg==" spinCount="100000" sheet="1" objects="1" scenarios="1"/>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D092B-6D9E-4984-AF00-A584216A3295}">
  <sheetPr codeName="Sheet7"/>
  <dimension ref="A2:M2229"/>
  <sheetViews>
    <sheetView topLeftCell="A3" workbookViewId="0">
      <selection activeCell="B2" sqref="B2:L2229"/>
    </sheetView>
  </sheetViews>
  <sheetFormatPr defaultRowHeight="14.4" x14ac:dyDescent="0.3"/>
  <cols>
    <col min="1" max="1" width="8.88671875" style="1"/>
    <col min="2" max="2" width="10.5546875" style="2" bestFit="1" customWidth="1"/>
    <col min="3" max="3" width="11" style="2" bestFit="1" customWidth="1"/>
    <col min="4" max="4" width="44.88671875" style="2" bestFit="1" customWidth="1"/>
    <col min="5" max="5" width="13.109375" style="2" bestFit="1" customWidth="1"/>
    <col min="6" max="6" width="12.109375" style="2" bestFit="1" customWidth="1"/>
    <col min="7" max="7" width="9.109375" style="2" bestFit="1" customWidth="1"/>
    <col min="8" max="8" width="11.109375" style="2" bestFit="1" customWidth="1"/>
    <col min="9" max="9" width="20.44140625" style="2" bestFit="1" customWidth="1"/>
    <col min="10" max="10" width="23" style="2" bestFit="1" customWidth="1"/>
    <col min="11" max="11" width="11.21875" style="2" bestFit="1" customWidth="1"/>
    <col min="12" max="12" width="9.109375" style="2" bestFit="1" customWidth="1"/>
    <col min="13" max="13" width="8.88671875" style="3"/>
    <col min="14" max="16384" width="8.88671875" style="2"/>
  </cols>
  <sheetData>
    <row r="2" spans="2:13" ht="37.049999999999997" customHeight="1" x14ac:dyDescent="0.3">
      <c r="B2" s="4" t="s">
        <v>0</v>
      </c>
      <c r="C2" s="4" t="s">
        <v>1</v>
      </c>
      <c r="D2" s="4" t="s">
        <v>2</v>
      </c>
      <c r="E2" s="4" t="s">
        <v>3</v>
      </c>
      <c r="F2" s="4" t="s">
        <v>4</v>
      </c>
      <c r="G2" s="4" t="s">
        <v>5</v>
      </c>
      <c r="H2" s="4" t="s">
        <v>6</v>
      </c>
      <c r="I2" s="4" t="s">
        <v>7</v>
      </c>
      <c r="J2" s="4" t="s">
        <v>8</v>
      </c>
      <c r="K2" s="4" t="s">
        <v>9</v>
      </c>
      <c r="L2" s="4" t="s">
        <v>10</v>
      </c>
    </row>
    <row r="3" spans="2:13" x14ac:dyDescent="0.3">
      <c r="B3" s="5">
        <v>44197</v>
      </c>
      <c r="C3" s="6" t="s">
        <v>11</v>
      </c>
      <c r="D3" s="6" t="s">
        <v>12</v>
      </c>
      <c r="E3" s="7">
        <v>33</v>
      </c>
      <c r="F3" s="8">
        <v>11404.47</v>
      </c>
      <c r="G3" s="7">
        <v>0</v>
      </c>
      <c r="H3" s="8">
        <v>0</v>
      </c>
      <c r="I3" s="6" t="s">
        <v>13</v>
      </c>
      <c r="J3" s="6" t="s">
        <v>14</v>
      </c>
      <c r="K3" s="7" t="s">
        <v>15</v>
      </c>
      <c r="L3" s="9">
        <v>2021</v>
      </c>
      <c r="M3" s="2"/>
    </row>
    <row r="4" spans="2:13" x14ac:dyDescent="0.3">
      <c r="B4" s="10">
        <v>44197</v>
      </c>
      <c r="C4" s="11" t="s">
        <v>16</v>
      </c>
      <c r="D4" s="11" t="s">
        <v>17</v>
      </c>
      <c r="E4" s="12">
        <v>37</v>
      </c>
      <c r="F4" s="13">
        <v>6474.63</v>
      </c>
      <c r="G4" s="12">
        <v>0</v>
      </c>
      <c r="H4" s="13">
        <v>0</v>
      </c>
      <c r="I4" s="11" t="s">
        <v>18</v>
      </c>
      <c r="J4" s="11" t="s">
        <v>14</v>
      </c>
      <c r="K4" s="12" t="s">
        <v>15</v>
      </c>
      <c r="L4" s="14">
        <v>2021</v>
      </c>
      <c r="M4" s="2"/>
    </row>
    <row r="5" spans="2:13" x14ac:dyDescent="0.3">
      <c r="B5" s="15">
        <v>44197</v>
      </c>
      <c r="C5" s="2" t="s">
        <v>19</v>
      </c>
      <c r="D5" s="2" t="s">
        <v>20</v>
      </c>
      <c r="E5" s="16">
        <v>39</v>
      </c>
      <c r="F5" s="17">
        <v>2534.6099999999997</v>
      </c>
      <c r="G5" s="16">
        <v>0</v>
      </c>
      <c r="H5" s="17">
        <v>0</v>
      </c>
      <c r="I5" s="2" t="s">
        <v>18</v>
      </c>
      <c r="J5" s="2" t="s">
        <v>14</v>
      </c>
      <c r="K5" s="16" t="s">
        <v>15</v>
      </c>
      <c r="L5" s="18">
        <v>2021</v>
      </c>
      <c r="M5" s="2"/>
    </row>
    <row r="6" spans="2:13" x14ac:dyDescent="0.3">
      <c r="B6" s="10">
        <v>44197</v>
      </c>
      <c r="C6" s="11" t="s">
        <v>21</v>
      </c>
      <c r="D6" s="11" t="s">
        <v>22</v>
      </c>
      <c r="E6" s="12">
        <v>44</v>
      </c>
      <c r="F6" s="13">
        <v>1847.5600000000002</v>
      </c>
      <c r="G6" s="12">
        <v>0</v>
      </c>
      <c r="H6" s="13">
        <v>0</v>
      </c>
      <c r="I6" s="11" t="s">
        <v>18</v>
      </c>
      <c r="J6" s="11" t="s">
        <v>14</v>
      </c>
      <c r="K6" s="12" t="s">
        <v>15</v>
      </c>
      <c r="L6" s="14">
        <v>2021</v>
      </c>
      <c r="M6" s="2"/>
    </row>
    <row r="7" spans="2:13" x14ac:dyDescent="0.3">
      <c r="B7" s="15">
        <v>44197</v>
      </c>
      <c r="C7" s="2" t="s">
        <v>23</v>
      </c>
      <c r="D7" s="2" t="s">
        <v>24</v>
      </c>
      <c r="E7" s="16">
        <v>40</v>
      </c>
      <c r="F7" s="17">
        <v>400</v>
      </c>
      <c r="G7" s="16">
        <v>0</v>
      </c>
      <c r="H7" s="17">
        <v>0</v>
      </c>
      <c r="I7" s="2" t="s">
        <v>25</v>
      </c>
      <c r="J7" s="2" t="s">
        <v>14</v>
      </c>
      <c r="K7" s="16" t="s">
        <v>15</v>
      </c>
      <c r="L7" s="18">
        <v>2021</v>
      </c>
      <c r="M7" s="2"/>
    </row>
    <row r="8" spans="2:13" x14ac:dyDescent="0.3">
      <c r="B8" s="10">
        <v>44197</v>
      </c>
      <c r="C8" s="11" t="s">
        <v>26</v>
      </c>
      <c r="D8" s="11" t="s">
        <v>27</v>
      </c>
      <c r="E8" s="12">
        <v>2</v>
      </c>
      <c r="F8" s="13">
        <v>28</v>
      </c>
      <c r="G8" s="12">
        <v>0</v>
      </c>
      <c r="H8" s="13">
        <v>0</v>
      </c>
      <c r="I8" s="11" t="s">
        <v>25</v>
      </c>
      <c r="J8" s="11" t="s">
        <v>14</v>
      </c>
      <c r="K8" s="12" t="s">
        <v>15</v>
      </c>
      <c r="L8" s="14">
        <v>2021</v>
      </c>
      <c r="M8" s="2"/>
    </row>
    <row r="9" spans="2:13" x14ac:dyDescent="0.3">
      <c r="B9" s="15">
        <v>44197</v>
      </c>
      <c r="C9" s="2" t="s">
        <v>28</v>
      </c>
      <c r="D9" s="2" t="s">
        <v>29</v>
      </c>
      <c r="E9" s="16">
        <v>6</v>
      </c>
      <c r="F9" s="17">
        <v>90</v>
      </c>
      <c r="G9" s="16">
        <v>0</v>
      </c>
      <c r="H9" s="17">
        <v>0</v>
      </c>
      <c r="I9" s="2" t="s">
        <v>30</v>
      </c>
      <c r="J9" s="2" t="s">
        <v>14</v>
      </c>
      <c r="K9" s="16" t="s">
        <v>15</v>
      </c>
      <c r="L9" s="18">
        <v>2021</v>
      </c>
      <c r="M9" s="2"/>
    </row>
    <row r="10" spans="2:13" x14ac:dyDescent="0.3">
      <c r="B10" s="10">
        <v>44197</v>
      </c>
      <c r="C10" s="11" t="s">
        <v>31</v>
      </c>
      <c r="D10" s="11" t="s">
        <v>32</v>
      </c>
      <c r="E10" s="12">
        <v>1</v>
      </c>
      <c r="F10" s="13">
        <v>234.5</v>
      </c>
      <c r="G10" s="12">
        <v>0</v>
      </c>
      <c r="H10" s="13">
        <v>0</v>
      </c>
      <c r="I10" s="11" t="s">
        <v>18</v>
      </c>
      <c r="J10" s="11" t="s">
        <v>14</v>
      </c>
      <c r="K10" s="12" t="s">
        <v>15</v>
      </c>
      <c r="L10" s="14">
        <v>2021</v>
      </c>
      <c r="M10" s="2"/>
    </row>
    <row r="11" spans="2:13" x14ac:dyDescent="0.3">
      <c r="B11" s="15">
        <v>44197</v>
      </c>
      <c r="C11" s="2" t="s">
        <v>33</v>
      </c>
      <c r="D11" s="2" t="s">
        <v>34</v>
      </c>
      <c r="E11" s="16">
        <v>4</v>
      </c>
      <c r="F11" s="17">
        <v>799.96</v>
      </c>
      <c r="G11" s="16">
        <v>0</v>
      </c>
      <c r="H11" s="17">
        <v>0</v>
      </c>
      <c r="I11" s="2" t="s">
        <v>35</v>
      </c>
      <c r="J11" s="2" t="s">
        <v>36</v>
      </c>
      <c r="K11" s="16" t="s">
        <v>15</v>
      </c>
      <c r="L11" s="18">
        <v>2021</v>
      </c>
      <c r="M11" s="2"/>
    </row>
    <row r="12" spans="2:13" x14ac:dyDescent="0.3">
      <c r="B12" s="10">
        <v>44197</v>
      </c>
      <c r="C12" s="11" t="s">
        <v>37</v>
      </c>
      <c r="D12" s="11" t="s">
        <v>38</v>
      </c>
      <c r="E12" s="12">
        <v>2</v>
      </c>
      <c r="F12" s="13">
        <v>77.98</v>
      </c>
      <c r="G12" s="12">
        <v>0</v>
      </c>
      <c r="H12" s="13">
        <v>0</v>
      </c>
      <c r="I12" s="11" t="s">
        <v>39</v>
      </c>
      <c r="J12" s="11" t="s">
        <v>36</v>
      </c>
      <c r="K12" s="12" t="s">
        <v>15</v>
      </c>
      <c r="L12" s="14">
        <v>2021</v>
      </c>
      <c r="M12" s="2"/>
    </row>
    <row r="13" spans="2:13" x14ac:dyDescent="0.3">
      <c r="B13" s="15">
        <v>44197</v>
      </c>
      <c r="C13" s="2" t="s">
        <v>40</v>
      </c>
      <c r="D13" s="2" t="s">
        <v>41</v>
      </c>
      <c r="E13" s="16">
        <v>1</v>
      </c>
      <c r="F13" s="17">
        <v>21.99</v>
      </c>
      <c r="G13" s="16">
        <v>0</v>
      </c>
      <c r="H13" s="17">
        <v>0</v>
      </c>
      <c r="I13" s="2" t="s">
        <v>25</v>
      </c>
      <c r="J13" s="2" t="s">
        <v>36</v>
      </c>
      <c r="K13" s="16" t="s">
        <v>15</v>
      </c>
      <c r="L13" s="18">
        <v>2021</v>
      </c>
      <c r="M13" s="2"/>
    </row>
    <row r="14" spans="2:13" x14ac:dyDescent="0.3">
      <c r="B14" s="10">
        <v>44197</v>
      </c>
      <c r="C14" s="11" t="s">
        <v>42</v>
      </c>
      <c r="D14" s="11" t="s">
        <v>43</v>
      </c>
      <c r="E14" s="12">
        <v>5</v>
      </c>
      <c r="F14" s="13">
        <v>109.94999999999999</v>
      </c>
      <c r="G14" s="12">
        <v>0</v>
      </c>
      <c r="H14" s="13">
        <v>0</v>
      </c>
      <c r="I14" s="11" t="s">
        <v>25</v>
      </c>
      <c r="J14" s="11" t="s">
        <v>36</v>
      </c>
      <c r="K14" s="12" t="s">
        <v>15</v>
      </c>
      <c r="L14" s="14">
        <v>2021</v>
      </c>
      <c r="M14" s="2"/>
    </row>
    <row r="15" spans="2:13" x14ac:dyDescent="0.3">
      <c r="B15" s="15">
        <v>44197</v>
      </c>
      <c r="C15" s="2" t="s">
        <v>44</v>
      </c>
      <c r="D15" s="2" t="s">
        <v>45</v>
      </c>
      <c r="E15" s="16">
        <v>8</v>
      </c>
      <c r="F15" s="17">
        <v>261.68</v>
      </c>
      <c r="G15" s="16">
        <v>0</v>
      </c>
      <c r="H15" s="17">
        <v>0</v>
      </c>
      <c r="I15" s="2" t="s">
        <v>46</v>
      </c>
      <c r="J15" s="2" t="s">
        <v>36</v>
      </c>
      <c r="K15" s="16" t="s">
        <v>15</v>
      </c>
      <c r="L15" s="18">
        <v>2021</v>
      </c>
      <c r="M15" s="2"/>
    </row>
    <row r="16" spans="2:13" x14ac:dyDescent="0.3">
      <c r="B16" s="10">
        <v>44197</v>
      </c>
      <c r="C16" s="11" t="s">
        <v>47</v>
      </c>
      <c r="D16" s="11" t="s">
        <v>48</v>
      </c>
      <c r="E16" s="12">
        <v>5</v>
      </c>
      <c r="F16" s="13">
        <v>449.54999999999995</v>
      </c>
      <c r="G16" s="12">
        <v>0</v>
      </c>
      <c r="H16" s="13">
        <v>0</v>
      </c>
      <c r="I16" s="11" t="s">
        <v>46</v>
      </c>
      <c r="J16" s="11" t="s">
        <v>36</v>
      </c>
      <c r="K16" s="12" t="s">
        <v>15</v>
      </c>
      <c r="L16" s="14">
        <v>2021</v>
      </c>
      <c r="M16" s="2"/>
    </row>
    <row r="17" spans="2:13" x14ac:dyDescent="0.3">
      <c r="B17" s="15">
        <v>44197</v>
      </c>
      <c r="C17" s="2" t="s">
        <v>49</v>
      </c>
      <c r="D17" s="2" t="s">
        <v>50</v>
      </c>
      <c r="E17" s="16">
        <v>8</v>
      </c>
      <c r="F17" s="17">
        <v>184.24</v>
      </c>
      <c r="G17" s="16">
        <v>0</v>
      </c>
      <c r="H17" s="17">
        <v>0</v>
      </c>
      <c r="I17" s="2" t="s">
        <v>46</v>
      </c>
      <c r="J17" s="2" t="s">
        <v>36</v>
      </c>
      <c r="K17" s="16" t="s">
        <v>15</v>
      </c>
      <c r="L17" s="18">
        <v>2021</v>
      </c>
      <c r="M17" s="2"/>
    </row>
    <row r="18" spans="2:13" x14ac:dyDescent="0.3">
      <c r="B18" s="10">
        <v>44197</v>
      </c>
      <c r="C18" s="11" t="s">
        <v>51</v>
      </c>
      <c r="D18" s="11" t="s">
        <v>52</v>
      </c>
      <c r="E18" s="12">
        <v>1</v>
      </c>
      <c r="F18" s="13">
        <v>89.99</v>
      </c>
      <c r="G18" s="12">
        <v>0</v>
      </c>
      <c r="H18" s="13">
        <v>0</v>
      </c>
      <c r="I18" s="11" t="s">
        <v>39</v>
      </c>
      <c r="J18" s="11" t="s">
        <v>36</v>
      </c>
      <c r="K18" s="12" t="s">
        <v>15</v>
      </c>
      <c r="L18" s="14">
        <v>2021</v>
      </c>
      <c r="M18" s="2"/>
    </row>
    <row r="19" spans="2:13" x14ac:dyDescent="0.3">
      <c r="B19" s="15">
        <v>44197</v>
      </c>
      <c r="C19" s="2" t="s">
        <v>53</v>
      </c>
      <c r="D19" s="2" t="s">
        <v>54</v>
      </c>
      <c r="E19" s="16">
        <v>4</v>
      </c>
      <c r="F19" s="17">
        <v>831.96</v>
      </c>
      <c r="G19" s="16">
        <v>0</v>
      </c>
      <c r="H19" s="17">
        <v>0</v>
      </c>
      <c r="I19" s="2" t="s">
        <v>35</v>
      </c>
      <c r="J19" s="2" t="s">
        <v>55</v>
      </c>
      <c r="K19" s="16" t="s">
        <v>15</v>
      </c>
      <c r="L19" s="18">
        <v>2021</v>
      </c>
      <c r="M19" s="2"/>
    </row>
    <row r="20" spans="2:13" x14ac:dyDescent="0.3">
      <c r="B20" s="10">
        <v>44197</v>
      </c>
      <c r="C20" s="11" t="s">
        <v>56</v>
      </c>
      <c r="D20" s="11" t="s">
        <v>57</v>
      </c>
      <c r="E20" s="12">
        <v>7</v>
      </c>
      <c r="F20" s="13">
        <v>1282.75</v>
      </c>
      <c r="G20" s="12">
        <v>0</v>
      </c>
      <c r="H20" s="13">
        <v>0</v>
      </c>
      <c r="I20" s="11" t="s">
        <v>58</v>
      </c>
      <c r="J20" s="11" t="s">
        <v>55</v>
      </c>
      <c r="K20" s="12" t="s">
        <v>15</v>
      </c>
      <c r="L20" s="14">
        <v>2021</v>
      </c>
      <c r="M20" s="2"/>
    </row>
    <row r="21" spans="2:13" x14ac:dyDescent="0.3">
      <c r="B21" s="15">
        <v>44197</v>
      </c>
      <c r="C21" s="2" t="s">
        <v>59</v>
      </c>
      <c r="D21" s="2" t="s">
        <v>60</v>
      </c>
      <c r="E21" s="16">
        <v>4</v>
      </c>
      <c r="F21" s="17">
        <v>80</v>
      </c>
      <c r="G21" s="16">
        <v>0</v>
      </c>
      <c r="H21" s="17">
        <v>0</v>
      </c>
      <c r="I21" s="2" t="s">
        <v>30</v>
      </c>
      <c r="J21" s="2" t="s">
        <v>55</v>
      </c>
      <c r="K21" s="16" t="s">
        <v>15</v>
      </c>
      <c r="L21" s="18">
        <v>2021</v>
      </c>
      <c r="M21" s="2"/>
    </row>
    <row r="22" spans="2:13" x14ac:dyDescent="0.3">
      <c r="B22" s="10">
        <v>44197</v>
      </c>
      <c r="C22" s="11" t="s">
        <v>61</v>
      </c>
      <c r="D22" s="11" t="s">
        <v>62</v>
      </c>
      <c r="E22" s="12">
        <v>1</v>
      </c>
      <c r="F22" s="13">
        <v>294.02</v>
      </c>
      <c r="G22" s="12">
        <v>0</v>
      </c>
      <c r="H22" s="13">
        <v>0</v>
      </c>
      <c r="I22" s="11" t="s">
        <v>58</v>
      </c>
      <c r="J22" s="11" t="s">
        <v>55</v>
      </c>
      <c r="K22" s="12" t="s">
        <v>15</v>
      </c>
      <c r="L22" s="14">
        <v>2021</v>
      </c>
      <c r="M22" s="2"/>
    </row>
    <row r="23" spans="2:13" x14ac:dyDescent="0.3">
      <c r="B23" s="15">
        <v>44197</v>
      </c>
      <c r="C23" s="2" t="s">
        <v>63</v>
      </c>
      <c r="D23" s="2" t="s">
        <v>41</v>
      </c>
      <c r="E23" s="16">
        <v>4</v>
      </c>
      <c r="F23" s="17">
        <v>80</v>
      </c>
      <c r="G23" s="16">
        <v>0</v>
      </c>
      <c r="H23" s="17">
        <v>0</v>
      </c>
      <c r="I23" s="2" t="s">
        <v>25</v>
      </c>
      <c r="J23" s="2" t="s">
        <v>55</v>
      </c>
      <c r="K23" s="16" t="s">
        <v>15</v>
      </c>
      <c r="L23" s="18">
        <v>2021</v>
      </c>
      <c r="M23" s="2"/>
    </row>
    <row r="24" spans="2:13" x14ac:dyDescent="0.3">
      <c r="B24" s="10">
        <v>44197</v>
      </c>
      <c r="C24" s="11" t="s">
        <v>64</v>
      </c>
      <c r="D24" s="11" t="s">
        <v>65</v>
      </c>
      <c r="E24" s="12">
        <v>6</v>
      </c>
      <c r="F24" s="13">
        <v>3509.94</v>
      </c>
      <c r="G24" s="12">
        <v>0</v>
      </c>
      <c r="H24" s="13">
        <v>0</v>
      </c>
      <c r="I24" s="11" t="s">
        <v>35</v>
      </c>
      <c r="J24" s="11" t="s">
        <v>55</v>
      </c>
      <c r="K24" s="12" t="s">
        <v>15</v>
      </c>
      <c r="L24" s="14">
        <v>2021</v>
      </c>
      <c r="M24" s="2"/>
    </row>
    <row r="25" spans="2:13" x14ac:dyDescent="0.3">
      <c r="B25" s="15">
        <v>44197</v>
      </c>
      <c r="C25" s="2" t="s">
        <v>66</v>
      </c>
      <c r="D25" s="2" t="s">
        <v>67</v>
      </c>
      <c r="E25" s="16">
        <v>9</v>
      </c>
      <c r="F25" s="17">
        <v>40459.5</v>
      </c>
      <c r="G25" s="16">
        <v>0</v>
      </c>
      <c r="H25" s="17">
        <v>0</v>
      </c>
      <c r="I25" s="2" t="s">
        <v>13</v>
      </c>
      <c r="J25" s="2" t="s">
        <v>68</v>
      </c>
      <c r="K25" s="16" t="s">
        <v>15</v>
      </c>
      <c r="L25" s="18">
        <v>2021</v>
      </c>
      <c r="M25" s="2"/>
    </row>
    <row r="26" spans="2:13" x14ac:dyDescent="0.3">
      <c r="B26" s="10">
        <v>44197</v>
      </c>
      <c r="C26" s="11" t="s">
        <v>69</v>
      </c>
      <c r="D26" s="11" t="s">
        <v>70</v>
      </c>
      <c r="E26" s="12">
        <v>1</v>
      </c>
      <c r="F26" s="13">
        <v>35</v>
      </c>
      <c r="G26" s="12">
        <v>0</v>
      </c>
      <c r="H26" s="13">
        <v>0</v>
      </c>
      <c r="I26" s="11" t="s">
        <v>71</v>
      </c>
      <c r="J26" s="11" t="s">
        <v>68</v>
      </c>
      <c r="K26" s="12" t="s">
        <v>15</v>
      </c>
      <c r="L26" s="14">
        <v>2021</v>
      </c>
      <c r="M26" s="2"/>
    </row>
    <row r="27" spans="2:13" x14ac:dyDescent="0.3">
      <c r="B27" s="15">
        <v>44197</v>
      </c>
      <c r="C27" s="2" t="s">
        <v>72</v>
      </c>
      <c r="D27" s="2" t="s">
        <v>73</v>
      </c>
      <c r="E27" s="16">
        <v>6</v>
      </c>
      <c r="F27" s="17">
        <v>75600</v>
      </c>
      <c r="G27" s="16">
        <v>0</v>
      </c>
      <c r="H27" s="17">
        <v>0</v>
      </c>
      <c r="I27" s="2" t="s">
        <v>74</v>
      </c>
      <c r="J27" s="2" t="s">
        <v>68</v>
      </c>
      <c r="K27" s="16" t="s">
        <v>15</v>
      </c>
      <c r="L27" s="18">
        <v>2021</v>
      </c>
      <c r="M27" s="2"/>
    </row>
    <row r="28" spans="2:13" x14ac:dyDescent="0.3">
      <c r="B28" s="10">
        <v>44197</v>
      </c>
      <c r="C28" s="11" t="s">
        <v>75</v>
      </c>
      <c r="D28" s="11" t="s">
        <v>76</v>
      </c>
      <c r="E28" s="12">
        <v>10</v>
      </c>
      <c r="F28" s="13">
        <v>120</v>
      </c>
      <c r="G28" s="12">
        <v>0</v>
      </c>
      <c r="H28" s="13">
        <v>0</v>
      </c>
      <c r="I28" s="11" t="s">
        <v>77</v>
      </c>
      <c r="J28" s="11" t="s">
        <v>78</v>
      </c>
      <c r="K28" s="12" t="s">
        <v>15</v>
      </c>
      <c r="L28" s="14">
        <v>2021</v>
      </c>
      <c r="M28" s="2"/>
    </row>
    <row r="29" spans="2:13" x14ac:dyDescent="0.3">
      <c r="B29" s="15">
        <v>44197</v>
      </c>
      <c r="C29" s="2" t="s">
        <v>79</v>
      </c>
      <c r="D29" s="2" t="s">
        <v>80</v>
      </c>
      <c r="E29" s="16">
        <v>4</v>
      </c>
      <c r="F29" s="17">
        <v>846.6</v>
      </c>
      <c r="G29" s="16">
        <v>0</v>
      </c>
      <c r="H29" s="17">
        <v>0</v>
      </c>
      <c r="I29" s="2" t="s">
        <v>81</v>
      </c>
      <c r="J29" s="2" t="s">
        <v>78</v>
      </c>
      <c r="K29" s="16" t="s">
        <v>15</v>
      </c>
      <c r="L29" s="18">
        <v>2021</v>
      </c>
      <c r="M29" s="2"/>
    </row>
    <row r="30" spans="2:13" x14ac:dyDescent="0.3">
      <c r="B30" s="10">
        <v>44197</v>
      </c>
      <c r="C30" s="11" t="s">
        <v>82</v>
      </c>
      <c r="D30" s="11" t="s">
        <v>83</v>
      </c>
      <c r="E30" s="12">
        <v>4</v>
      </c>
      <c r="F30" s="13">
        <v>387</v>
      </c>
      <c r="G30" s="12">
        <v>0</v>
      </c>
      <c r="H30" s="13">
        <v>0</v>
      </c>
      <c r="I30" s="11" t="s">
        <v>77</v>
      </c>
      <c r="J30" s="11" t="s">
        <v>78</v>
      </c>
      <c r="K30" s="12" t="s">
        <v>15</v>
      </c>
      <c r="L30" s="14">
        <v>2021</v>
      </c>
      <c r="M30" s="2"/>
    </row>
    <row r="31" spans="2:13" x14ac:dyDescent="0.3">
      <c r="B31" s="15">
        <v>44197</v>
      </c>
      <c r="C31" s="2" t="s">
        <v>84</v>
      </c>
      <c r="D31" s="2" t="s">
        <v>85</v>
      </c>
      <c r="E31" s="16">
        <v>1</v>
      </c>
      <c r="F31" s="17">
        <v>96.75</v>
      </c>
      <c r="G31" s="16">
        <v>0</v>
      </c>
      <c r="H31" s="17">
        <v>0</v>
      </c>
      <c r="I31" s="2" t="s">
        <v>86</v>
      </c>
      <c r="J31" s="2" t="s">
        <v>78</v>
      </c>
      <c r="K31" s="16" t="s">
        <v>15</v>
      </c>
      <c r="L31" s="18">
        <v>2021</v>
      </c>
      <c r="M31" s="2"/>
    </row>
    <row r="32" spans="2:13" x14ac:dyDescent="0.3">
      <c r="B32" s="10">
        <v>44197</v>
      </c>
      <c r="C32" s="11" t="s">
        <v>87</v>
      </c>
      <c r="D32" s="11" t="s">
        <v>88</v>
      </c>
      <c r="E32" s="12">
        <v>3</v>
      </c>
      <c r="F32" s="13">
        <v>188.97</v>
      </c>
      <c r="G32" s="12">
        <v>0</v>
      </c>
      <c r="H32" s="13">
        <v>0</v>
      </c>
      <c r="I32" s="11" t="s">
        <v>25</v>
      </c>
      <c r="J32" s="11" t="s">
        <v>78</v>
      </c>
      <c r="K32" s="12" t="s">
        <v>15</v>
      </c>
      <c r="L32" s="14">
        <v>2021</v>
      </c>
      <c r="M32" s="2"/>
    </row>
    <row r="33" spans="2:13" x14ac:dyDescent="0.3">
      <c r="B33" s="15">
        <v>44197</v>
      </c>
      <c r="C33" s="2" t="s">
        <v>89</v>
      </c>
      <c r="D33" s="2" t="s">
        <v>90</v>
      </c>
      <c r="E33" s="16">
        <v>1</v>
      </c>
      <c r="F33" s="17">
        <v>62.99</v>
      </c>
      <c r="G33" s="16">
        <v>0</v>
      </c>
      <c r="H33" s="17">
        <v>0</v>
      </c>
      <c r="I33" s="2" t="s">
        <v>91</v>
      </c>
      <c r="J33" s="2" t="s">
        <v>78</v>
      </c>
      <c r="K33" s="16" t="s">
        <v>15</v>
      </c>
      <c r="L33" s="18">
        <v>2021</v>
      </c>
      <c r="M33" s="2"/>
    </row>
    <row r="34" spans="2:13" x14ac:dyDescent="0.3">
      <c r="B34" s="10">
        <v>44197</v>
      </c>
      <c r="C34" s="11" t="s">
        <v>92</v>
      </c>
      <c r="D34" s="11" t="s">
        <v>93</v>
      </c>
      <c r="E34" s="12">
        <v>10</v>
      </c>
      <c r="F34" s="13">
        <v>389.90000000000003</v>
      </c>
      <c r="G34" s="12">
        <v>0</v>
      </c>
      <c r="H34" s="13">
        <v>0</v>
      </c>
      <c r="I34" s="11" t="s">
        <v>94</v>
      </c>
      <c r="J34" s="11" t="s">
        <v>95</v>
      </c>
      <c r="K34" s="12" t="s">
        <v>15</v>
      </c>
      <c r="L34" s="14">
        <v>2021</v>
      </c>
      <c r="M34" s="2"/>
    </row>
    <row r="35" spans="2:13" x14ac:dyDescent="0.3">
      <c r="B35" s="15">
        <v>44197</v>
      </c>
      <c r="C35" s="2" t="s">
        <v>96</v>
      </c>
      <c r="D35" s="2" t="s">
        <v>97</v>
      </c>
      <c r="E35" s="16">
        <v>3</v>
      </c>
      <c r="F35" s="17">
        <v>224.96999999999997</v>
      </c>
      <c r="G35" s="16">
        <v>0</v>
      </c>
      <c r="H35" s="17">
        <v>0</v>
      </c>
      <c r="I35" s="2" t="s">
        <v>25</v>
      </c>
      <c r="J35" s="2" t="s">
        <v>95</v>
      </c>
      <c r="K35" s="16" t="s">
        <v>15</v>
      </c>
      <c r="L35" s="18">
        <v>2021</v>
      </c>
      <c r="M35" s="2"/>
    </row>
    <row r="36" spans="2:13" x14ac:dyDescent="0.3">
      <c r="B36" s="10">
        <v>44197</v>
      </c>
      <c r="C36" s="11" t="s">
        <v>98</v>
      </c>
      <c r="D36" s="11" t="s">
        <v>99</v>
      </c>
      <c r="E36" s="12">
        <v>7</v>
      </c>
      <c r="F36" s="13">
        <v>2519.7199999999998</v>
      </c>
      <c r="G36" s="12">
        <v>0</v>
      </c>
      <c r="H36" s="13">
        <v>0</v>
      </c>
      <c r="I36" s="11" t="s">
        <v>13</v>
      </c>
      <c r="J36" s="11" t="s">
        <v>100</v>
      </c>
      <c r="K36" s="12" t="s">
        <v>15</v>
      </c>
      <c r="L36" s="14">
        <v>2021</v>
      </c>
      <c r="M36" s="2"/>
    </row>
    <row r="37" spans="2:13" x14ac:dyDescent="0.3">
      <c r="B37" s="15">
        <v>44197</v>
      </c>
      <c r="C37" s="2" t="s">
        <v>101</v>
      </c>
      <c r="D37" s="2" t="s">
        <v>102</v>
      </c>
      <c r="E37" s="16">
        <v>6</v>
      </c>
      <c r="F37" s="17">
        <v>1465.8000000000002</v>
      </c>
      <c r="G37" s="16">
        <v>0</v>
      </c>
      <c r="H37" s="17">
        <v>0</v>
      </c>
      <c r="I37" s="2" t="s">
        <v>103</v>
      </c>
      <c r="J37" s="2" t="s">
        <v>100</v>
      </c>
      <c r="K37" s="16" t="s">
        <v>15</v>
      </c>
      <c r="L37" s="18">
        <v>2021</v>
      </c>
      <c r="M37" s="2"/>
    </row>
    <row r="38" spans="2:13" x14ac:dyDescent="0.3">
      <c r="B38" s="10">
        <v>44197</v>
      </c>
      <c r="C38" s="11" t="s">
        <v>104</v>
      </c>
      <c r="D38" s="11" t="s">
        <v>105</v>
      </c>
      <c r="E38" s="12">
        <v>8</v>
      </c>
      <c r="F38" s="13">
        <v>276.39999999999998</v>
      </c>
      <c r="G38" s="12">
        <v>0</v>
      </c>
      <c r="H38" s="13">
        <v>0</v>
      </c>
      <c r="I38" s="11" t="s">
        <v>106</v>
      </c>
      <c r="J38" s="11" t="s">
        <v>100</v>
      </c>
      <c r="K38" s="12" t="s">
        <v>15</v>
      </c>
      <c r="L38" s="14">
        <v>2021</v>
      </c>
      <c r="M38" s="2"/>
    </row>
    <row r="39" spans="2:13" x14ac:dyDescent="0.3">
      <c r="B39" s="15">
        <v>44200</v>
      </c>
      <c r="C39" s="2" t="s">
        <v>101</v>
      </c>
      <c r="D39" s="2" t="s">
        <v>102</v>
      </c>
      <c r="E39" s="16">
        <v>0</v>
      </c>
      <c r="F39" s="17">
        <v>0</v>
      </c>
      <c r="G39" s="16">
        <v>3</v>
      </c>
      <c r="H39" s="17">
        <v>1047</v>
      </c>
      <c r="I39" s="2" t="s">
        <v>103</v>
      </c>
      <c r="J39" s="2" t="s">
        <v>100</v>
      </c>
      <c r="K39" s="16" t="s">
        <v>15</v>
      </c>
      <c r="L39" s="18">
        <v>2021</v>
      </c>
      <c r="M39" s="2"/>
    </row>
    <row r="40" spans="2:13" x14ac:dyDescent="0.3">
      <c r="B40" s="10">
        <v>44201</v>
      </c>
      <c r="C40" s="11" t="s">
        <v>69</v>
      </c>
      <c r="D40" s="11" t="s">
        <v>70</v>
      </c>
      <c r="E40" s="12">
        <v>3</v>
      </c>
      <c r="F40" s="13">
        <v>105</v>
      </c>
      <c r="G40" s="12">
        <v>3</v>
      </c>
      <c r="H40" s="13">
        <v>210</v>
      </c>
      <c r="I40" s="11" t="s">
        <v>71</v>
      </c>
      <c r="J40" s="11" t="s">
        <v>68</v>
      </c>
      <c r="K40" s="12" t="s">
        <v>15</v>
      </c>
      <c r="L40" s="14">
        <v>2021</v>
      </c>
      <c r="M40" s="2"/>
    </row>
    <row r="41" spans="2:13" x14ac:dyDescent="0.3">
      <c r="B41" s="15">
        <v>44202</v>
      </c>
      <c r="C41" s="2" t="s">
        <v>87</v>
      </c>
      <c r="D41" s="2" t="s">
        <v>88</v>
      </c>
      <c r="E41" s="16">
        <v>1</v>
      </c>
      <c r="F41" s="17">
        <v>62.99</v>
      </c>
      <c r="G41" s="16">
        <v>2</v>
      </c>
      <c r="H41" s="17">
        <v>179.98</v>
      </c>
      <c r="I41" s="2" t="s">
        <v>25</v>
      </c>
      <c r="J41" s="2" t="s">
        <v>78</v>
      </c>
      <c r="K41" s="16" t="s">
        <v>15</v>
      </c>
      <c r="L41" s="18">
        <v>2021</v>
      </c>
      <c r="M41" s="2"/>
    </row>
    <row r="42" spans="2:13" x14ac:dyDescent="0.3">
      <c r="B42" s="10">
        <v>44203</v>
      </c>
      <c r="C42" s="11" t="s">
        <v>61</v>
      </c>
      <c r="D42" s="11" t="s">
        <v>62</v>
      </c>
      <c r="E42" s="12">
        <v>1</v>
      </c>
      <c r="F42" s="13">
        <v>294.02</v>
      </c>
      <c r="G42" s="12">
        <v>3</v>
      </c>
      <c r="H42" s="13">
        <v>980.07</v>
      </c>
      <c r="I42" s="11" t="s">
        <v>58</v>
      </c>
      <c r="J42" s="11" t="s">
        <v>55</v>
      </c>
      <c r="K42" s="12" t="s">
        <v>15</v>
      </c>
      <c r="L42" s="14">
        <v>2021</v>
      </c>
      <c r="M42" s="2"/>
    </row>
    <row r="43" spans="2:13" x14ac:dyDescent="0.3">
      <c r="B43" s="15">
        <v>44204</v>
      </c>
      <c r="C43" s="2" t="s">
        <v>79</v>
      </c>
      <c r="D43" s="2" t="s">
        <v>80</v>
      </c>
      <c r="E43" s="16">
        <v>2</v>
      </c>
      <c r="F43" s="17">
        <v>423.3</v>
      </c>
      <c r="G43" s="16">
        <v>4</v>
      </c>
      <c r="H43" s="17">
        <v>996</v>
      </c>
      <c r="I43" s="2" t="s">
        <v>81</v>
      </c>
      <c r="J43" s="2" t="s">
        <v>78</v>
      </c>
      <c r="K43" s="16" t="s">
        <v>15</v>
      </c>
      <c r="L43" s="18">
        <v>2021</v>
      </c>
      <c r="M43" s="2"/>
    </row>
    <row r="44" spans="2:13" x14ac:dyDescent="0.3">
      <c r="B44" s="10">
        <v>44205</v>
      </c>
      <c r="C44" s="11" t="s">
        <v>47</v>
      </c>
      <c r="D44" s="11" t="s">
        <v>48</v>
      </c>
      <c r="E44" s="12">
        <v>0</v>
      </c>
      <c r="F44" s="13">
        <v>0</v>
      </c>
      <c r="G44" s="12">
        <v>2</v>
      </c>
      <c r="H44" s="13">
        <v>239.76</v>
      </c>
      <c r="I44" s="11" t="s">
        <v>46</v>
      </c>
      <c r="J44" s="11" t="s">
        <v>36</v>
      </c>
      <c r="K44" s="12" t="s">
        <v>15</v>
      </c>
      <c r="L44" s="14">
        <v>2021</v>
      </c>
      <c r="M44" s="2"/>
    </row>
    <row r="45" spans="2:13" x14ac:dyDescent="0.3">
      <c r="B45" s="15">
        <v>44206</v>
      </c>
      <c r="C45" s="2" t="s">
        <v>63</v>
      </c>
      <c r="D45" s="2" t="s">
        <v>41</v>
      </c>
      <c r="E45" s="16">
        <v>0</v>
      </c>
      <c r="F45" s="17">
        <v>0</v>
      </c>
      <c r="G45" s="16">
        <v>1</v>
      </c>
      <c r="H45" s="17">
        <v>39.99</v>
      </c>
      <c r="I45" s="2" t="s">
        <v>25</v>
      </c>
      <c r="J45" s="2" t="s">
        <v>55</v>
      </c>
      <c r="K45" s="16" t="s">
        <v>15</v>
      </c>
      <c r="L45" s="18">
        <v>2021</v>
      </c>
      <c r="M45" s="2"/>
    </row>
    <row r="46" spans="2:13" x14ac:dyDescent="0.3">
      <c r="B46" s="10">
        <v>44207</v>
      </c>
      <c r="C46" s="11" t="s">
        <v>92</v>
      </c>
      <c r="D46" s="11" t="s">
        <v>93</v>
      </c>
      <c r="E46" s="12">
        <v>1</v>
      </c>
      <c r="F46" s="13">
        <v>38.99</v>
      </c>
      <c r="G46" s="12">
        <v>3</v>
      </c>
      <c r="H46" s="13">
        <v>179.97</v>
      </c>
      <c r="I46" s="11" t="s">
        <v>94</v>
      </c>
      <c r="J46" s="11" t="s">
        <v>95</v>
      </c>
      <c r="K46" s="12" t="s">
        <v>15</v>
      </c>
      <c r="L46" s="14">
        <v>2021</v>
      </c>
      <c r="M46" s="2"/>
    </row>
    <row r="47" spans="2:13" x14ac:dyDescent="0.3">
      <c r="B47" s="15">
        <v>44209</v>
      </c>
      <c r="C47" s="2" t="s">
        <v>61</v>
      </c>
      <c r="D47" s="2" t="s">
        <v>62</v>
      </c>
      <c r="E47" s="16">
        <v>1</v>
      </c>
      <c r="F47" s="17">
        <v>294.02</v>
      </c>
      <c r="G47" s="16">
        <v>2</v>
      </c>
      <c r="H47" s="17">
        <v>653.38</v>
      </c>
      <c r="I47" s="2" t="s">
        <v>58</v>
      </c>
      <c r="J47" s="2" t="s">
        <v>55</v>
      </c>
      <c r="K47" s="16" t="s">
        <v>15</v>
      </c>
      <c r="L47" s="18">
        <v>2021</v>
      </c>
      <c r="M47" s="2"/>
    </row>
    <row r="48" spans="2:13" x14ac:dyDescent="0.3">
      <c r="B48" s="10">
        <v>44210</v>
      </c>
      <c r="C48" s="11" t="s">
        <v>26</v>
      </c>
      <c r="D48" s="11" t="s">
        <v>27</v>
      </c>
      <c r="E48" s="12">
        <v>2</v>
      </c>
      <c r="F48" s="13">
        <v>28</v>
      </c>
      <c r="G48" s="12">
        <v>1</v>
      </c>
      <c r="H48" s="13">
        <v>27.99</v>
      </c>
      <c r="I48" s="11" t="s">
        <v>25</v>
      </c>
      <c r="J48" s="11" t="s">
        <v>14</v>
      </c>
      <c r="K48" s="12" t="s">
        <v>15</v>
      </c>
      <c r="L48" s="14">
        <v>2021</v>
      </c>
      <c r="M48" s="2"/>
    </row>
    <row r="49" spans="2:13" x14ac:dyDescent="0.3">
      <c r="B49" s="15">
        <v>44211</v>
      </c>
      <c r="C49" s="2" t="s">
        <v>72</v>
      </c>
      <c r="D49" s="2" t="s">
        <v>73</v>
      </c>
      <c r="E49" s="16">
        <v>0</v>
      </c>
      <c r="F49" s="17">
        <v>0</v>
      </c>
      <c r="G49" s="16">
        <v>1</v>
      </c>
      <c r="H49" s="17">
        <v>14000</v>
      </c>
      <c r="I49" s="2" t="s">
        <v>74</v>
      </c>
      <c r="J49" s="2" t="s">
        <v>68</v>
      </c>
      <c r="K49" s="16" t="s">
        <v>15</v>
      </c>
      <c r="L49" s="18">
        <v>2021</v>
      </c>
      <c r="M49" s="2"/>
    </row>
    <row r="50" spans="2:13" x14ac:dyDescent="0.3">
      <c r="B50" s="10">
        <v>44212</v>
      </c>
      <c r="C50" s="11" t="s">
        <v>61</v>
      </c>
      <c r="D50" s="11" t="s">
        <v>62</v>
      </c>
      <c r="E50" s="12">
        <v>2</v>
      </c>
      <c r="F50" s="13">
        <v>588.04</v>
      </c>
      <c r="G50" s="12">
        <v>4</v>
      </c>
      <c r="H50" s="13">
        <v>1306.76</v>
      </c>
      <c r="I50" s="11" t="s">
        <v>58</v>
      </c>
      <c r="J50" s="11" t="s">
        <v>55</v>
      </c>
      <c r="K50" s="12" t="s">
        <v>15</v>
      </c>
      <c r="L50" s="14">
        <v>2021</v>
      </c>
      <c r="M50" s="2"/>
    </row>
    <row r="51" spans="2:13" x14ac:dyDescent="0.3">
      <c r="B51" s="15">
        <v>44213</v>
      </c>
      <c r="C51" s="2" t="s">
        <v>11</v>
      </c>
      <c r="D51" s="2" t="s">
        <v>12</v>
      </c>
      <c r="E51" s="16">
        <v>2</v>
      </c>
      <c r="F51" s="17">
        <v>691.18</v>
      </c>
      <c r="G51" s="16">
        <v>3</v>
      </c>
      <c r="H51" s="17">
        <v>1295.97</v>
      </c>
      <c r="I51" s="2" t="s">
        <v>13</v>
      </c>
      <c r="J51" s="2" t="s">
        <v>14</v>
      </c>
      <c r="K51" s="16" t="s">
        <v>15</v>
      </c>
      <c r="L51" s="18">
        <v>2021</v>
      </c>
      <c r="M51" s="2"/>
    </row>
    <row r="52" spans="2:13" x14ac:dyDescent="0.3">
      <c r="B52" s="10">
        <v>44214</v>
      </c>
      <c r="C52" s="11" t="s">
        <v>101</v>
      </c>
      <c r="D52" s="11" t="s">
        <v>102</v>
      </c>
      <c r="E52" s="12">
        <v>3</v>
      </c>
      <c r="F52" s="13">
        <v>732.90000000000009</v>
      </c>
      <c r="G52" s="12">
        <v>1</v>
      </c>
      <c r="H52" s="13">
        <v>349</v>
      </c>
      <c r="I52" s="11" t="s">
        <v>103</v>
      </c>
      <c r="J52" s="11" t="s">
        <v>100</v>
      </c>
      <c r="K52" s="12" t="s">
        <v>15</v>
      </c>
      <c r="L52" s="14">
        <v>2021</v>
      </c>
      <c r="M52" s="2"/>
    </row>
    <row r="53" spans="2:13" x14ac:dyDescent="0.3">
      <c r="B53" s="15">
        <v>44215</v>
      </c>
      <c r="C53" s="2" t="s">
        <v>59</v>
      </c>
      <c r="D53" s="2" t="s">
        <v>60</v>
      </c>
      <c r="E53" s="16">
        <v>2</v>
      </c>
      <c r="F53" s="17">
        <v>40</v>
      </c>
      <c r="G53" s="16">
        <v>4</v>
      </c>
      <c r="H53" s="17">
        <v>159.96</v>
      </c>
      <c r="I53" s="2" t="s">
        <v>30</v>
      </c>
      <c r="J53" s="2" t="s">
        <v>55</v>
      </c>
      <c r="K53" s="16" t="s">
        <v>15</v>
      </c>
      <c r="L53" s="18">
        <v>2021</v>
      </c>
      <c r="M53" s="2"/>
    </row>
    <row r="54" spans="2:13" x14ac:dyDescent="0.3">
      <c r="B54" s="10">
        <v>44216</v>
      </c>
      <c r="C54" s="11" t="s">
        <v>64</v>
      </c>
      <c r="D54" s="11" t="s">
        <v>65</v>
      </c>
      <c r="E54" s="12">
        <v>2</v>
      </c>
      <c r="F54" s="13">
        <v>1169.98</v>
      </c>
      <c r="G54" s="12">
        <v>4</v>
      </c>
      <c r="H54" s="13">
        <v>2599.96</v>
      </c>
      <c r="I54" s="11" t="s">
        <v>35</v>
      </c>
      <c r="J54" s="11" t="s">
        <v>55</v>
      </c>
      <c r="K54" s="12" t="s">
        <v>15</v>
      </c>
      <c r="L54" s="14">
        <v>2021</v>
      </c>
      <c r="M54" s="2"/>
    </row>
    <row r="55" spans="2:13" x14ac:dyDescent="0.3">
      <c r="B55" s="15">
        <v>44218</v>
      </c>
      <c r="C55" s="2" t="s">
        <v>87</v>
      </c>
      <c r="D55" s="2" t="s">
        <v>88</v>
      </c>
      <c r="E55" s="16">
        <v>2</v>
      </c>
      <c r="F55" s="17">
        <v>125.98</v>
      </c>
      <c r="G55" s="16">
        <v>4</v>
      </c>
      <c r="H55" s="17">
        <v>359.96</v>
      </c>
      <c r="I55" s="2" t="s">
        <v>25</v>
      </c>
      <c r="J55" s="2" t="s">
        <v>78</v>
      </c>
      <c r="K55" s="16" t="s">
        <v>15</v>
      </c>
      <c r="L55" s="18">
        <v>2021</v>
      </c>
      <c r="M55" s="2"/>
    </row>
    <row r="56" spans="2:13" x14ac:dyDescent="0.3">
      <c r="B56" s="10">
        <v>44219</v>
      </c>
      <c r="C56" s="11" t="s">
        <v>33</v>
      </c>
      <c r="D56" s="11" t="s">
        <v>34</v>
      </c>
      <c r="E56" s="12">
        <v>1</v>
      </c>
      <c r="F56" s="13">
        <v>199.99</v>
      </c>
      <c r="G56" s="12">
        <v>4</v>
      </c>
      <c r="H56" s="13">
        <v>999.96</v>
      </c>
      <c r="I56" s="11" t="s">
        <v>35</v>
      </c>
      <c r="J56" s="11" t="s">
        <v>36</v>
      </c>
      <c r="K56" s="12" t="s">
        <v>15</v>
      </c>
      <c r="L56" s="14">
        <v>2021</v>
      </c>
      <c r="M56" s="2"/>
    </row>
    <row r="57" spans="2:13" x14ac:dyDescent="0.3">
      <c r="B57" s="15">
        <v>44220</v>
      </c>
      <c r="C57" s="2" t="s">
        <v>21</v>
      </c>
      <c r="D57" s="2" t="s">
        <v>22</v>
      </c>
      <c r="E57" s="16">
        <v>0</v>
      </c>
      <c r="F57" s="17">
        <v>0</v>
      </c>
      <c r="G57" s="16">
        <v>1</v>
      </c>
      <c r="H57" s="17">
        <v>69.989999999999995</v>
      </c>
      <c r="I57" s="2" t="s">
        <v>18</v>
      </c>
      <c r="J57" s="2" t="s">
        <v>14</v>
      </c>
      <c r="K57" s="16" t="s">
        <v>15</v>
      </c>
      <c r="L57" s="18">
        <v>2021</v>
      </c>
      <c r="M57" s="2"/>
    </row>
    <row r="58" spans="2:13" x14ac:dyDescent="0.3">
      <c r="B58" s="10">
        <v>44221</v>
      </c>
      <c r="C58" s="11" t="s">
        <v>56</v>
      </c>
      <c r="D58" s="11" t="s">
        <v>57</v>
      </c>
      <c r="E58" s="12">
        <v>0</v>
      </c>
      <c r="F58" s="13">
        <v>0</v>
      </c>
      <c r="G58" s="12">
        <v>1</v>
      </c>
      <c r="H58" s="13">
        <v>215.59</v>
      </c>
      <c r="I58" s="11" t="s">
        <v>58</v>
      </c>
      <c r="J58" s="11" t="s">
        <v>55</v>
      </c>
      <c r="K58" s="12" t="s">
        <v>15</v>
      </c>
      <c r="L58" s="14">
        <v>2021</v>
      </c>
      <c r="M58" s="2"/>
    </row>
    <row r="59" spans="2:13" x14ac:dyDescent="0.3">
      <c r="B59" s="15">
        <v>44222</v>
      </c>
      <c r="C59" s="2" t="s">
        <v>101</v>
      </c>
      <c r="D59" s="2" t="s">
        <v>102</v>
      </c>
      <c r="E59" s="16">
        <v>3</v>
      </c>
      <c r="F59" s="17">
        <v>732.90000000000009</v>
      </c>
      <c r="G59" s="16">
        <v>3</v>
      </c>
      <c r="H59" s="17">
        <v>1047</v>
      </c>
      <c r="I59" s="2" t="s">
        <v>103</v>
      </c>
      <c r="J59" s="2" t="s">
        <v>100</v>
      </c>
      <c r="K59" s="16" t="s">
        <v>15</v>
      </c>
      <c r="L59" s="18">
        <v>2021</v>
      </c>
      <c r="M59" s="2"/>
    </row>
    <row r="60" spans="2:13" x14ac:dyDescent="0.3">
      <c r="B60" s="10">
        <v>44223</v>
      </c>
      <c r="C60" s="11" t="s">
        <v>104</v>
      </c>
      <c r="D60" s="11" t="s">
        <v>105</v>
      </c>
      <c r="E60" s="12">
        <v>0</v>
      </c>
      <c r="F60" s="13">
        <v>0</v>
      </c>
      <c r="G60" s="12">
        <v>4</v>
      </c>
      <c r="H60" s="13">
        <v>212.6</v>
      </c>
      <c r="I60" s="11" t="s">
        <v>106</v>
      </c>
      <c r="J60" s="11" t="s">
        <v>100</v>
      </c>
      <c r="K60" s="12" t="s">
        <v>15</v>
      </c>
      <c r="L60" s="14">
        <v>2021</v>
      </c>
      <c r="M60" s="2"/>
    </row>
    <row r="61" spans="2:13" x14ac:dyDescent="0.3">
      <c r="B61" s="15">
        <v>44225</v>
      </c>
      <c r="C61" s="2" t="s">
        <v>61</v>
      </c>
      <c r="D61" s="2" t="s">
        <v>62</v>
      </c>
      <c r="E61" s="16">
        <v>0</v>
      </c>
      <c r="F61" s="17">
        <v>0</v>
      </c>
      <c r="G61" s="16">
        <v>2</v>
      </c>
      <c r="H61" s="17">
        <v>653.38</v>
      </c>
      <c r="I61" s="2" t="s">
        <v>58</v>
      </c>
      <c r="J61" s="2" t="s">
        <v>55</v>
      </c>
      <c r="K61" s="16" t="s">
        <v>15</v>
      </c>
      <c r="L61" s="18">
        <v>2021</v>
      </c>
      <c r="M61" s="2"/>
    </row>
    <row r="62" spans="2:13" x14ac:dyDescent="0.3">
      <c r="B62" s="10">
        <v>44226</v>
      </c>
      <c r="C62" s="11" t="s">
        <v>42</v>
      </c>
      <c r="D62" s="11" t="s">
        <v>43</v>
      </c>
      <c r="E62" s="12">
        <v>3</v>
      </c>
      <c r="F62" s="13">
        <v>65.97</v>
      </c>
      <c r="G62" s="12">
        <v>4</v>
      </c>
      <c r="H62" s="13">
        <v>159.96</v>
      </c>
      <c r="I62" s="11" t="s">
        <v>25</v>
      </c>
      <c r="J62" s="11" t="s">
        <v>36</v>
      </c>
      <c r="K62" s="12" t="s">
        <v>15</v>
      </c>
      <c r="L62" s="14">
        <v>2021</v>
      </c>
      <c r="M62" s="2"/>
    </row>
    <row r="63" spans="2:13" x14ac:dyDescent="0.3">
      <c r="B63" s="15">
        <v>44227</v>
      </c>
      <c r="C63" s="2" t="s">
        <v>19</v>
      </c>
      <c r="D63" s="2" t="s">
        <v>20</v>
      </c>
      <c r="E63" s="16">
        <v>2</v>
      </c>
      <c r="F63" s="17">
        <v>129.97999999999999</v>
      </c>
      <c r="G63" s="16">
        <v>2</v>
      </c>
      <c r="H63" s="17">
        <v>199.98</v>
      </c>
      <c r="I63" s="2" t="s">
        <v>18</v>
      </c>
      <c r="J63" s="2" t="s">
        <v>14</v>
      </c>
      <c r="K63" s="16" t="s">
        <v>15</v>
      </c>
      <c r="L63" s="18">
        <v>2021</v>
      </c>
      <c r="M63" s="2"/>
    </row>
    <row r="64" spans="2:13" x14ac:dyDescent="0.3">
      <c r="B64" s="10">
        <v>44228</v>
      </c>
      <c r="C64" s="11" t="s">
        <v>44</v>
      </c>
      <c r="D64" s="11" t="s">
        <v>45</v>
      </c>
      <c r="E64" s="12">
        <v>0</v>
      </c>
      <c r="F64" s="13">
        <v>0</v>
      </c>
      <c r="G64" s="12">
        <v>2</v>
      </c>
      <c r="H64" s="13">
        <v>100.64</v>
      </c>
      <c r="I64" s="11" t="s">
        <v>46</v>
      </c>
      <c r="J64" s="11" t="s">
        <v>36</v>
      </c>
      <c r="K64" s="12" t="s">
        <v>107</v>
      </c>
      <c r="L64" s="14">
        <v>2021</v>
      </c>
      <c r="M64" s="2"/>
    </row>
    <row r="65" spans="2:13" x14ac:dyDescent="0.3">
      <c r="B65" s="15">
        <v>44229</v>
      </c>
      <c r="C65" s="2" t="s">
        <v>89</v>
      </c>
      <c r="D65" s="2" t="s">
        <v>90</v>
      </c>
      <c r="E65" s="16">
        <v>3</v>
      </c>
      <c r="F65" s="17">
        <v>188.97</v>
      </c>
      <c r="G65" s="16">
        <v>3</v>
      </c>
      <c r="H65" s="17">
        <v>269.97000000000003</v>
      </c>
      <c r="I65" s="2" t="s">
        <v>91</v>
      </c>
      <c r="J65" s="2" t="s">
        <v>78</v>
      </c>
      <c r="K65" s="16" t="s">
        <v>107</v>
      </c>
      <c r="L65" s="18">
        <v>2021</v>
      </c>
      <c r="M65" s="2"/>
    </row>
    <row r="66" spans="2:13" x14ac:dyDescent="0.3">
      <c r="B66" s="10">
        <v>44230</v>
      </c>
      <c r="C66" s="11" t="s">
        <v>96</v>
      </c>
      <c r="D66" s="11" t="s">
        <v>97</v>
      </c>
      <c r="E66" s="12">
        <v>2</v>
      </c>
      <c r="F66" s="13">
        <v>149.97999999999999</v>
      </c>
      <c r="G66" s="12">
        <v>2</v>
      </c>
      <c r="H66" s="13">
        <v>199.98</v>
      </c>
      <c r="I66" s="11" t="s">
        <v>25</v>
      </c>
      <c r="J66" s="11" t="s">
        <v>95</v>
      </c>
      <c r="K66" s="12" t="s">
        <v>107</v>
      </c>
      <c r="L66" s="14">
        <v>2021</v>
      </c>
      <c r="M66" s="2"/>
    </row>
    <row r="67" spans="2:13" x14ac:dyDescent="0.3">
      <c r="B67" s="15">
        <v>44232</v>
      </c>
      <c r="C67" s="2" t="s">
        <v>82</v>
      </c>
      <c r="D67" s="2" t="s">
        <v>83</v>
      </c>
      <c r="E67" s="16">
        <v>2</v>
      </c>
      <c r="F67" s="17">
        <v>193.5</v>
      </c>
      <c r="G67" s="16">
        <v>2</v>
      </c>
      <c r="H67" s="17">
        <v>258</v>
      </c>
      <c r="I67" s="2" t="s">
        <v>77</v>
      </c>
      <c r="J67" s="2" t="s">
        <v>78</v>
      </c>
      <c r="K67" s="16" t="s">
        <v>107</v>
      </c>
      <c r="L67" s="18">
        <v>2021</v>
      </c>
      <c r="M67" s="2"/>
    </row>
    <row r="68" spans="2:13" x14ac:dyDescent="0.3">
      <c r="B68" s="10">
        <v>44233</v>
      </c>
      <c r="C68" s="11" t="s">
        <v>16</v>
      </c>
      <c r="D68" s="11" t="s">
        <v>17</v>
      </c>
      <c r="E68" s="12">
        <v>3</v>
      </c>
      <c r="F68" s="13">
        <v>524.97</v>
      </c>
      <c r="G68" s="12">
        <v>4</v>
      </c>
      <c r="H68" s="13">
        <v>999.96</v>
      </c>
      <c r="I68" s="11" t="s">
        <v>18</v>
      </c>
      <c r="J68" s="11" t="s">
        <v>14</v>
      </c>
      <c r="K68" s="12" t="s">
        <v>107</v>
      </c>
      <c r="L68" s="14">
        <v>2021</v>
      </c>
      <c r="M68" s="2"/>
    </row>
    <row r="69" spans="2:13" x14ac:dyDescent="0.3">
      <c r="B69" s="15">
        <v>44235</v>
      </c>
      <c r="C69" s="2" t="s">
        <v>47</v>
      </c>
      <c r="D69" s="2" t="s">
        <v>48</v>
      </c>
      <c r="E69" s="16">
        <v>1</v>
      </c>
      <c r="F69" s="17">
        <v>89.91</v>
      </c>
      <c r="G69" s="16">
        <v>1</v>
      </c>
      <c r="H69" s="17">
        <v>119.88</v>
      </c>
      <c r="I69" s="2" t="s">
        <v>46</v>
      </c>
      <c r="J69" s="2" t="s">
        <v>36</v>
      </c>
      <c r="K69" s="16" t="s">
        <v>107</v>
      </c>
      <c r="L69" s="18">
        <v>2021</v>
      </c>
      <c r="M69" s="2"/>
    </row>
    <row r="70" spans="2:13" x14ac:dyDescent="0.3">
      <c r="B70" s="10">
        <v>44236</v>
      </c>
      <c r="C70" s="11" t="s">
        <v>64</v>
      </c>
      <c r="D70" s="11" t="s">
        <v>65</v>
      </c>
      <c r="E70" s="12">
        <v>1</v>
      </c>
      <c r="F70" s="13">
        <v>584.99</v>
      </c>
      <c r="G70" s="12">
        <v>1</v>
      </c>
      <c r="H70" s="13">
        <v>649.99</v>
      </c>
      <c r="I70" s="11" t="s">
        <v>35</v>
      </c>
      <c r="J70" s="11" t="s">
        <v>55</v>
      </c>
      <c r="K70" s="12" t="s">
        <v>107</v>
      </c>
      <c r="L70" s="14">
        <v>2021</v>
      </c>
      <c r="M70" s="2"/>
    </row>
    <row r="71" spans="2:13" x14ac:dyDescent="0.3">
      <c r="B71" s="15">
        <v>44237</v>
      </c>
      <c r="C71" s="2" t="s">
        <v>63</v>
      </c>
      <c r="D71" s="2" t="s">
        <v>41</v>
      </c>
      <c r="E71" s="16">
        <v>3</v>
      </c>
      <c r="F71" s="17">
        <v>60</v>
      </c>
      <c r="G71" s="16">
        <v>4</v>
      </c>
      <c r="H71" s="17">
        <v>159.96</v>
      </c>
      <c r="I71" s="2" t="s">
        <v>25</v>
      </c>
      <c r="J71" s="2" t="s">
        <v>55</v>
      </c>
      <c r="K71" s="16" t="s">
        <v>107</v>
      </c>
      <c r="L71" s="18">
        <v>2021</v>
      </c>
      <c r="M71" s="2"/>
    </row>
    <row r="72" spans="2:13" x14ac:dyDescent="0.3">
      <c r="B72" s="10">
        <v>44238</v>
      </c>
      <c r="C72" s="11" t="s">
        <v>16</v>
      </c>
      <c r="D72" s="11" t="s">
        <v>17</v>
      </c>
      <c r="E72" s="12">
        <v>1</v>
      </c>
      <c r="F72" s="13">
        <v>174.99</v>
      </c>
      <c r="G72" s="12">
        <v>0</v>
      </c>
      <c r="H72" s="13">
        <v>0</v>
      </c>
      <c r="I72" s="11" t="s">
        <v>18</v>
      </c>
      <c r="J72" s="11" t="s">
        <v>14</v>
      </c>
      <c r="K72" s="12" t="s">
        <v>107</v>
      </c>
      <c r="L72" s="14">
        <v>2021</v>
      </c>
      <c r="M72" s="2"/>
    </row>
    <row r="73" spans="2:13" x14ac:dyDescent="0.3">
      <c r="B73" s="15">
        <v>44241</v>
      </c>
      <c r="C73" s="2" t="s">
        <v>61</v>
      </c>
      <c r="D73" s="2" t="s">
        <v>62</v>
      </c>
      <c r="E73" s="16">
        <v>1</v>
      </c>
      <c r="F73" s="17">
        <v>294.02</v>
      </c>
      <c r="G73" s="16">
        <v>2</v>
      </c>
      <c r="H73" s="17">
        <v>653.38</v>
      </c>
      <c r="I73" s="2" t="s">
        <v>58</v>
      </c>
      <c r="J73" s="2" t="s">
        <v>55</v>
      </c>
      <c r="K73" s="16" t="s">
        <v>107</v>
      </c>
      <c r="L73" s="18">
        <v>2021</v>
      </c>
      <c r="M73" s="2"/>
    </row>
    <row r="74" spans="2:13" x14ac:dyDescent="0.3">
      <c r="B74" s="10">
        <v>44242</v>
      </c>
      <c r="C74" s="11" t="s">
        <v>98</v>
      </c>
      <c r="D74" s="11" t="s">
        <v>99</v>
      </c>
      <c r="E74" s="12">
        <v>2</v>
      </c>
      <c r="F74" s="13">
        <v>719.92</v>
      </c>
      <c r="G74" s="12">
        <v>2</v>
      </c>
      <c r="H74" s="13">
        <v>799.9</v>
      </c>
      <c r="I74" s="11" t="s">
        <v>13</v>
      </c>
      <c r="J74" s="11" t="s">
        <v>100</v>
      </c>
      <c r="K74" s="12" t="s">
        <v>107</v>
      </c>
      <c r="L74" s="14">
        <v>2021</v>
      </c>
      <c r="M74" s="2"/>
    </row>
    <row r="75" spans="2:13" x14ac:dyDescent="0.3">
      <c r="B75" s="15">
        <v>44243</v>
      </c>
      <c r="C75" s="2" t="s">
        <v>104</v>
      </c>
      <c r="D75" s="2" t="s">
        <v>105</v>
      </c>
      <c r="E75" s="16">
        <v>1</v>
      </c>
      <c r="F75" s="17">
        <v>34.549999999999997</v>
      </c>
      <c r="G75" s="16">
        <v>4</v>
      </c>
      <c r="H75" s="17">
        <v>212.6</v>
      </c>
      <c r="I75" s="2" t="s">
        <v>106</v>
      </c>
      <c r="J75" s="2" t="s">
        <v>100</v>
      </c>
      <c r="K75" s="16" t="s">
        <v>107</v>
      </c>
      <c r="L75" s="18">
        <v>2021</v>
      </c>
      <c r="M75" s="2"/>
    </row>
    <row r="76" spans="2:13" x14ac:dyDescent="0.3">
      <c r="B76" s="10">
        <v>44244</v>
      </c>
      <c r="C76" s="11" t="s">
        <v>104</v>
      </c>
      <c r="D76" s="11" t="s">
        <v>105</v>
      </c>
      <c r="E76" s="12">
        <v>2</v>
      </c>
      <c r="F76" s="13">
        <v>69.099999999999994</v>
      </c>
      <c r="G76" s="12">
        <v>3</v>
      </c>
      <c r="H76" s="13">
        <v>159.44999999999999</v>
      </c>
      <c r="I76" s="11" t="s">
        <v>106</v>
      </c>
      <c r="J76" s="11" t="s">
        <v>100</v>
      </c>
      <c r="K76" s="12" t="s">
        <v>107</v>
      </c>
      <c r="L76" s="14">
        <v>2021</v>
      </c>
      <c r="M76" s="2"/>
    </row>
    <row r="77" spans="2:13" x14ac:dyDescent="0.3">
      <c r="B77" s="15">
        <v>44245</v>
      </c>
      <c r="C77" s="2" t="s">
        <v>59</v>
      </c>
      <c r="D77" s="2" t="s">
        <v>60</v>
      </c>
      <c r="E77" s="16">
        <v>3</v>
      </c>
      <c r="F77" s="17">
        <v>60</v>
      </c>
      <c r="G77" s="16">
        <v>1</v>
      </c>
      <c r="H77" s="17">
        <v>39.99</v>
      </c>
      <c r="I77" s="2" t="s">
        <v>30</v>
      </c>
      <c r="J77" s="2" t="s">
        <v>55</v>
      </c>
      <c r="K77" s="16" t="s">
        <v>107</v>
      </c>
      <c r="L77" s="18">
        <v>2021</v>
      </c>
      <c r="M77" s="2"/>
    </row>
    <row r="78" spans="2:13" x14ac:dyDescent="0.3">
      <c r="B78" s="10">
        <v>44247</v>
      </c>
      <c r="C78" s="11" t="s">
        <v>19</v>
      </c>
      <c r="D78" s="11" t="s">
        <v>20</v>
      </c>
      <c r="E78" s="12">
        <v>0</v>
      </c>
      <c r="F78" s="13">
        <v>0</v>
      </c>
      <c r="G78" s="12">
        <v>1</v>
      </c>
      <c r="H78" s="13">
        <v>99.99</v>
      </c>
      <c r="I78" s="11" t="s">
        <v>18</v>
      </c>
      <c r="J78" s="11" t="s">
        <v>14</v>
      </c>
      <c r="K78" s="12" t="s">
        <v>107</v>
      </c>
      <c r="L78" s="14">
        <v>2021</v>
      </c>
      <c r="M78" s="2"/>
    </row>
    <row r="79" spans="2:13" x14ac:dyDescent="0.3">
      <c r="B79" s="15">
        <v>44248</v>
      </c>
      <c r="C79" s="2" t="s">
        <v>42</v>
      </c>
      <c r="D79" s="2" t="s">
        <v>43</v>
      </c>
      <c r="E79" s="16">
        <v>2</v>
      </c>
      <c r="F79" s="17">
        <v>43.98</v>
      </c>
      <c r="G79" s="16">
        <v>1</v>
      </c>
      <c r="H79" s="17">
        <v>39.99</v>
      </c>
      <c r="I79" s="2" t="s">
        <v>25</v>
      </c>
      <c r="J79" s="2" t="s">
        <v>36</v>
      </c>
      <c r="K79" s="16" t="s">
        <v>107</v>
      </c>
      <c r="L79" s="18">
        <v>2021</v>
      </c>
      <c r="M79" s="2"/>
    </row>
    <row r="80" spans="2:13" x14ac:dyDescent="0.3">
      <c r="B80" s="10">
        <v>44249</v>
      </c>
      <c r="C80" s="11" t="s">
        <v>64</v>
      </c>
      <c r="D80" s="11" t="s">
        <v>65</v>
      </c>
      <c r="E80" s="12">
        <v>3</v>
      </c>
      <c r="F80" s="13">
        <v>1754.97</v>
      </c>
      <c r="G80" s="12">
        <v>4</v>
      </c>
      <c r="H80" s="13">
        <v>2599.96</v>
      </c>
      <c r="I80" s="11" t="s">
        <v>35</v>
      </c>
      <c r="J80" s="11" t="s">
        <v>55</v>
      </c>
      <c r="K80" s="12" t="s">
        <v>107</v>
      </c>
      <c r="L80" s="14">
        <v>2021</v>
      </c>
      <c r="M80" s="2"/>
    </row>
    <row r="81" spans="2:13" x14ac:dyDescent="0.3">
      <c r="B81" s="15">
        <v>44250</v>
      </c>
      <c r="C81" s="2" t="s">
        <v>89</v>
      </c>
      <c r="D81" s="2" t="s">
        <v>90</v>
      </c>
      <c r="E81" s="16">
        <v>1</v>
      </c>
      <c r="F81" s="17">
        <v>62.99</v>
      </c>
      <c r="G81" s="16">
        <v>3</v>
      </c>
      <c r="H81" s="17">
        <v>269.97000000000003</v>
      </c>
      <c r="I81" s="2" t="s">
        <v>91</v>
      </c>
      <c r="J81" s="2" t="s">
        <v>78</v>
      </c>
      <c r="K81" s="16" t="s">
        <v>107</v>
      </c>
      <c r="L81" s="18">
        <v>2021</v>
      </c>
      <c r="M81" s="2"/>
    </row>
    <row r="82" spans="2:13" x14ac:dyDescent="0.3">
      <c r="B82" s="10">
        <v>44252</v>
      </c>
      <c r="C82" s="11" t="s">
        <v>49</v>
      </c>
      <c r="D82" s="11" t="s">
        <v>50</v>
      </c>
      <c r="E82" s="12">
        <v>3</v>
      </c>
      <c r="F82" s="13">
        <v>69.09</v>
      </c>
      <c r="G82" s="12">
        <v>1</v>
      </c>
      <c r="H82" s="13">
        <v>41.88</v>
      </c>
      <c r="I82" s="11" t="s">
        <v>46</v>
      </c>
      <c r="J82" s="11" t="s">
        <v>36</v>
      </c>
      <c r="K82" s="12" t="s">
        <v>107</v>
      </c>
      <c r="L82" s="14">
        <v>2021</v>
      </c>
      <c r="M82" s="2"/>
    </row>
    <row r="83" spans="2:13" x14ac:dyDescent="0.3">
      <c r="B83" s="15">
        <v>44253</v>
      </c>
      <c r="C83" s="2" t="s">
        <v>26</v>
      </c>
      <c r="D83" s="2" t="s">
        <v>27</v>
      </c>
      <c r="E83" s="16">
        <v>2</v>
      </c>
      <c r="F83" s="17">
        <v>28</v>
      </c>
      <c r="G83" s="16">
        <v>1</v>
      </c>
      <c r="H83" s="17">
        <v>27.99</v>
      </c>
      <c r="I83" s="2" t="s">
        <v>25</v>
      </c>
      <c r="J83" s="2" t="s">
        <v>14</v>
      </c>
      <c r="K83" s="16" t="s">
        <v>107</v>
      </c>
      <c r="L83" s="18">
        <v>2021</v>
      </c>
      <c r="M83" s="2"/>
    </row>
    <row r="84" spans="2:13" x14ac:dyDescent="0.3">
      <c r="B84" s="10">
        <v>44254</v>
      </c>
      <c r="C84" s="11" t="s">
        <v>87</v>
      </c>
      <c r="D84" s="11" t="s">
        <v>88</v>
      </c>
      <c r="E84" s="12">
        <v>3</v>
      </c>
      <c r="F84" s="13">
        <v>188.97</v>
      </c>
      <c r="G84" s="12">
        <v>2</v>
      </c>
      <c r="H84" s="13">
        <v>179.98</v>
      </c>
      <c r="I84" s="11" t="s">
        <v>25</v>
      </c>
      <c r="J84" s="11" t="s">
        <v>78</v>
      </c>
      <c r="K84" s="12" t="s">
        <v>107</v>
      </c>
      <c r="L84" s="14">
        <v>2021</v>
      </c>
      <c r="M84" s="2"/>
    </row>
    <row r="85" spans="2:13" x14ac:dyDescent="0.3">
      <c r="B85" s="15">
        <v>44255</v>
      </c>
      <c r="C85" s="2" t="s">
        <v>84</v>
      </c>
      <c r="D85" s="2" t="s">
        <v>85</v>
      </c>
      <c r="E85" s="16">
        <v>1</v>
      </c>
      <c r="F85" s="17">
        <v>96.75</v>
      </c>
      <c r="G85" s="16">
        <v>2</v>
      </c>
      <c r="H85" s="17">
        <v>258</v>
      </c>
      <c r="I85" s="2" t="s">
        <v>86</v>
      </c>
      <c r="J85" s="2" t="s">
        <v>78</v>
      </c>
      <c r="K85" s="16" t="s">
        <v>107</v>
      </c>
      <c r="L85" s="18">
        <v>2021</v>
      </c>
      <c r="M85" s="2"/>
    </row>
    <row r="86" spans="2:13" x14ac:dyDescent="0.3">
      <c r="B86" s="10">
        <v>44256</v>
      </c>
      <c r="C86" s="11" t="s">
        <v>53</v>
      </c>
      <c r="D86" s="11" t="s">
        <v>54</v>
      </c>
      <c r="E86" s="12">
        <v>0</v>
      </c>
      <c r="F86" s="13">
        <v>0</v>
      </c>
      <c r="G86" s="12">
        <v>4</v>
      </c>
      <c r="H86" s="13">
        <v>1039.96</v>
      </c>
      <c r="I86" s="11" t="s">
        <v>35</v>
      </c>
      <c r="J86" s="11" t="s">
        <v>55</v>
      </c>
      <c r="K86" s="12" t="s">
        <v>108</v>
      </c>
      <c r="L86" s="14">
        <v>2021</v>
      </c>
      <c r="M86" s="2"/>
    </row>
    <row r="87" spans="2:13" x14ac:dyDescent="0.3">
      <c r="B87" s="15">
        <v>44257</v>
      </c>
      <c r="C87" s="2" t="s">
        <v>63</v>
      </c>
      <c r="D87" s="2" t="s">
        <v>41</v>
      </c>
      <c r="E87" s="16">
        <v>2</v>
      </c>
      <c r="F87" s="17">
        <v>40</v>
      </c>
      <c r="G87" s="16">
        <v>3</v>
      </c>
      <c r="H87" s="17">
        <v>119.97</v>
      </c>
      <c r="I87" s="2" t="s">
        <v>25</v>
      </c>
      <c r="J87" s="2" t="s">
        <v>55</v>
      </c>
      <c r="K87" s="16" t="s">
        <v>108</v>
      </c>
      <c r="L87" s="18">
        <v>2021</v>
      </c>
      <c r="M87" s="2"/>
    </row>
    <row r="88" spans="2:13" x14ac:dyDescent="0.3">
      <c r="B88" s="10">
        <v>44258</v>
      </c>
      <c r="C88" s="11" t="s">
        <v>53</v>
      </c>
      <c r="D88" s="11" t="s">
        <v>54</v>
      </c>
      <c r="E88" s="12">
        <v>3</v>
      </c>
      <c r="F88" s="13">
        <v>623.97</v>
      </c>
      <c r="G88" s="12">
        <v>2</v>
      </c>
      <c r="H88" s="13">
        <v>519.98</v>
      </c>
      <c r="I88" s="11" t="s">
        <v>35</v>
      </c>
      <c r="J88" s="11" t="s">
        <v>55</v>
      </c>
      <c r="K88" s="12" t="s">
        <v>108</v>
      </c>
      <c r="L88" s="14">
        <v>2021</v>
      </c>
      <c r="M88" s="2"/>
    </row>
    <row r="89" spans="2:13" x14ac:dyDescent="0.3">
      <c r="B89" s="15">
        <v>44260</v>
      </c>
      <c r="C89" s="2" t="s">
        <v>49</v>
      </c>
      <c r="D89" s="2" t="s">
        <v>50</v>
      </c>
      <c r="E89" s="16">
        <v>3</v>
      </c>
      <c r="F89" s="17">
        <v>69.09</v>
      </c>
      <c r="G89" s="16">
        <v>2</v>
      </c>
      <c r="H89" s="17">
        <v>83.76</v>
      </c>
      <c r="I89" s="2" t="s">
        <v>46</v>
      </c>
      <c r="J89" s="2" t="s">
        <v>36</v>
      </c>
      <c r="K89" s="16" t="s">
        <v>108</v>
      </c>
      <c r="L89" s="18">
        <v>2021</v>
      </c>
      <c r="M89" s="2"/>
    </row>
    <row r="90" spans="2:13" x14ac:dyDescent="0.3">
      <c r="B90" s="10">
        <v>44261</v>
      </c>
      <c r="C90" s="11" t="s">
        <v>49</v>
      </c>
      <c r="D90" s="11" t="s">
        <v>50</v>
      </c>
      <c r="E90" s="12">
        <v>1</v>
      </c>
      <c r="F90" s="13">
        <v>23.03</v>
      </c>
      <c r="G90" s="12">
        <v>3</v>
      </c>
      <c r="H90" s="13">
        <v>125.64</v>
      </c>
      <c r="I90" s="11" t="s">
        <v>46</v>
      </c>
      <c r="J90" s="11" t="s">
        <v>36</v>
      </c>
      <c r="K90" s="12" t="s">
        <v>108</v>
      </c>
      <c r="L90" s="14">
        <v>2021</v>
      </c>
      <c r="M90" s="2"/>
    </row>
    <row r="91" spans="2:13" x14ac:dyDescent="0.3">
      <c r="B91" s="15">
        <v>44262</v>
      </c>
      <c r="C91" s="2" t="s">
        <v>21</v>
      </c>
      <c r="D91" s="2" t="s">
        <v>22</v>
      </c>
      <c r="E91" s="16">
        <v>3</v>
      </c>
      <c r="F91" s="17">
        <v>125.97</v>
      </c>
      <c r="G91" s="16">
        <v>4</v>
      </c>
      <c r="H91" s="17">
        <v>279.95999999999998</v>
      </c>
      <c r="I91" s="2" t="s">
        <v>18</v>
      </c>
      <c r="J91" s="2" t="s">
        <v>14</v>
      </c>
      <c r="K91" s="16" t="s">
        <v>108</v>
      </c>
      <c r="L91" s="18">
        <v>2021</v>
      </c>
      <c r="M91" s="2"/>
    </row>
    <row r="92" spans="2:13" x14ac:dyDescent="0.3">
      <c r="B92" s="10">
        <v>44263</v>
      </c>
      <c r="C92" s="11" t="s">
        <v>33</v>
      </c>
      <c r="D92" s="11" t="s">
        <v>34</v>
      </c>
      <c r="E92" s="12">
        <v>3</v>
      </c>
      <c r="F92" s="13">
        <v>599.97</v>
      </c>
      <c r="G92" s="12">
        <v>2</v>
      </c>
      <c r="H92" s="13">
        <v>499.98</v>
      </c>
      <c r="I92" s="11" t="s">
        <v>35</v>
      </c>
      <c r="J92" s="11" t="s">
        <v>36</v>
      </c>
      <c r="K92" s="12" t="s">
        <v>108</v>
      </c>
      <c r="L92" s="14">
        <v>2021</v>
      </c>
      <c r="M92" s="2"/>
    </row>
    <row r="93" spans="2:13" x14ac:dyDescent="0.3">
      <c r="B93" s="15">
        <v>44264</v>
      </c>
      <c r="C93" s="2" t="s">
        <v>47</v>
      </c>
      <c r="D93" s="2" t="s">
        <v>48</v>
      </c>
      <c r="E93" s="16">
        <v>2</v>
      </c>
      <c r="F93" s="17">
        <v>179.82</v>
      </c>
      <c r="G93" s="16">
        <v>3</v>
      </c>
      <c r="H93" s="17">
        <v>359.64</v>
      </c>
      <c r="I93" s="2" t="s">
        <v>46</v>
      </c>
      <c r="J93" s="2" t="s">
        <v>36</v>
      </c>
      <c r="K93" s="16" t="s">
        <v>108</v>
      </c>
      <c r="L93" s="18">
        <v>2021</v>
      </c>
      <c r="M93" s="2"/>
    </row>
    <row r="94" spans="2:13" x14ac:dyDescent="0.3">
      <c r="B94" s="10">
        <v>44265</v>
      </c>
      <c r="C94" s="11" t="s">
        <v>31</v>
      </c>
      <c r="D94" s="11" t="s">
        <v>32</v>
      </c>
      <c r="E94" s="12">
        <v>3</v>
      </c>
      <c r="F94" s="13">
        <v>703.5</v>
      </c>
      <c r="G94" s="12">
        <v>2</v>
      </c>
      <c r="H94" s="13">
        <v>551.76</v>
      </c>
      <c r="I94" s="11" t="s">
        <v>18</v>
      </c>
      <c r="J94" s="11" t="s">
        <v>14</v>
      </c>
      <c r="K94" s="12" t="s">
        <v>108</v>
      </c>
      <c r="L94" s="14">
        <v>2021</v>
      </c>
      <c r="M94" s="2"/>
    </row>
    <row r="95" spans="2:13" x14ac:dyDescent="0.3">
      <c r="B95" s="15">
        <v>44266</v>
      </c>
      <c r="C95" s="2" t="s">
        <v>89</v>
      </c>
      <c r="D95" s="2" t="s">
        <v>90</v>
      </c>
      <c r="E95" s="16">
        <v>0</v>
      </c>
      <c r="F95" s="17">
        <v>0</v>
      </c>
      <c r="G95" s="16">
        <v>4</v>
      </c>
      <c r="H95" s="17">
        <v>359.96</v>
      </c>
      <c r="I95" s="2" t="s">
        <v>91</v>
      </c>
      <c r="J95" s="2" t="s">
        <v>78</v>
      </c>
      <c r="K95" s="16" t="s">
        <v>108</v>
      </c>
      <c r="L95" s="18">
        <v>2021</v>
      </c>
      <c r="M95" s="2"/>
    </row>
    <row r="96" spans="2:13" x14ac:dyDescent="0.3">
      <c r="B96" s="10">
        <v>44267</v>
      </c>
      <c r="C96" s="11" t="s">
        <v>79</v>
      </c>
      <c r="D96" s="11" t="s">
        <v>80</v>
      </c>
      <c r="E96" s="12">
        <v>1</v>
      </c>
      <c r="F96" s="13">
        <v>211.65</v>
      </c>
      <c r="G96" s="12">
        <v>2</v>
      </c>
      <c r="H96" s="13">
        <v>498</v>
      </c>
      <c r="I96" s="11" t="s">
        <v>81</v>
      </c>
      <c r="J96" s="11" t="s">
        <v>78</v>
      </c>
      <c r="K96" s="12" t="s">
        <v>108</v>
      </c>
      <c r="L96" s="14">
        <v>2021</v>
      </c>
      <c r="M96" s="2"/>
    </row>
    <row r="97" spans="2:13" x14ac:dyDescent="0.3">
      <c r="B97" s="15">
        <v>44268</v>
      </c>
      <c r="C97" s="2" t="s">
        <v>11</v>
      </c>
      <c r="D97" s="2" t="s">
        <v>12</v>
      </c>
      <c r="E97" s="16">
        <v>3</v>
      </c>
      <c r="F97" s="17">
        <v>1036.77</v>
      </c>
      <c r="G97" s="16">
        <v>1</v>
      </c>
      <c r="H97" s="17">
        <v>431.99</v>
      </c>
      <c r="I97" s="2" t="s">
        <v>13</v>
      </c>
      <c r="J97" s="2" t="s">
        <v>14</v>
      </c>
      <c r="K97" s="16" t="s">
        <v>108</v>
      </c>
      <c r="L97" s="18">
        <v>2021</v>
      </c>
      <c r="M97" s="2"/>
    </row>
    <row r="98" spans="2:13" x14ac:dyDescent="0.3">
      <c r="B98" s="10">
        <v>44269</v>
      </c>
      <c r="C98" s="11" t="s">
        <v>31</v>
      </c>
      <c r="D98" s="11" t="s">
        <v>32</v>
      </c>
      <c r="E98" s="12">
        <v>1</v>
      </c>
      <c r="F98" s="13">
        <v>234.5</v>
      </c>
      <c r="G98" s="12">
        <v>3</v>
      </c>
      <c r="H98" s="13">
        <v>827.64</v>
      </c>
      <c r="I98" s="11" t="s">
        <v>18</v>
      </c>
      <c r="J98" s="11" t="s">
        <v>14</v>
      </c>
      <c r="K98" s="12" t="s">
        <v>108</v>
      </c>
      <c r="L98" s="14">
        <v>2021</v>
      </c>
      <c r="M98" s="2"/>
    </row>
    <row r="99" spans="2:13" x14ac:dyDescent="0.3">
      <c r="B99" s="15">
        <v>44270</v>
      </c>
      <c r="C99" s="2" t="s">
        <v>63</v>
      </c>
      <c r="D99" s="2" t="s">
        <v>41</v>
      </c>
      <c r="E99" s="16">
        <v>1</v>
      </c>
      <c r="F99" s="17">
        <v>20</v>
      </c>
      <c r="G99" s="16">
        <v>1</v>
      </c>
      <c r="H99" s="17">
        <v>39.99</v>
      </c>
      <c r="I99" s="2" t="s">
        <v>25</v>
      </c>
      <c r="J99" s="2" t="s">
        <v>55</v>
      </c>
      <c r="K99" s="16" t="s">
        <v>108</v>
      </c>
      <c r="L99" s="18">
        <v>2021</v>
      </c>
      <c r="M99" s="2"/>
    </row>
    <row r="100" spans="2:13" x14ac:dyDescent="0.3">
      <c r="B100" s="10">
        <v>44271</v>
      </c>
      <c r="C100" s="11" t="s">
        <v>72</v>
      </c>
      <c r="D100" s="11" t="s">
        <v>73</v>
      </c>
      <c r="E100" s="12">
        <v>0</v>
      </c>
      <c r="F100" s="13">
        <v>0</v>
      </c>
      <c r="G100" s="12">
        <v>2</v>
      </c>
      <c r="H100" s="13">
        <v>28000</v>
      </c>
      <c r="I100" s="11" t="s">
        <v>74</v>
      </c>
      <c r="J100" s="11" t="s">
        <v>68</v>
      </c>
      <c r="K100" s="12" t="s">
        <v>108</v>
      </c>
      <c r="L100" s="14">
        <v>2021</v>
      </c>
      <c r="M100" s="2"/>
    </row>
    <row r="101" spans="2:13" x14ac:dyDescent="0.3">
      <c r="B101" s="15">
        <v>44272</v>
      </c>
      <c r="C101" s="2" t="s">
        <v>92</v>
      </c>
      <c r="D101" s="2" t="s">
        <v>93</v>
      </c>
      <c r="E101" s="16">
        <v>1</v>
      </c>
      <c r="F101" s="17">
        <v>38.99</v>
      </c>
      <c r="G101" s="16">
        <v>3</v>
      </c>
      <c r="H101" s="17">
        <v>179.97</v>
      </c>
      <c r="I101" s="2" t="s">
        <v>94</v>
      </c>
      <c r="J101" s="2" t="s">
        <v>95</v>
      </c>
      <c r="K101" s="16" t="s">
        <v>108</v>
      </c>
      <c r="L101" s="18">
        <v>2021</v>
      </c>
      <c r="M101" s="2"/>
    </row>
    <row r="102" spans="2:13" x14ac:dyDescent="0.3">
      <c r="B102" s="10">
        <v>44273</v>
      </c>
      <c r="C102" s="11" t="s">
        <v>44</v>
      </c>
      <c r="D102" s="11" t="s">
        <v>45</v>
      </c>
      <c r="E102" s="12">
        <v>3</v>
      </c>
      <c r="F102" s="13">
        <v>98.13</v>
      </c>
      <c r="G102" s="12">
        <v>2</v>
      </c>
      <c r="H102" s="13">
        <v>100.64</v>
      </c>
      <c r="I102" s="11" t="s">
        <v>46</v>
      </c>
      <c r="J102" s="11" t="s">
        <v>36</v>
      </c>
      <c r="K102" s="12" t="s">
        <v>108</v>
      </c>
      <c r="L102" s="14">
        <v>2021</v>
      </c>
      <c r="M102" s="2"/>
    </row>
    <row r="103" spans="2:13" x14ac:dyDescent="0.3">
      <c r="B103" s="15">
        <v>44274</v>
      </c>
      <c r="C103" s="2" t="s">
        <v>96</v>
      </c>
      <c r="D103" s="2" t="s">
        <v>97</v>
      </c>
      <c r="E103" s="16">
        <v>3</v>
      </c>
      <c r="F103" s="17">
        <v>224.96999999999997</v>
      </c>
      <c r="G103" s="16">
        <v>4</v>
      </c>
      <c r="H103" s="17">
        <v>399.96</v>
      </c>
      <c r="I103" s="2" t="s">
        <v>25</v>
      </c>
      <c r="J103" s="2" t="s">
        <v>95</v>
      </c>
      <c r="K103" s="16" t="s">
        <v>108</v>
      </c>
      <c r="L103" s="18">
        <v>2021</v>
      </c>
      <c r="M103" s="2"/>
    </row>
    <row r="104" spans="2:13" x14ac:dyDescent="0.3">
      <c r="B104" s="10">
        <v>44275</v>
      </c>
      <c r="C104" s="11" t="s">
        <v>61</v>
      </c>
      <c r="D104" s="11" t="s">
        <v>62</v>
      </c>
      <c r="E104" s="12">
        <v>0</v>
      </c>
      <c r="F104" s="13">
        <v>0</v>
      </c>
      <c r="G104" s="12">
        <v>2</v>
      </c>
      <c r="H104" s="13">
        <v>653.38</v>
      </c>
      <c r="I104" s="11" t="s">
        <v>58</v>
      </c>
      <c r="J104" s="11" t="s">
        <v>55</v>
      </c>
      <c r="K104" s="12" t="s">
        <v>108</v>
      </c>
      <c r="L104" s="14">
        <v>2021</v>
      </c>
      <c r="M104" s="2"/>
    </row>
    <row r="105" spans="2:13" x14ac:dyDescent="0.3">
      <c r="B105" s="15">
        <v>44276</v>
      </c>
      <c r="C105" s="2" t="s">
        <v>64</v>
      </c>
      <c r="D105" s="2" t="s">
        <v>65</v>
      </c>
      <c r="E105" s="16">
        <v>3</v>
      </c>
      <c r="F105" s="17">
        <v>1754.97</v>
      </c>
      <c r="G105" s="16">
        <v>2</v>
      </c>
      <c r="H105" s="17">
        <v>1299.98</v>
      </c>
      <c r="I105" s="2" t="s">
        <v>35</v>
      </c>
      <c r="J105" s="2" t="s">
        <v>55</v>
      </c>
      <c r="K105" s="16" t="s">
        <v>108</v>
      </c>
      <c r="L105" s="18">
        <v>2021</v>
      </c>
      <c r="M105" s="2"/>
    </row>
    <row r="106" spans="2:13" x14ac:dyDescent="0.3">
      <c r="B106" s="10">
        <v>44277</v>
      </c>
      <c r="C106" s="11" t="s">
        <v>61</v>
      </c>
      <c r="D106" s="11" t="s">
        <v>62</v>
      </c>
      <c r="E106" s="12">
        <v>1</v>
      </c>
      <c r="F106" s="13">
        <v>294.02</v>
      </c>
      <c r="G106" s="12">
        <v>2</v>
      </c>
      <c r="H106" s="13">
        <v>653.38</v>
      </c>
      <c r="I106" s="11" t="s">
        <v>58</v>
      </c>
      <c r="J106" s="11" t="s">
        <v>55</v>
      </c>
      <c r="K106" s="12" t="s">
        <v>108</v>
      </c>
      <c r="L106" s="14">
        <v>2021</v>
      </c>
      <c r="M106" s="2"/>
    </row>
    <row r="107" spans="2:13" x14ac:dyDescent="0.3">
      <c r="B107" s="15">
        <v>44278</v>
      </c>
      <c r="C107" s="2" t="s">
        <v>23</v>
      </c>
      <c r="D107" s="2" t="s">
        <v>24</v>
      </c>
      <c r="E107" s="16">
        <v>2</v>
      </c>
      <c r="F107" s="17">
        <v>20</v>
      </c>
      <c r="G107" s="16">
        <v>1</v>
      </c>
      <c r="H107" s="17">
        <v>19.989999999999998</v>
      </c>
      <c r="I107" s="2" t="s">
        <v>25</v>
      </c>
      <c r="J107" s="2" t="s">
        <v>14</v>
      </c>
      <c r="K107" s="16" t="s">
        <v>108</v>
      </c>
      <c r="L107" s="18">
        <v>2021</v>
      </c>
      <c r="M107" s="2"/>
    </row>
    <row r="108" spans="2:13" x14ac:dyDescent="0.3">
      <c r="B108" s="10">
        <v>44280</v>
      </c>
      <c r="C108" s="11" t="s">
        <v>59</v>
      </c>
      <c r="D108" s="11" t="s">
        <v>60</v>
      </c>
      <c r="E108" s="12">
        <v>0</v>
      </c>
      <c r="F108" s="13">
        <v>0</v>
      </c>
      <c r="G108" s="12">
        <v>1</v>
      </c>
      <c r="H108" s="13">
        <v>39.99</v>
      </c>
      <c r="I108" s="11" t="s">
        <v>30</v>
      </c>
      <c r="J108" s="11" t="s">
        <v>55</v>
      </c>
      <c r="K108" s="12" t="s">
        <v>108</v>
      </c>
      <c r="L108" s="14">
        <v>2021</v>
      </c>
      <c r="M108" s="2"/>
    </row>
    <row r="109" spans="2:13" x14ac:dyDescent="0.3">
      <c r="B109" s="15">
        <v>44282</v>
      </c>
      <c r="C109" s="2" t="s">
        <v>11</v>
      </c>
      <c r="D109" s="2" t="s">
        <v>12</v>
      </c>
      <c r="E109" s="16">
        <v>1</v>
      </c>
      <c r="F109" s="17">
        <v>345.59</v>
      </c>
      <c r="G109" s="16">
        <v>1</v>
      </c>
      <c r="H109" s="17">
        <v>431.99</v>
      </c>
      <c r="I109" s="2" t="s">
        <v>13</v>
      </c>
      <c r="J109" s="2" t="s">
        <v>14</v>
      </c>
      <c r="K109" s="16" t="s">
        <v>108</v>
      </c>
      <c r="L109" s="18">
        <v>2021</v>
      </c>
      <c r="M109" s="2"/>
    </row>
    <row r="110" spans="2:13" x14ac:dyDescent="0.3">
      <c r="B110" s="10">
        <v>44283</v>
      </c>
      <c r="C110" s="11" t="s">
        <v>82</v>
      </c>
      <c r="D110" s="11" t="s">
        <v>83</v>
      </c>
      <c r="E110" s="12">
        <v>3</v>
      </c>
      <c r="F110" s="13">
        <v>290.25</v>
      </c>
      <c r="G110" s="12">
        <v>2</v>
      </c>
      <c r="H110" s="13">
        <v>258</v>
      </c>
      <c r="I110" s="11" t="s">
        <v>77</v>
      </c>
      <c r="J110" s="11" t="s">
        <v>78</v>
      </c>
      <c r="K110" s="12" t="s">
        <v>108</v>
      </c>
      <c r="L110" s="14">
        <v>2021</v>
      </c>
      <c r="M110" s="2"/>
    </row>
    <row r="111" spans="2:13" x14ac:dyDescent="0.3">
      <c r="B111" s="15">
        <v>44284</v>
      </c>
      <c r="C111" s="2" t="s">
        <v>31</v>
      </c>
      <c r="D111" s="2" t="s">
        <v>32</v>
      </c>
      <c r="E111" s="16">
        <v>3</v>
      </c>
      <c r="F111" s="17">
        <v>703.5</v>
      </c>
      <c r="G111" s="16">
        <v>2</v>
      </c>
      <c r="H111" s="17">
        <v>551.76</v>
      </c>
      <c r="I111" s="2" t="s">
        <v>18</v>
      </c>
      <c r="J111" s="2" t="s">
        <v>14</v>
      </c>
      <c r="K111" s="16" t="s">
        <v>108</v>
      </c>
      <c r="L111" s="18">
        <v>2021</v>
      </c>
      <c r="M111" s="2"/>
    </row>
    <row r="112" spans="2:13" x14ac:dyDescent="0.3">
      <c r="B112" s="10">
        <v>44285</v>
      </c>
      <c r="C112" s="11" t="s">
        <v>101</v>
      </c>
      <c r="D112" s="11" t="s">
        <v>102</v>
      </c>
      <c r="E112" s="12">
        <v>1</v>
      </c>
      <c r="F112" s="13">
        <v>244.3</v>
      </c>
      <c r="G112" s="12">
        <v>2</v>
      </c>
      <c r="H112" s="13">
        <v>698</v>
      </c>
      <c r="I112" s="11" t="s">
        <v>103</v>
      </c>
      <c r="J112" s="11" t="s">
        <v>100</v>
      </c>
      <c r="K112" s="12" t="s">
        <v>108</v>
      </c>
      <c r="L112" s="14">
        <v>2021</v>
      </c>
      <c r="M112" s="2"/>
    </row>
    <row r="113" spans="2:13" x14ac:dyDescent="0.3">
      <c r="B113" s="15">
        <v>44286</v>
      </c>
      <c r="C113" s="2" t="s">
        <v>33</v>
      </c>
      <c r="D113" s="2" t="s">
        <v>34</v>
      </c>
      <c r="E113" s="16">
        <v>2</v>
      </c>
      <c r="F113" s="17">
        <v>399.98</v>
      </c>
      <c r="G113" s="16">
        <v>1</v>
      </c>
      <c r="H113" s="17">
        <v>249.99</v>
      </c>
      <c r="I113" s="2" t="s">
        <v>35</v>
      </c>
      <c r="J113" s="2" t="s">
        <v>36</v>
      </c>
      <c r="K113" s="16" t="s">
        <v>108</v>
      </c>
      <c r="L113" s="18">
        <v>2021</v>
      </c>
      <c r="M113" s="2"/>
    </row>
    <row r="114" spans="2:13" x14ac:dyDescent="0.3">
      <c r="B114" s="10">
        <v>44287</v>
      </c>
      <c r="C114" s="11" t="s">
        <v>56</v>
      </c>
      <c r="D114" s="11" t="s">
        <v>57</v>
      </c>
      <c r="E114" s="12">
        <v>0</v>
      </c>
      <c r="F114" s="13">
        <v>0</v>
      </c>
      <c r="G114" s="12">
        <v>2</v>
      </c>
      <c r="H114" s="13">
        <v>431.18</v>
      </c>
      <c r="I114" s="11" t="s">
        <v>58</v>
      </c>
      <c r="J114" s="11" t="s">
        <v>55</v>
      </c>
      <c r="K114" s="12" t="s">
        <v>109</v>
      </c>
      <c r="L114" s="14">
        <v>2021</v>
      </c>
      <c r="M114" s="2"/>
    </row>
    <row r="115" spans="2:13" x14ac:dyDescent="0.3">
      <c r="B115" s="15">
        <v>44288</v>
      </c>
      <c r="C115" s="2" t="s">
        <v>26</v>
      </c>
      <c r="D115" s="2" t="s">
        <v>27</v>
      </c>
      <c r="E115" s="16">
        <v>1</v>
      </c>
      <c r="F115" s="17">
        <v>14</v>
      </c>
      <c r="G115" s="16">
        <v>1</v>
      </c>
      <c r="H115" s="17">
        <v>27.99</v>
      </c>
      <c r="I115" s="2" t="s">
        <v>25</v>
      </c>
      <c r="J115" s="2" t="s">
        <v>14</v>
      </c>
      <c r="K115" s="16" t="s">
        <v>109</v>
      </c>
      <c r="L115" s="18">
        <v>2021</v>
      </c>
      <c r="M115" s="2"/>
    </row>
    <row r="116" spans="2:13" x14ac:dyDescent="0.3">
      <c r="B116" s="10">
        <v>44289</v>
      </c>
      <c r="C116" s="11" t="s">
        <v>96</v>
      </c>
      <c r="D116" s="11" t="s">
        <v>97</v>
      </c>
      <c r="E116" s="12">
        <v>0</v>
      </c>
      <c r="F116" s="13">
        <v>0</v>
      </c>
      <c r="G116" s="12">
        <v>2</v>
      </c>
      <c r="H116" s="13">
        <v>199.98</v>
      </c>
      <c r="I116" s="11" t="s">
        <v>25</v>
      </c>
      <c r="J116" s="11" t="s">
        <v>95</v>
      </c>
      <c r="K116" s="12" t="s">
        <v>109</v>
      </c>
      <c r="L116" s="14">
        <v>2021</v>
      </c>
      <c r="M116" s="2"/>
    </row>
    <row r="117" spans="2:13" x14ac:dyDescent="0.3">
      <c r="B117" s="15">
        <v>44290</v>
      </c>
      <c r="C117" s="2" t="s">
        <v>98</v>
      </c>
      <c r="D117" s="2" t="s">
        <v>99</v>
      </c>
      <c r="E117" s="16">
        <v>3</v>
      </c>
      <c r="F117" s="17">
        <v>1079.8799999999999</v>
      </c>
      <c r="G117" s="16">
        <v>4</v>
      </c>
      <c r="H117" s="17">
        <v>1599.8</v>
      </c>
      <c r="I117" s="2" t="s">
        <v>13</v>
      </c>
      <c r="J117" s="2" t="s">
        <v>100</v>
      </c>
      <c r="K117" s="16" t="s">
        <v>109</v>
      </c>
      <c r="L117" s="18">
        <v>2021</v>
      </c>
      <c r="M117" s="2"/>
    </row>
    <row r="118" spans="2:13" x14ac:dyDescent="0.3">
      <c r="B118" s="10">
        <v>44291</v>
      </c>
      <c r="C118" s="11" t="s">
        <v>31</v>
      </c>
      <c r="D118" s="11" t="s">
        <v>32</v>
      </c>
      <c r="E118" s="12">
        <v>2</v>
      </c>
      <c r="F118" s="13">
        <v>469</v>
      </c>
      <c r="G118" s="12">
        <v>1</v>
      </c>
      <c r="H118" s="13">
        <v>275.88</v>
      </c>
      <c r="I118" s="11" t="s">
        <v>18</v>
      </c>
      <c r="J118" s="11" t="s">
        <v>14</v>
      </c>
      <c r="K118" s="12" t="s">
        <v>109</v>
      </c>
      <c r="L118" s="14">
        <v>2021</v>
      </c>
      <c r="M118" s="2"/>
    </row>
    <row r="119" spans="2:13" x14ac:dyDescent="0.3">
      <c r="B119" s="15">
        <v>44292</v>
      </c>
      <c r="C119" s="2" t="s">
        <v>84</v>
      </c>
      <c r="D119" s="2" t="s">
        <v>85</v>
      </c>
      <c r="E119" s="16">
        <v>1</v>
      </c>
      <c r="F119" s="17">
        <v>96.75</v>
      </c>
      <c r="G119" s="16">
        <v>1</v>
      </c>
      <c r="H119" s="17">
        <v>129</v>
      </c>
      <c r="I119" s="2" t="s">
        <v>86</v>
      </c>
      <c r="J119" s="2" t="s">
        <v>78</v>
      </c>
      <c r="K119" s="16" t="s">
        <v>109</v>
      </c>
      <c r="L119" s="18">
        <v>2021</v>
      </c>
      <c r="M119" s="2"/>
    </row>
    <row r="120" spans="2:13" x14ac:dyDescent="0.3">
      <c r="B120" s="10">
        <v>44293</v>
      </c>
      <c r="C120" s="11" t="s">
        <v>42</v>
      </c>
      <c r="D120" s="11" t="s">
        <v>43</v>
      </c>
      <c r="E120" s="12">
        <v>3</v>
      </c>
      <c r="F120" s="13">
        <v>65.97</v>
      </c>
      <c r="G120" s="12">
        <v>1</v>
      </c>
      <c r="H120" s="13">
        <v>39.99</v>
      </c>
      <c r="I120" s="11" t="s">
        <v>25</v>
      </c>
      <c r="J120" s="11" t="s">
        <v>36</v>
      </c>
      <c r="K120" s="12" t="s">
        <v>109</v>
      </c>
      <c r="L120" s="14">
        <v>2021</v>
      </c>
      <c r="M120" s="2"/>
    </row>
    <row r="121" spans="2:13" x14ac:dyDescent="0.3">
      <c r="B121" s="15">
        <v>44294</v>
      </c>
      <c r="C121" s="2" t="s">
        <v>42</v>
      </c>
      <c r="D121" s="2" t="s">
        <v>43</v>
      </c>
      <c r="E121" s="16">
        <v>2</v>
      </c>
      <c r="F121" s="17">
        <v>43.98</v>
      </c>
      <c r="G121" s="16">
        <v>3</v>
      </c>
      <c r="H121" s="17">
        <v>119.97</v>
      </c>
      <c r="I121" s="2" t="s">
        <v>25</v>
      </c>
      <c r="J121" s="2" t="s">
        <v>36</v>
      </c>
      <c r="K121" s="16" t="s">
        <v>109</v>
      </c>
      <c r="L121" s="18">
        <v>2021</v>
      </c>
      <c r="M121" s="2"/>
    </row>
    <row r="122" spans="2:13" x14ac:dyDescent="0.3">
      <c r="B122" s="10">
        <v>44295</v>
      </c>
      <c r="C122" s="11" t="s">
        <v>59</v>
      </c>
      <c r="D122" s="11" t="s">
        <v>60</v>
      </c>
      <c r="E122" s="12">
        <v>1</v>
      </c>
      <c r="F122" s="13">
        <v>20</v>
      </c>
      <c r="G122" s="12">
        <v>1</v>
      </c>
      <c r="H122" s="13">
        <v>39.99</v>
      </c>
      <c r="I122" s="11" t="s">
        <v>30</v>
      </c>
      <c r="J122" s="11" t="s">
        <v>55</v>
      </c>
      <c r="K122" s="12" t="s">
        <v>109</v>
      </c>
      <c r="L122" s="14">
        <v>2021</v>
      </c>
      <c r="M122" s="2"/>
    </row>
    <row r="123" spans="2:13" x14ac:dyDescent="0.3">
      <c r="B123" s="15">
        <v>44296</v>
      </c>
      <c r="C123" s="2" t="s">
        <v>61</v>
      </c>
      <c r="D123" s="2" t="s">
        <v>62</v>
      </c>
      <c r="E123" s="16">
        <v>0</v>
      </c>
      <c r="F123" s="17">
        <v>0</v>
      </c>
      <c r="G123" s="16">
        <v>2</v>
      </c>
      <c r="H123" s="17">
        <v>653.38</v>
      </c>
      <c r="I123" s="2" t="s">
        <v>58</v>
      </c>
      <c r="J123" s="2" t="s">
        <v>55</v>
      </c>
      <c r="K123" s="16" t="s">
        <v>109</v>
      </c>
      <c r="L123" s="18">
        <v>2021</v>
      </c>
      <c r="M123" s="2"/>
    </row>
    <row r="124" spans="2:13" x14ac:dyDescent="0.3">
      <c r="B124" s="10">
        <v>44297</v>
      </c>
      <c r="C124" s="11" t="s">
        <v>33</v>
      </c>
      <c r="D124" s="11" t="s">
        <v>34</v>
      </c>
      <c r="E124" s="12">
        <v>0</v>
      </c>
      <c r="F124" s="13">
        <v>0</v>
      </c>
      <c r="G124" s="12">
        <v>4</v>
      </c>
      <c r="H124" s="13">
        <v>999.96</v>
      </c>
      <c r="I124" s="11" t="s">
        <v>35</v>
      </c>
      <c r="J124" s="11" t="s">
        <v>36</v>
      </c>
      <c r="K124" s="12" t="s">
        <v>109</v>
      </c>
      <c r="L124" s="14">
        <v>2021</v>
      </c>
      <c r="M124" s="2"/>
    </row>
    <row r="125" spans="2:13" x14ac:dyDescent="0.3">
      <c r="B125" s="15">
        <v>44298</v>
      </c>
      <c r="C125" s="2" t="s">
        <v>49</v>
      </c>
      <c r="D125" s="2" t="s">
        <v>50</v>
      </c>
      <c r="E125" s="16">
        <v>3</v>
      </c>
      <c r="F125" s="17">
        <v>69.09</v>
      </c>
      <c r="G125" s="16">
        <v>4</v>
      </c>
      <c r="H125" s="17">
        <v>167.52</v>
      </c>
      <c r="I125" s="2" t="s">
        <v>46</v>
      </c>
      <c r="J125" s="2" t="s">
        <v>36</v>
      </c>
      <c r="K125" s="16" t="s">
        <v>109</v>
      </c>
      <c r="L125" s="18">
        <v>2021</v>
      </c>
      <c r="M125" s="2"/>
    </row>
    <row r="126" spans="2:13" x14ac:dyDescent="0.3">
      <c r="B126" s="10">
        <v>44299</v>
      </c>
      <c r="C126" s="11" t="s">
        <v>59</v>
      </c>
      <c r="D126" s="11" t="s">
        <v>60</v>
      </c>
      <c r="E126" s="12">
        <v>0</v>
      </c>
      <c r="F126" s="13">
        <v>0</v>
      </c>
      <c r="G126" s="12">
        <v>1</v>
      </c>
      <c r="H126" s="13">
        <v>39.99</v>
      </c>
      <c r="I126" s="11" t="s">
        <v>30</v>
      </c>
      <c r="J126" s="11" t="s">
        <v>55</v>
      </c>
      <c r="K126" s="12" t="s">
        <v>109</v>
      </c>
      <c r="L126" s="14">
        <v>2021</v>
      </c>
      <c r="M126" s="2"/>
    </row>
    <row r="127" spans="2:13" x14ac:dyDescent="0.3">
      <c r="B127" s="15">
        <v>44300</v>
      </c>
      <c r="C127" s="2" t="s">
        <v>61</v>
      </c>
      <c r="D127" s="2" t="s">
        <v>62</v>
      </c>
      <c r="E127" s="16">
        <v>0</v>
      </c>
      <c r="F127" s="17">
        <v>0</v>
      </c>
      <c r="G127" s="16">
        <v>4</v>
      </c>
      <c r="H127" s="17">
        <v>1306.76</v>
      </c>
      <c r="I127" s="2" t="s">
        <v>58</v>
      </c>
      <c r="J127" s="2" t="s">
        <v>55</v>
      </c>
      <c r="K127" s="16" t="s">
        <v>109</v>
      </c>
      <c r="L127" s="18">
        <v>2021</v>
      </c>
      <c r="M127" s="2"/>
    </row>
    <row r="128" spans="2:13" x14ac:dyDescent="0.3">
      <c r="B128" s="10">
        <v>44301</v>
      </c>
      <c r="C128" s="11" t="s">
        <v>26</v>
      </c>
      <c r="D128" s="11" t="s">
        <v>27</v>
      </c>
      <c r="E128" s="12">
        <v>2</v>
      </c>
      <c r="F128" s="13">
        <v>28</v>
      </c>
      <c r="G128" s="12">
        <v>2</v>
      </c>
      <c r="H128" s="13">
        <v>55.98</v>
      </c>
      <c r="I128" s="11" t="s">
        <v>25</v>
      </c>
      <c r="J128" s="11" t="s">
        <v>14</v>
      </c>
      <c r="K128" s="12" t="s">
        <v>109</v>
      </c>
      <c r="L128" s="14">
        <v>2021</v>
      </c>
      <c r="M128" s="2"/>
    </row>
    <row r="129" spans="2:13" x14ac:dyDescent="0.3">
      <c r="B129" s="15">
        <v>44302</v>
      </c>
      <c r="C129" s="2" t="s">
        <v>66</v>
      </c>
      <c r="D129" s="2" t="s">
        <v>67</v>
      </c>
      <c r="E129" s="16">
        <v>2</v>
      </c>
      <c r="F129" s="17">
        <v>8991</v>
      </c>
      <c r="G129" s="16">
        <v>3</v>
      </c>
      <c r="H129" s="17">
        <v>14985</v>
      </c>
      <c r="I129" s="2" t="s">
        <v>13</v>
      </c>
      <c r="J129" s="2" t="s">
        <v>68</v>
      </c>
      <c r="K129" s="16" t="s">
        <v>109</v>
      </c>
      <c r="L129" s="18">
        <v>2021</v>
      </c>
      <c r="M129" s="2"/>
    </row>
    <row r="130" spans="2:13" x14ac:dyDescent="0.3">
      <c r="B130" s="10">
        <v>44305</v>
      </c>
      <c r="C130" s="11" t="s">
        <v>28</v>
      </c>
      <c r="D130" s="11" t="s">
        <v>29</v>
      </c>
      <c r="E130" s="12">
        <v>3</v>
      </c>
      <c r="F130" s="13">
        <v>45</v>
      </c>
      <c r="G130" s="12">
        <v>4</v>
      </c>
      <c r="H130" s="13">
        <v>119.96</v>
      </c>
      <c r="I130" s="11" t="s">
        <v>30</v>
      </c>
      <c r="J130" s="11" t="s">
        <v>14</v>
      </c>
      <c r="K130" s="12" t="s">
        <v>109</v>
      </c>
      <c r="L130" s="14">
        <v>2021</v>
      </c>
      <c r="M130" s="2"/>
    </row>
    <row r="131" spans="2:13" x14ac:dyDescent="0.3">
      <c r="B131" s="15">
        <v>44306</v>
      </c>
      <c r="C131" s="2" t="s">
        <v>40</v>
      </c>
      <c r="D131" s="2" t="s">
        <v>41</v>
      </c>
      <c r="E131" s="16">
        <v>1</v>
      </c>
      <c r="F131" s="17">
        <v>21.99</v>
      </c>
      <c r="G131" s="16">
        <v>4</v>
      </c>
      <c r="H131" s="17">
        <v>159.96</v>
      </c>
      <c r="I131" s="2" t="s">
        <v>25</v>
      </c>
      <c r="J131" s="2" t="s">
        <v>36</v>
      </c>
      <c r="K131" s="16" t="s">
        <v>109</v>
      </c>
      <c r="L131" s="18">
        <v>2021</v>
      </c>
      <c r="M131" s="2"/>
    </row>
    <row r="132" spans="2:13" x14ac:dyDescent="0.3">
      <c r="B132" s="10">
        <v>44307</v>
      </c>
      <c r="C132" s="11" t="s">
        <v>96</v>
      </c>
      <c r="D132" s="11" t="s">
        <v>97</v>
      </c>
      <c r="E132" s="12">
        <v>1</v>
      </c>
      <c r="F132" s="13">
        <v>74.989999999999995</v>
      </c>
      <c r="G132" s="12">
        <v>1</v>
      </c>
      <c r="H132" s="13">
        <v>99.99</v>
      </c>
      <c r="I132" s="11" t="s">
        <v>25</v>
      </c>
      <c r="J132" s="11" t="s">
        <v>95</v>
      </c>
      <c r="K132" s="12" t="s">
        <v>109</v>
      </c>
      <c r="L132" s="14">
        <v>2021</v>
      </c>
      <c r="M132" s="2"/>
    </row>
    <row r="133" spans="2:13" x14ac:dyDescent="0.3">
      <c r="B133" s="15">
        <v>44310</v>
      </c>
      <c r="C133" s="2" t="s">
        <v>92</v>
      </c>
      <c r="D133" s="2" t="s">
        <v>93</v>
      </c>
      <c r="E133" s="16">
        <v>1</v>
      </c>
      <c r="F133" s="17">
        <v>38.99</v>
      </c>
      <c r="G133" s="16">
        <v>3</v>
      </c>
      <c r="H133" s="17">
        <v>179.97</v>
      </c>
      <c r="I133" s="2" t="s">
        <v>94</v>
      </c>
      <c r="J133" s="2" t="s">
        <v>95</v>
      </c>
      <c r="K133" s="16" t="s">
        <v>109</v>
      </c>
      <c r="L133" s="18">
        <v>2021</v>
      </c>
      <c r="M133" s="2"/>
    </row>
    <row r="134" spans="2:13" x14ac:dyDescent="0.3">
      <c r="B134" s="10">
        <v>44311</v>
      </c>
      <c r="C134" s="11" t="s">
        <v>16</v>
      </c>
      <c r="D134" s="11" t="s">
        <v>17</v>
      </c>
      <c r="E134" s="12">
        <v>0</v>
      </c>
      <c r="F134" s="13">
        <v>0</v>
      </c>
      <c r="G134" s="12">
        <v>2</v>
      </c>
      <c r="H134" s="13">
        <v>499.98</v>
      </c>
      <c r="I134" s="11" t="s">
        <v>18</v>
      </c>
      <c r="J134" s="11" t="s">
        <v>14</v>
      </c>
      <c r="K134" s="12" t="s">
        <v>109</v>
      </c>
      <c r="L134" s="14">
        <v>2021</v>
      </c>
      <c r="M134" s="2"/>
    </row>
    <row r="135" spans="2:13" x14ac:dyDescent="0.3">
      <c r="B135" s="15">
        <v>44312</v>
      </c>
      <c r="C135" s="2" t="s">
        <v>66</v>
      </c>
      <c r="D135" s="2" t="s">
        <v>67</v>
      </c>
      <c r="E135" s="16">
        <v>1</v>
      </c>
      <c r="F135" s="17">
        <v>4495.5</v>
      </c>
      <c r="G135" s="16">
        <v>3</v>
      </c>
      <c r="H135" s="17">
        <v>14985</v>
      </c>
      <c r="I135" s="2" t="s">
        <v>13</v>
      </c>
      <c r="J135" s="2" t="s">
        <v>68</v>
      </c>
      <c r="K135" s="16" t="s">
        <v>109</v>
      </c>
      <c r="L135" s="18">
        <v>2021</v>
      </c>
      <c r="M135" s="2"/>
    </row>
    <row r="136" spans="2:13" x14ac:dyDescent="0.3">
      <c r="B136" s="10">
        <v>44314</v>
      </c>
      <c r="C136" s="11" t="s">
        <v>21</v>
      </c>
      <c r="D136" s="11" t="s">
        <v>22</v>
      </c>
      <c r="E136" s="12">
        <v>1</v>
      </c>
      <c r="F136" s="13">
        <v>41.99</v>
      </c>
      <c r="G136" s="12">
        <v>1</v>
      </c>
      <c r="H136" s="13">
        <v>69.989999999999995</v>
      </c>
      <c r="I136" s="11" t="s">
        <v>18</v>
      </c>
      <c r="J136" s="11" t="s">
        <v>14</v>
      </c>
      <c r="K136" s="12" t="s">
        <v>109</v>
      </c>
      <c r="L136" s="14">
        <v>2021</v>
      </c>
      <c r="M136" s="2"/>
    </row>
    <row r="137" spans="2:13" x14ac:dyDescent="0.3">
      <c r="B137" s="15">
        <v>44315</v>
      </c>
      <c r="C137" s="2" t="s">
        <v>92</v>
      </c>
      <c r="D137" s="2" t="s">
        <v>93</v>
      </c>
      <c r="E137" s="16">
        <v>1</v>
      </c>
      <c r="F137" s="17">
        <v>38.99</v>
      </c>
      <c r="G137" s="16">
        <v>2</v>
      </c>
      <c r="H137" s="17">
        <v>119.98</v>
      </c>
      <c r="I137" s="2" t="s">
        <v>94</v>
      </c>
      <c r="J137" s="2" t="s">
        <v>95</v>
      </c>
      <c r="K137" s="16" t="s">
        <v>109</v>
      </c>
      <c r="L137" s="18">
        <v>2021</v>
      </c>
      <c r="M137" s="2"/>
    </row>
    <row r="138" spans="2:13" x14ac:dyDescent="0.3">
      <c r="B138" s="10">
        <v>44316</v>
      </c>
      <c r="C138" s="11" t="s">
        <v>72</v>
      </c>
      <c r="D138" s="11" t="s">
        <v>73</v>
      </c>
      <c r="E138" s="12">
        <v>1</v>
      </c>
      <c r="F138" s="13">
        <v>12600</v>
      </c>
      <c r="G138" s="12">
        <v>1</v>
      </c>
      <c r="H138" s="13">
        <v>14000</v>
      </c>
      <c r="I138" s="11" t="s">
        <v>74</v>
      </c>
      <c r="J138" s="11" t="s">
        <v>68</v>
      </c>
      <c r="K138" s="12" t="s">
        <v>109</v>
      </c>
      <c r="L138" s="14">
        <v>2021</v>
      </c>
      <c r="M138" s="2"/>
    </row>
    <row r="139" spans="2:13" x14ac:dyDescent="0.3">
      <c r="B139" s="15">
        <v>44317</v>
      </c>
      <c r="C139" s="2" t="s">
        <v>33</v>
      </c>
      <c r="D139" s="2" t="s">
        <v>34</v>
      </c>
      <c r="E139" s="16">
        <v>2</v>
      </c>
      <c r="F139" s="17">
        <v>399.98</v>
      </c>
      <c r="G139" s="16">
        <v>2</v>
      </c>
      <c r="H139" s="17">
        <v>499.98</v>
      </c>
      <c r="I139" s="2" t="s">
        <v>35</v>
      </c>
      <c r="J139" s="2" t="s">
        <v>36</v>
      </c>
      <c r="K139" s="16" t="s">
        <v>110</v>
      </c>
      <c r="L139" s="18">
        <v>2021</v>
      </c>
      <c r="M139" s="2"/>
    </row>
    <row r="140" spans="2:13" x14ac:dyDescent="0.3">
      <c r="B140" s="10">
        <v>44318</v>
      </c>
      <c r="C140" s="11" t="s">
        <v>51</v>
      </c>
      <c r="D140" s="11" t="s">
        <v>52</v>
      </c>
      <c r="E140" s="12">
        <v>3</v>
      </c>
      <c r="F140" s="13">
        <v>269.96999999999997</v>
      </c>
      <c r="G140" s="12">
        <v>4</v>
      </c>
      <c r="H140" s="13">
        <v>479.96</v>
      </c>
      <c r="I140" s="11" t="s">
        <v>39</v>
      </c>
      <c r="J140" s="11" t="s">
        <v>36</v>
      </c>
      <c r="K140" s="12" t="s">
        <v>110</v>
      </c>
      <c r="L140" s="14">
        <v>2021</v>
      </c>
      <c r="M140" s="2"/>
    </row>
    <row r="141" spans="2:13" x14ac:dyDescent="0.3">
      <c r="B141" s="15">
        <v>44320</v>
      </c>
      <c r="C141" s="2" t="s">
        <v>42</v>
      </c>
      <c r="D141" s="2" t="s">
        <v>43</v>
      </c>
      <c r="E141" s="16">
        <v>0</v>
      </c>
      <c r="F141" s="17">
        <v>0</v>
      </c>
      <c r="G141" s="16">
        <v>1</v>
      </c>
      <c r="H141" s="17">
        <v>39.99</v>
      </c>
      <c r="I141" s="2" t="s">
        <v>25</v>
      </c>
      <c r="J141" s="2" t="s">
        <v>36</v>
      </c>
      <c r="K141" s="16" t="s">
        <v>110</v>
      </c>
      <c r="L141" s="18">
        <v>2021</v>
      </c>
      <c r="M141" s="2"/>
    </row>
    <row r="142" spans="2:13" x14ac:dyDescent="0.3">
      <c r="B142" s="10">
        <v>44321</v>
      </c>
      <c r="C142" s="11" t="s">
        <v>82</v>
      </c>
      <c r="D142" s="11" t="s">
        <v>83</v>
      </c>
      <c r="E142" s="12">
        <v>3</v>
      </c>
      <c r="F142" s="13">
        <v>290.25</v>
      </c>
      <c r="G142" s="12">
        <v>3</v>
      </c>
      <c r="H142" s="13">
        <v>387</v>
      </c>
      <c r="I142" s="11" t="s">
        <v>77</v>
      </c>
      <c r="J142" s="11" t="s">
        <v>78</v>
      </c>
      <c r="K142" s="12" t="s">
        <v>110</v>
      </c>
      <c r="L142" s="14">
        <v>2021</v>
      </c>
      <c r="M142" s="2"/>
    </row>
    <row r="143" spans="2:13" x14ac:dyDescent="0.3">
      <c r="B143" s="15">
        <v>44322</v>
      </c>
      <c r="C143" s="2" t="s">
        <v>69</v>
      </c>
      <c r="D143" s="2" t="s">
        <v>70</v>
      </c>
      <c r="E143" s="16">
        <v>3</v>
      </c>
      <c r="F143" s="17">
        <v>105</v>
      </c>
      <c r="G143" s="16">
        <v>1</v>
      </c>
      <c r="H143" s="17">
        <v>70</v>
      </c>
      <c r="I143" s="2" t="s">
        <v>71</v>
      </c>
      <c r="J143" s="2" t="s">
        <v>68</v>
      </c>
      <c r="K143" s="16" t="s">
        <v>110</v>
      </c>
      <c r="L143" s="18">
        <v>2021</v>
      </c>
      <c r="M143" s="2"/>
    </row>
    <row r="144" spans="2:13" x14ac:dyDescent="0.3">
      <c r="B144" s="10">
        <v>44323</v>
      </c>
      <c r="C144" s="11" t="s">
        <v>87</v>
      </c>
      <c r="D144" s="11" t="s">
        <v>88</v>
      </c>
      <c r="E144" s="12">
        <v>1</v>
      </c>
      <c r="F144" s="13">
        <v>62.99</v>
      </c>
      <c r="G144" s="12">
        <v>3</v>
      </c>
      <c r="H144" s="13">
        <v>269.97000000000003</v>
      </c>
      <c r="I144" s="11" t="s">
        <v>25</v>
      </c>
      <c r="J144" s="11" t="s">
        <v>78</v>
      </c>
      <c r="K144" s="12" t="s">
        <v>110</v>
      </c>
      <c r="L144" s="14">
        <v>2021</v>
      </c>
      <c r="M144" s="2"/>
    </row>
    <row r="145" spans="2:13" x14ac:dyDescent="0.3">
      <c r="B145" s="15">
        <v>44324</v>
      </c>
      <c r="C145" s="2" t="s">
        <v>11</v>
      </c>
      <c r="D145" s="2" t="s">
        <v>12</v>
      </c>
      <c r="E145" s="16">
        <v>2</v>
      </c>
      <c r="F145" s="17">
        <v>691.18</v>
      </c>
      <c r="G145" s="16">
        <v>3</v>
      </c>
      <c r="H145" s="17">
        <v>1295.97</v>
      </c>
      <c r="I145" s="2" t="s">
        <v>13</v>
      </c>
      <c r="J145" s="2" t="s">
        <v>14</v>
      </c>
      <c r="K145" s="16" t="s">
        <v>110</v>
      </c>
      <c r="L145" s="18">
        <v>2021</v>
      </c>
      <c r="M145" s="2"/>
    </row>
    <row r="146" spans="2:13" x14ac:dyDescent="0.3">
      <c r="B146" s="10">
        <v>44325</v>
      </c>
      <c r="C146" s="11" t="s">
        <v>42</v>
      </c>
      <c r="D146" s="11" t="s">
        <v>43</v>
      </c>
      <c r="E146" s="12">
        <v>0</v>
      </c>
      <c r="F146" s="13">
        <v>0</v>
      </c>
      <c r="G146" s="12">
        <v>3</v>
      </c>
      <c r="H146" s="13">
        <v>119.97</v>
      </c>
      <c r="I146" s="11" t="s">
        <v>25</v>
      </c>
      <c r="J146" s="11" t="s">
        <v>36</v>
      </c>
      <c r="K146" s="12" t="s">
        <v>110</v>
      </c>
      <c r="L146" s="14">
        <v>2021</v>
      </c>
      <c r="M146" s="2"/>
    </row>
    <row r="147" spans="2:13" x14ac:dyDescent="0.3">
      <c r="B147" s="15">
        <v>44327</v>
      </c>
      <c r="C147" s="2" t="s">
        <v>49</v>
      </c>
      <c r="D147" s="2" t="s">
        <v>50</v>
      </c>
      <c r="E147" s="16">
        <v>3</v>
      </c>
      <c r="F147" s="17">
        <v>69.09</v>
      </c>
      <c r="G147" s="16">
        <v>4</v>
      </c>
      <c r="H147" s="17">
        <v>167.52</v>
      </c>
      <c r="I147" s="2" t="s">
        <v>46</v>
      </c>
      <c r="J147" s="2" t="s">
        <v>36</v>
      </c>
      <c r="K147" s="16" t="s">
        <v>110</v>
      </c>
      <c r="L147" s="18">
        <v>2021</v>
      </c>
      <c r="M147" s="2"/>
    </row>
    <row r="148" spans="2:13" x14ac:dyDescent="0.3">
      <c r="B148" s="10">
        <v>44328</v>
      </c>
      <c r="C148" s="11" t="s">
        <v>63</v>
      </c>
      <c r="D148" s="11" t="s">
        <v>41</v>
      </c>
      <c r="E148" s="12">
        <v>3</v>
      </c>
      <c r="F148" s="13">
        <v>60</v>
      </c>
      <c r="G148" s="12">
        <v>3</v>
      </c>
      <c r="H148" s="13">
        <v>119.97</v>
      </c>
      <c r="I148" s="11" t="s">
        <v>25</v>
      </c>
      <c r="J148" s="11" t="s">
        <v>55</v>
      </c>
      <c r="K148" s="12" t="s">
        <v>110</v>
      </c>
      <c r="L148" s="14">
        <v>2021</v>
      </c>
      <c r="M148" s="2"/>
    </row>
    <row r="149" spans="2:13" x14ac:dyDescent="0.3">
      <c r="B149" s="15">
        <v>44329</v>
      </c>
      <c r="C149" s="2" t="s">
        <v>64</v>
      </c>
      <c r="D149" s="2" t="s">
        <v>65</v>
      </c>
      <c r="E149" s="16">
        <v>1</v>
      </c>
      <c r="F149" s="17">
        <v>584.99</v>
      </c>
      <c r="G149" s="16">
        <v>1</v>
      </c>
      <c r="H149" s="17">
        <v>649.99</v>
      </c>
      <c r="I149" s="2" t="s">
        <v>35</v>
      </c>
      <c r="J149" s="2" t="s">
        <v>55</v>
      </c>
      <c r="K149" s="16" t="s">
        <v>110</v>
      </c>
      <c r="L149" s="18">
        <v>2021</v>
      </c>
      <c r="M149" s="2"/>
    </row>
    <row r="150" spans="2:13" x14ac:dyDescent="0.3">
      <c r="B150" s="10">
        <v>44332</v>
      </c>
      <c r="C150" s="11" t="s">
        <v>89</v>
      </c>
      <c r="D150" s="11" t="s">
        <v>90</v>
      </c>
      <c r="E150" s="12">
        <v>0</v>
      </c>
      <c r="F150" s="13">
        <v>0</v>
      </c>
      <c r="G150" s="12">
        <v>3</v>
      </c>
      <c r="H150" s="13">
        <v>269.97000000000003</v>
      </c>
      <c r="I150" s="11" t="s">
        <v>91</v>
      </c>
      <c r="J150" s="11" t="s">
        <v>78</v>
      </c>
      <c r="K150" s="12" t="s">
        <v>110</v>
      </c>
      <c r="L150" s="14">
        <v>2021</v>
      </c>
      <c r="M150" s="2"/>
    </row>
    <row r="151" spans="2:13" x14ac:dyDescent="0.3">
      <c r="B151" s="15">
        <v>44334</v>
      </c>
      <c r="C151" s="2" t="s">
        <v>89</v>
      </c>
      <c r="D151" s="2" t="s">
        <v>90</v>
      </c>
      <c r="E151" s="16">
        <v>1</v>
      </c>
      <c r="F151" s="17">
        <v>62.99</v>
      </c>
      <c r="G151" s="16">
        <v>2</v>
      </c>
      <c r="H151" s="17">
        <v>179.98</v>
      </c>
      <c r="I151" s="2" t="s">
        <v>91</v>
      </c>
      <c r="J151" s="2" t="s">
        <v>78</v>
      </c>
      <c r="K151" s="16" t="s">
        <v>110</v>
      </c>
      <c r="L151" s="18">
        <v>2021</v>
      </c>
      <c r="M151" s="2"/>
    </row>
    <row r="152" spans="2:13" x14ac:dyDescent="0.3">
      <c r="B152" s="10">
        <v>44335</v>
      </c>
      <c r="C152" s="11" t="s">
        <v>101</v>
      </c>
      <c r="D152" s="11" t="s">
        <v>102</v>
      </c>
      <c r="E152" s="12">
        <v>0</v>
      </c>
      <c r="F152" s="13">
        <v>0</v>
      </c>
      <c r="G152" s="12">
        <v>1</v>
      </c>
      <c r="H152" s="13">
        <v>349</v>
      </c>
      <c r="I152" s="11" t="s">
        <v>103</v>
      </c>
      <c r="J152" s="11" t="s">
        <v>100</v>
      </c>
      <c r="K152" s="12" t="s">
        <v>110</v>
      </c>
      <c r="L152" s="14">
        <v>2021</v>
      </c>
      <c r="M152" s="2"/>
    </row>
    <row r="153" spans="2:13" x14ac:dyDescent="0.3">
      <c r="B153" s="15">
        <v>44337</v>
      </c>
      <c r="C153" s="2" t="s">
        <v>75</v>
      </c>
      <c r="D153" s="2" t="s">
        <v>76</v>
      </c>
      <c r="E153" s="16">
        <v>3</v>
      </c>
      <c r="F153" s="17">
        <v>36</v>
      </c>
      <c r="G153" s="16">
        <v>4</v>
      </c>
      <c r="H153" s="17">
        <v>80</v>
      </c>
      <c r="I153" s="2" t="s">
        <v>77</v>
      </c>
      <c r="J153" s="2" t="s">
        <v>78</v>
      </c>
      <c r="K153" s="16" t="s">
        <v>110</v>
      </c>
      <c r="L153" s="18">
        <v>2021</v>
      </c>
      <c r="M153" s="2"/>
    </row>
    <row r="154" spans="2:13" x14ac:dyDescent="0.3">
      <c r="B154" s="10">
        <v>44338</v>
      </c>
      <c r="C154" s="11" t="s">
        <v>59</v>
      </c>
      <c r="D154" s="11" t="s">
        <v>60</v>
      </c>
      <c r="E154" s="12">
        <v>1</v>
      </c>
      <c r="F154" s="13">
        <v>20</v>
      </c>
      <c r="G154" s="12">
        <v>4</v>
      </c>
      <c r="H154" s="13">
        <v>159.96</v>
      </c>
      <c r="I154" s="11" t="s">
        <v>30</v>
      </c>
      <c r="J154" s="11" t="s">
        <v>55</v>
      </c>
      <c r="K154" s="12" t="s">
        <v>110</v>
      </c>
      <c r="L154" s="14">
        <v>2021</v>
      </c>
      <c r="M154" s="2"/>
    </row>
    <row r="155" spans="2:13" x14ac:dyDescent="0.3">
      <c r="B155" s="15">
        <v>44340</v>
      </c>
      <c r="C155" s="2" t="s">
        <v>79</v>
      </c>
      <c r="D155" s="2" t="s">
        <v>80</v>
      </c>
      <c r="E155" s="16">
        <v>2</v>
      </c>
      <c r="F155" s="17">
        <v>423.3</v>
      </c>
      <c r="G155" s="16">
        <v>2</v>
      </c>
      <c r="H155" s="17">
        <v>498</v>
      </c>
      <c r="I155" s="2" t="s">
        <v>81</v>
      </c>
      <c r="J155" s="2" t="s">
        <v>78</v>
      </c>
      <c r="K155" s="16" t="s">
        <v>110</v>
      </c>
      <c r="L155" s="18">
        <v>2021</v>
      </c>
      <c r="M155" s="2"/>
    </row>
    <row r="156" spans="2:13" x14ac:dyDescent="0.3">
      <c r="B156" s="10">
        <v>44341</v>
      </c>
      <c r="C156" s="11" t="s">
        <v>72</v>
      </c>
      <c r="D156" s="11" t="s">
        <v>73</v>
      </c>
      <c r="E156" s="12">
        <v>1</v>
      </c>
      <c r="F156" s="13">
        <v>12600</v>
      </c>
      <c r="G156" s="12">
        <v>2</v>
      </c>
      <c r="H156" s="13">
        <v>28000</v>
      </c>
      <c r="I156" s="11" t="s">
        <v>74</v>
      </c>
      <c r="J156" s="11" t="s">
        <v>68</v>
      </c>
      <c r="K156" s="12" t="s">
        <v>110</v>
      </c>
      <c r="L156" s="14">
        <v>2021</v>
      </c>
      <c r="M156" s="2"/>
    </row>
    <row r="157" spans="2:13" x14ac:dyDescent="0.3">
      <c r="B157" s="15">
        <v>44342</v>
      </c>
      <c r="C157" s="2" t="s">
        <v>40</v>
      </c>
      <c r="D157" s="2" t="s">
        <v>41</v>
      </c>
      <c r="E157" s="16">
        <v>0</v>
      </c>
      <c r="F157" s="17">
        <v>0</v>
      </c>
      <c r="G157" s="16">
        <v>2</v>
      </c>
      <c r="H157" s="17">
        <v>79.98</v>
      </c>
      <c r="I157" s="2" t="s">
        <v>25</v>
      </c>
      <c r="J157" s="2" t="s">
        <v>36</v>
      </c>
      <c r="K157" s="16" t="s">
        <v>110</v>
      </c>
      <c r="L157" s="18">
        <v>2021</v>
      </c>
      <c r="M157" s="2"/>
    </row>
    <row r="158" spans="2:13" x14ac:dyDescent="0.3">
      <c r="B158" s="10">
        <v>44343</v>
      </c>
      <c r="C158" s="11" t="s">
        <v>104</v>
      </c>
      <c r="D158" s="11" t="s">
        <v>105</v>
      </c>
      <c r="E158" s="12">
        <v>0</v>
      </c>
      <c r="F158" s="13">
        <v>0</v>
      </c>
      <c r="G158" s="12">
        <v>2</v>
      </c>
      <c r="H158" s="13">
        <v>106.3</v>
      </c>
      <c r="I158" s="11" t="s">
        <v>106</v>
      </c>
      <c r="J158" s="11" t="s">
        <v>100</v>
      </c>
      <c r="K158" s="12" t="s">
        <v>110</v>
      </c>
      <c r="L158" s="14">
        <v>2021</v>
      </c>
      <c r="M158" s="2"/>
    </row>
    <row r="159" spans="2:13" x14ac:dyDescent="0.3">
      <c r="B159" s="15">
        <v>44344</v>
      </c>
      <c r="C159" s="2" t="s">
        <v>98</v>
      </c>
      <c r="D159" s="2" t="s">
        <v>99</v>
      </c>
      <c r="E159" s="16">
        <v>3</v>
      </c>
      <c r="F159" s="17">
        <v>1079.8799999999999</v>
      </c>
      <c r="G159" s="16">
        <v>4</v>
      </c>
      <c r="H159" s="17">
        <v>1599.8</v>
      </c>
      <c r="I159" s="2" t="s">
        <v>13</v>
      </c>
      <c r="J159" s="2" t="s">
        <v>100</v>
      </c>
      <c r="K159" s="16" t="s">
        <v>110</v>
      </c>
      <c r="L159" s="18">
        <v>2021</v>
      </c>
      <c r="M159" s="2"/>
    </row>
    <row r="160" spans="2:13" x14ac:dyDescent="0.3">
      <c r="B160" s="10">
        <v>44345</v>
      </c>
      <c r="C160" s="11" t="s">
        <v>82</v>
      </c>
      <c r="D160" s="11" t="s">
        <v>83</v>
      </c>
      <c r="E160" s="12">
        <v>3</v>
      </c>
      <c r="F160" s="13">
        <v>290.25</v>
      </c>
      <c r="G160" s="12">
        <v>3</v>
      </c>
      <c r="H160" s="13">
        <v>387</v>
      </c>
      <c r="I160" s="11" t="s">
        <v>77</v>
      </c>
      <c r="J160" s="11" t="s">
        <v>78</v>
      </c>
      <c r="K160" s="12" t="s">
        <v>110</v>
      </c>
      <c r="L160" s="14">
        <v>2021</v>
      </c>
      <c r="M160" s="2"/>
    </row>
    <row r="161" spans="2:13" x14ac:dyDescent="0.3">
      <c r="B161" s="15">
        <v>44347</v>
      </c>
      <c r="C161" s="2" t="s">
        <v>79</v>
      </c>
      <c r="D161" s="2" t="s">
        <v>80</v>
      </c>
      <c r="E161" s="16">
        <v>1</v>
      </c>
      <c r="F161" s="17">
        <v>211.65</v>
      </c>
      <c r="G161" s="16">
        <v>3</v>
      </c>
      <c r="H161" s="17">
        <v>747</v>
      </c>
      <c r="I161" s="2" t="s">
        <v>81</v>
      </c>
      <c r="J161" s="2" t="s">
        <v>78</v>
      </c>
      <c r="K161" s="16" t="s">
        <v>110</v>
      </c>
      <c r="L161" s="18">
        <v>2021</v>
      </c>
      <c r="M161" s="2"/>
    </row>
    <row r="162" spans="2:13" x14ac:dyDescent="0.3">
      <c r="B162" s="10">
        <v>44350</v>
      </c>
      <c r="C162" s="11" t="s">
        <v>33</v>
      </c>
      <c r="D162" s="11" t="s">
        <v>34</v>
      </c>
      <c r="E162" s="12">
        <v>1</v>
      </c>
      <c r="F162" s="13">
        <v>199.99</v>
      </c>
      <c r="G162" s="12">
        <v>4</v>
      </c>
      <c r="H162" s="13">
        <v>999.96</v>
      </c>
      <c r="I162" s="11" t="s">
        <v>35</v>
      </c>
      <c r="J162" s="11" t="s">
        <v>36</v>
      </c>
      <c r="K162" s="12" t="s">
        <v>111</v>
      </c>
      <c r="L162" s="14">
        <v>2021</v>
      </c>
      <c r="M162" s="2"/>
    </row>
    <row r="163" spans="2:13" x14ac:dyDescent="0.3">
      <c r="B163" s="15">
        <v>44351</v>
      </c>
      <c r="C163" s="2" t="s">
        <v>44</v>
      </c>
      <c r="D163" s="2" t="s">
        <v>45</v>
      </c>
      <c r="E163" s="16">
        <v>3</v>
      </c>
      <c r="F163" s="17">
        <v>98.13</v>
      </c>
      <c r="G163" s="16">
        <v>3</v>
      </c>
      <c r="H163" s="17">
        <v>150.96</v>
      </c>
      <c r="I163" s="2" t="s">
        <v>46</v>
      </c>
      <c r="J163" s="2" t="s">
        <v>36</v>
      </c>
      <c r="K163" s="16" t="s">
        <v>111</v>
      </c>
      <c r="L163" s="18">
        <v>2021</v>
      </c>
      <c r="M163" s="2"/>
    </row>
    <row r="164" spans="2:13" x14ac:dyDescent="0.3">
      <c r="B164" s="10">
        <v>44353</v>
      </c>
      <c r="C164" s="11" t="s">
        <v>66</v>
      </c>
      <c r="D164" s="11" t="s">
        <v>67</v>
      </c>
      <c r="E164" s="12">
        <v>2</v>
      </c>
      <c r="F164" s="13">
        <v>8991</v>
      </c>
      <c r="G164" s="12">
        <v>1</v>
      </c>
      <c r="H164" s="13">
        <v>4995</v>
      </c>
      <c r="I164" s="11" t="s">
        <v>13</v>
      </c>
      <c r="J164" s="11" t="s">
        <v>68</v>
      </c>
      <c r="K164" s="12" t="s">
        <v>111</v>
      </c>
      <c r="L164" s="14">
        <v>2021</v>
      </c>
      <c r="M164" s="2"/>
    </row>
    <row r="165" spans="2:13" x14ac:dyDescent="0.3">
      <c r="B165" s="15">
        <v>44354</v>
      </c>
      <c r="C165" s="2" t="s">
        <v>28</v>
      </c>
      <c r="D165" s="2" t="s">
        <v>29</v>
      </c>
      <c r="E165" s="16">
        <v>3</v>
      </c>
      <c r="F165" s="17">
        <v>45</v>
      </c>
      <c r="G165" s="16">
        <v>1</v>
      </c>
      <c r="H165" s="17">
        <v>29.99</v>
      </c>
      <c r="I165" s="2" t="s">
        <v>30</v>
      </c>
      <c r="J165" s="2" t="s">
        <v>14</v>
      </c>
      <c r="K165" s="16" t="s">
        <v>111</v>
      </c>
      <c r="L165" s="18">
        <v>2021</v>
      </c>
      <c r="M165" s="2"/>
    </row>
    <row r="166" spans="2:13" x14ac:dyDescent="0.3">
      <c r="B166" s="10">
        <v>44355</v>
      </c>
      <c r="C166" s="11" t="s">
        <v>63</v>
      </c>
      <c r="D166" s="11" t="s">
        <v>41</v>
      </c>
      <c r="E166" s="12">
        <v>3</v>
      </c>
      <c r="F166" s="13">
        <v>60</v>
      </c>
      <c r="G166" s="12">
        <v>1</v>
      </c>
      <c r="H166" s="13">
        <v>39.99</v>
      </c>
      <c r="I166" s="11" t="s">
        <v>25</v>
      </c>
      <c r="J166" s="11" t="s">
        <v>55</v>
      </c>
      <c r="K166" s="12" t="s">
        <v>111</v>
      </c>
      <c r="L166" s="14">
        <v>2021</v>
      </c>
      <c r="M166" s="2"/>
    </row>
    <row r="167" spans="2:13" x14ac:dyDescent="0.3">
      <c r="B167" s="15">
        <v>44356</v>
      </c>
      <c r="C167" s="2" t="s">
        <v>53</v>
      </c>
      <c r="D167" s="2" t="s">
        <v>54</v>
      </c>
      <c r="E167" s="16">
        <v>0</v>
      </c>
      <c r="F167" s="17">
        <v>0</v>
      </c>
      <c r="G167" s="16">
        <v>2</v>
      </c>
      <c r="H167" s="17">
        <v>519.98</v>
      </c>
      <c r="I167" s="2" t="s">
        <v>35</v>
      </c>
      <c r="J167" s="2" t="s">
        <v>55</v>
      </c>
      <c r="K167" s="16" t="s">
        <v>111</v>
      </c>
      <c r="L167" s="18">
        <v>2021</v>
      </c>
      <c r="M167" s="2"/>
    </row>
    <row r="168" spans="2:13" x14ac:dyDescent="0.3">
      <c r="B168" s="10">
        <v>44357</v>
      </c>
      <c r="C168" s="11" t="s">
        <v>51</v>
      </c>
      <c r="D168" s="11" t="s">
        <v>52</v>
      </c>
      <c r="E168" s="12">
        <v>0</v>
      </c>
      <c r="F168" s="13">
        <v>0</v>
      </c>
      <c r="G168" s="12">
        <v>3</v>
      </c>
      <c r="H168" s="13">
        <v>359.97</v>
      </c>
      <c r="I168" s="11" t="s">
        <v>39</v>
      </c>
      <c r="J168" s="11" t="s">
        <v>36</v>
      </c>
      <c r="K168" s="12" t="s">
        <v>111</v>
      </c>
      <c r="L168" s="14">
        <v>2021</v>
      </c>
      <c r="M168" s="2"/>
    </row>
    <row r="169" spans="2:13" x14ac:dyDescent="0.3">
      <c r="B169" s="15">
        <v>44358</v>
      </c>
      <c r="C169" s="2" t="s">
        <v>42</v>
      </c>
      <c r="D169" s="2" t="s">
        <v>43</v>
      </c>
      <c r="E169" s="16">
        <v>0</v>
      </c>
      <c r="F169" s="17">
        <v>0</v>
      </c>
      <c r="G169" s="16">
        <v>2</v>
      </c>
      <c r="H169" s="17">
        <v>79.98</v>
      </c>
      <c r="I169" s="2" t="s">
        <v>25</v>
      </c>
      <c r="J169" s="2" t="s">
        <v>36</v>
      </c>
      <c r="K169" s="16" t="s">
        <v>111</v>
      </c>
      <c r="L169" s="18">
        <v>2021</v>
      </c>
      <c r="M169" s="2"/>
    </row>
    <row r="170" spans="2:13" x14ac:dyDescent="0.3">
      <c r="B170" s="10">
        <v>44359</v>
      </c>
      <c r="C170" s="11" t="s">
        <v>59</v>
      </c>
      <c r="D170" s="11" t="s">
        <v>60</v>
      </c>
      <c r="E170" s="12">
        <v>1</v>
      </c>
      <c r="F170" s="13">
        <v>20</v>
      </c>
      <c r="G170" s="12">
        <v>4</v>
      </c>
      <c r="H170" s="13">
        <v>159.96</v>
      </c>
      <c r="I170" s="11" t="s">
        <v>30</v>
      </c>
      <c r="J170" s="11" t="s">
        <v>55</v>
      </c>
      <c r="K170" s="12" t="s">
        <v>111</v>
      </c>
      <c r="L170" s="14">
        <v>2021</v>
      </c>
      <c r="M170" s="2"/>
    </row>
    <row r="171" spans="2:13" x14ac:dyDescent="0.3">
      <c r="B171" s="15">
        <v>44360</v>
      </c>
      <c r="C171" s="2" t="s">
        <v>87</v>
      </c>
      <c r="D171" s="2" t="s">
        <v>88</v>
      </c>
      <c r="E171" s="16">
        <v>3</v>
      </c>
      <c r="F171" s="17">
        <v>188.97</v>
      </c>
      <c r="G171" s="16">
        <v>1</v>
      </c>
      <c r="H171" s="17">
        <v>89.99</v>
      </c>
      <c r="I171" s="2" t="s">
        <v>25</v>
      </c>
      <c r="J171" s="2" t="s">
        <v>78</v>
      </c>
      <c r="K171" s="16" t="s">
        <v>111</v>
      </c>
      <c r="L171" s="18">
        <v>2021</v>
      </c>
      <c r="M171" s="2"/>
    </row>
    <row r="172" spans="2:13" x14ac:dyDescent="0.3">
      <c r="B172" s="10">
        <v>44361</v>
      </c>
      <c r="C172" s="11" t="s">
        <v>49</v>
      </c>
      <c r="D172" s="11" t="s">
        <v>50</v>
      </c>
      <c r="E172" s="12">
        <v>1</v>
      </c>
      <c r="F172" s="13">
        <v>23.03</v>
      </c>
      <c r="G172" s="12">
        <v>2</v>
      </c>
      <c r="H172" s="13">
        <v>83.76</v>
      </c>
      <c r="I172" s="11" t="s">
        <v>46</v>
      </c>
      <c r="J172" s="11" t="s">
        <v>36</v>
      </c>
      <c r="K172" s="12" t="s">
        <v>111</v>
      </c>
      <c r="L172" s="14">
        <v>2021</v>
      </c>
      <c r="M172" s="2"/>
    </row>
    <row r="173" spans="2:13" x14ac:dyDescent="0.3">
      <c r="B173" s="15">
        <v>44362</v>
      </c>
      <c r="C173" s="2" t="s">
        <v>96</v>
      </c>
      <c r="D173" s="2" t="s">
        <v>97</v>
      </c>
      <c r="E173" s="16">
        <v>2</v>
      </c>
      <c r="F173" s="17">
        <v>149.97999999999999</v>
      </c>
      <c r="G173" s="16">
        <v>2</v>
      </c>
      <c r="H173" s="17">
        <v>199.98</v>
      </c>
      <c r="I173" s="2" t="s">
        <v>25</v>
      </c>
      <c r="J173" s="2" t="s">
        <v>95</v>
      </c>
      <c r="K173" s="16" t="s">
        <v>111</v>
      </c>
      <c r="L173" s="18">
        <v>2021</v>
      </c>
      <c r="M173" s="2"/>
    </row>
    <row r="174" spans="2:13" x14ac:dyDescent="0.3">
      <c r="B174" s="10">
        <v>44364</v>
      </c>
      <c r="C174" s="11" t="s">
        <v>19</v>
      </c>
      <c r="D174" s="11" t="s">
        <v>20</v>
      </c>
      <c r="E174" s="12">
        <v>1</v>
      </c>
      <c r="F174" s="13">
        <v>64.989999999999995</v>
      </c>
      <c r="G174" s="12">
        <v>3</v>
      </c>
      <c r="H174" s="13">
        <v>299.97000000000003</v>
      </c>
      <c r="I174" s="11" t="s">
        <v>18</v>
      </c>
      <c r="J174" s="11" t="s">
        <v>14</v>
      </c>
      <c r="K174" s="12" t="s">
        <v>111</v>
      </c>
      <c r="L174" s="14">
        <v>2021</v>
      </c>
      <c r="M174" s="2"/>
    </row>
    <row r="175" spans="2:13" x14ac:dyDescent="0.3">
      <c r="B175" s="15">
        <v>44365</v>
      </c>
      <c r="C175" s="2" t="s">
        <v>11</v>
      </c>
      <c r="D175" s="2" t="s">
        <v>12</v>
      </c>
      <c r="E175" s="16">
        <v>1</v>
      </c>
      <c r="F175" s="17">
        <v>345.59</v>
      </c>
      <c r="G175" s="16">
        <v>1</v>
      </c>
      <c r="H175" s="17">
        <v>431.99</v>
      </c>
      <c r="I175" s="2" t="s">
        <v>13</v>
      </c>
      <c r="J175" s="2" t="s">
        <v>14</v>
      </c>
      <c r="K175" s="16" t="s">
        <v>111</v>
      </c>
      <c r="L175" s="18">
        <v>2021</v>
      </c>
      <c r="M175" s="2"/>
    </row>
    <row r="176" spans="2:13" x14ac:dyDescent="0.3">
      <c r="B176" s="10">
        <v>44366</v>
      </c>
      <c r="C176" s="11" t="s">
        <v>61</v>
      </c>
      <c r="D176" s="11" t="s">
        <v>62</v>
      </c>
      <c r="E176" s="12">
        <v>3</v>
      </c>
      <c r="F176" s="13">
        <v>882.06</v>
      </c>
      <c r="G176" s="12">
        <v>4</v>
      </c>
      <c r="H176" s="13">
        <v>1306.76</v>
      </c>
      <c r="I176" s="11" t="s">
        <v>58</v>
      </c>
      <c r="J176" s="11" t="s">
        <v>55</v>
      </c>
      <c r="K176" s="12" t="s">
        <v>111</v>
      </c>
      <c r="L176" s="14">
        <v>2021</v>
      </c>
      <c r="M176" s="2"/>
    </row>
    <row r="177" spans="2:13" x14ac:dyDescent="0.3">
      <c r="B177" s="15">
        <v>44367</v>
      </c>
      <c r="C177" s="2" t="s">
        <v>84</v>
      </c>
      <c r="D177" s="2" t="s">
        <v>85</v>
      </c>
      <c r="E177" s="16">
        <v>0</v>
      </c>
      <c r="F177" s="17">
        <v>0</v>
      </c>
      <c r="G177" s="16">
        <v>4</v>
      </c>
      <c r="H177" s="17">
        <v>516</v>
      </c>
      <c r="I177" s="2" t="s">
        <v>86</v>
      </c>
      <c r="J177" s="2" t="s">
        <v>78</v>
      </c>
      <c r="K177" s="16" t="s">
        <v>111</v>
      </c>
      <c r="L177" s="18">
        <v>2021</v>
      </c>
      <c r="M177" s="2"/>
    </row>
    <row r="178" spans="2:13" x14ac:dyDescent="0.3">
      <c r="B178" s="10">
        <v>44368</v>
      </c>
      <c r="C178" s="11" t="s">
        <v>40</v>
      </c>
      <c r="D178" s="11" t="s">
        <v>41</v>
      </c>
      <c r="E178" s="12">
        <v>0</v>
      </c>
      <c r="F178" s="13">
        <v>0</v>
      </c>
      <c r="G178" s="12">
        <v>4</v>
      </c>
      <c r="H178" s="13">
        <v>159.96</v>
      </c>
      <c r="I178" s="11" t="s">
        <v>25</v>
      </c>
      <c r="J178" s="11" t="s">
        <v>36</v>
      </c>
      <c r="K178" s="12" t="s">
        <v>111</v>
      </c>
      <c r="L178" s="14">
        <v>2021</v>
      </c>
      <c r="M178" s="2"/>
    </row>
    <row r="179" spans="2:13" x14ac:dyDescent="0.3">
      <c r="B179" s="15">
        <v>44370</v>
      </c>
      <c r="C179" s="2" t="s">
        <v>49</v>
      </c>
      <c r="D179" s="2" t="s">
        <v>50</v>
      </c>
      <c r="E179" s="16">
        <v>3</v>
      </c>
      <c r="F179" s="17">
        <v>69.09</v>
      </c>
      <c r="G179" s="16">
        <v>1</v>
      </c>
      <c r="H179" s="17">
        <v>41.88</v>
      </c>
      <c r="I179" s="2" t="s">
        <v>46</v>
      </c>
      <c r="J179" s="2" t="s">
        <v>36</v>
      </c>
      <c r="K179" s="16" t="s">
        <v>111</v>
      </c>
      <c r="L179" s="18">
        <v>2021</v>
      </c>
      <c r="M179" s="2"/>
    </row>
    <row r="180" spans="2:13" x14ac:dyDescent="0.3">
      <c r="B180" s="10">
        <v>44371</v>
      </c>
      <c r="C180" s="11" t="s">
        <v>89</v>
      </c>
      <c r="D180" s="11" t="s">
        <v>90</v>
      </c>
      <c r="E180" s="12">
        <v>2</v>
      </c>
      <c r="F180" s="13">
        <v>125.98</v>
      </c>
      <c r="G180" s="12">
        <v>4</v>
      </c>
      <c r="H180" s="13">
        <v>359.96</v>
      </c>
      <c r="I180" s="11" t="s">
        <v>91</v>
      </c>
      <c r="J180" s="11" t="s">
        <v>78</v>
      </c>
      <c r="K180" s="12" t="s">
        <v>111</v>
      </c>
      <c r="L180" s="14">
        <v>2021</v>
      </c>
      <c r="M180" s="2"/>
    </row>
    <row r="181" spans="2:13" x14ac:dyDescent="0.3">
      <c r="B181" s="15">
        <v>44372</v>
      </c>
      <c r="C181" s="2" t="s">
        <v>26</v>
      </c>
      <c r="D181" s="2" t="s">
        <v>27</v>
      </c>
      <c r="E181" s="16">
        <v>1</v>
      </c>
      <c r="F181" s="17">
        <v>14</v>
      </c>
      <c r="G181" s="16">
        <v>3</v>
      </c>
      <c r="H181" s="17">
        <v>83.97</v>
      </c>
      <c r="I181" s="2" t="s">
        <v>25</v>
      </c>
      <c r="J181" s="2" t="s">
        <v>14</v>
      </c>
      <c r="K181" s="16" t="s">
        <v>111</v>
      </c>
      <c r="L181" s="18">
        <v>2021</v>
      </c>
      <c r="M181" s="2"/>
    </row>
    <row r="182" spans="2:13" x14ac:dyDescent="0.3">
      <c r="B182" s="10">
        <v>44373</v>
      </c>
      <c r="C182" s="11" t="s">
        <v>69</v>
      </c>
      <c r="D182" s="11" t="s">
        <v>70</v>
      </c>
      <c r="E182" s="12">
        <v>0</v>
      </c>
      <c r="F182" s="13">
        <v>0</v>
      </c>
      <c r="G182" s="12">
        <v>4</v>
      </c>
      <c r="H182" s="13">
        <v>280</v>
      </c>
      <c r="I182" s="11" t="s">
        <v>71</v>
      </c>
      <c r="J182" s="11" t="s">
        <v>68</v>
      </c>
      <c r="K182" s="12" t="s">
        <v>111</v>
      </c>
      <c r="L182" s="14">
        <v>2021</v>
      </c>
      <c r="M182" s="2"/>
    </row>
    <row r="183" spans="2:13" x14ac:dyDescent="0.3">
      <c r="B183" s="15">
        <v>44374</v>
      </c>
      <c r="C183" s="2" t="s">
        <v>96</v>
      </c>
      <c r="D183" s="2" t="s">
        <v>97</v>
      </c>
      <c r="E183" s="16">
        <v>2</v>
      </c>
      <c r="F183" s="17">
        <v>149.97999999999999</v>
      </c>
      <c r="G183" s="16">
        <v>1</v>
      </c>
      <c r="H183" s="17">
        <v>99.99</v>
      </c>
      <c r="I183" s="2" t="s">
        <v>25</v>
      </c>
      <c r="J183" s="2" t="s">
        <v>95</v>
      </c>
      <c r="K183" s="16" t="s">
        <v>111</v>
      </c>
      <c r="L183" s="18">
        <v>2021</v>
      </c>
      <c r="M183" s="2"/>
    </row>
    <row r="184" spans="2:13" x14ac:dyDescent="0.3">
      <c r="B184" s="10">
        <v>44375</v>
      </c>
      <c r="C184" s="11" t="s">
        <v>66</v>
      </c>
      <c r="D184" s="11" t="s">
        <v>67</v>
      </c>
      <c r="E184" s="12">
        <v>1</v>
      </c>
      <c r="F184" s="13">
        <v>4495.5</v>
      </c>
      <c r="G184" s="12">
        <v>2</v>
      </c>
      <c r="H184" s="13">
        <v>9990</v>
      </c>
      <c r="I184" s="11" t="s">
        <v>13</v>
      </c>
      <c r="J184" s="11" t="s">
        <v>68</v>
      </c>
      <c r="K184" s="12" t="s">
        <v>111</v>
      </c>
      <c r="L184" s="14">
        <v>2021</v>
      </c>
      <c r="M184" s="2"/>
    </row>
    <row r="185" spans="2:13" x14ac:dyDescent="0.3">
      <c r="B185" s="15">
        <v>44376</v>
      </c>
      <c r="C185" s="2" t="s">
        <v>19</v>
      </c>
      <c r="D185" s="2" t="s">
        <v>20</v>
      </c>
      <c r="E185" s="16">
        <v>0</v>
      </c>
      <c r="F185" s="17">
        <v>0</v>
      </c>
      <c r="G185" s="16">
        <v>3</v>
      </c>
      <c r="H185" s="17">
        <v>299.97000000000003</v>
      </c>
      <c r="I185" s="2" t="s">
        <v>18</v>
      </c>
      <c r="J185" s="2" t="s">
        <v>14</v>
      </c>
      <c r="K185" s="16" t="s">
        <v>111</v>
      </c>
      <c r="L185" s="18">
        <v>2021</v>
      </c>
      <c r="M185" s="2"/>
    </row>
    <row r="186" spans="2:13" x14ac:dyDescent="0.3">
      <c r="B186" s="10">
        <v>44378</v>
      </c>
      <c r="C186" s="11" t="s">
        <v>98</v>
      </c>
      <c r="D186" s="11" t="s">
        <v>99</v>
      </c>
      <c r="E186" s="12">
        <v>2</v>
      </c>
      <c r="F186" s="13">
        <v>719.92</v>
      </c>
      <c r="G186" s="12">
        <v>1</v>
      </c>
      <c r="H186" s="13">
        <v>399.95</v>
      </c>
      <c r="I186" s="11" t="s">
        <v>13</v>
      </c>
      <c r="J186" s="11" t="s">
        <v>100</v>
      </c>
      <c r="K186" s="12" t="s">
        <v>112</v>
      </c>
      <c r="L186" s="14">
        <v>2021</v>
      </c>
      <c r="M186" s="2"/>
    </row>
    <row r="187" spans="2:13" x14ac:dyDescent="0.3">
      <c r="B187" s="15">
        <v>44381</v>
      </c>
      <c r="C187" s="2" t="s">
        <v>23</v>
      </c>
      <c r="D187" s="2" t="s">
        <v>24</v>
      </c>
      <c r="E187" s="16">
        <v>2</v>
      </c>
      <c r="F187" s="17">
        <v>20</v>
      </c>
      <c r="G187" s="16">
        <v>3</v>
      </c>
      <c r="H187" s="17">
        <v>59.97</v>
      </c>
      <c r="I187" s="2" t="s">
        <v>25</v>
      </c>
      <c r="J187" s="2" t="s">
        <v>14</v>
      </c>
      <c r="K187" s="16" t="s">
        <v>112</v>
      </c>
      <c r="L187" s="18">
        <v>2021</v>
      </c>
      <c r="M187" s="2"/>
    </row>
    <row r="188" spans="2:13" x14ac:dyDescent="0.3">
      <c r="B188" s="10">
        <v>44382</v>
      </c>
      <c r="C188" s="11" t="s">
        <v>59</v>
      </c>
      <c r="D188" s="11" t="s">
        <v>60</v>
      </c>
      <c r="E188" s="12">
        <v>0</v>
      </c>
      <c r="F188" s="13">
        <v>0</v>
      </c>
      <c r="G188" s="12">
        <v>3</v>
      </c>
      <c r="H188" s="13">
        <v>119.97</v>
      </c>
      <c r="I188" s="11" t="s">
        <v>30</v>
      </c>
      <c r="J188" s="11" t="s">
        <v>55</v>
      </c>
      <c r="K188" s="12" t="s">
        <v>112</v>
      </c>
      <c r="L188" s="14">
        <v>2021</v>
      </c>
      <c r="M188" s="2"/>
    </row>
    <row r="189" spans="2:13" x14ac:dyDescent="0.3">
      <c r="B189" s="15">
        <v>44383</v>
      </c>
      <c r="C189" s="2" t="s">
        <v>69</v>
      </c>
      <c r="D189" s="2" t="s">
        <v>70</v>
      </c>
      <c r="E189" s="16">
        <v>3</v>
      </c>
      <c r="F189" s="17">
        <v>105</v>
      </c>
      <c r="G189" s="16">
        <v>3</v>
      </c>
      <c r="H189" s="17">
        <v>210</v>
      </c>
      <c r="I189" s="2" t="s">
        <v>71</v>
      </c>
      <c r="J189" s="2" t="s">
        <v>68</v>
      </c>
      <c r="K189" s="16" t="s">
        <v>112</v>
      </c>
      <c r="L189" s="18">
        <v>2021</v>
      </c>
      <c r="M189" s="2"/>
    </row>
    <row r="190" spans="2:13" x14ac:dyDescent="0.3">
      <c r="B190" s="10">
        <v>44385</v>
      </c>
      <c r="C190" s="11" t="s">
        <v>49</v>
      </c>
      <c r="D190" s="11" t="s">
        <v>50</v>
      </c>
      <c r="E190" s="12">
        <v>1</v>
      </c>
      <c r="F190" s="13">
        <v>23.03</v>
      </c>
      <c r="G190" s="12">
        <v>4</v>
      </c>
      <c r="H190" s="13">
        <v>167.52</v>
      </c>
      <c r="I190" s="11" t="s">
        <v>46</v>
      </c>
      <c r="J190" s="11" t="s">
        <v>36</v>
      </c>
      <c r="K190" s="12" t="s">
        <v>112</v>
      </c>
      <c r="L190" s="14">
        <v>2021</v>
      </c>
      <c r="M190" s="2"/>
    </row>
    <row r="191" spans="2:13" x14ac:dyDescent="0.3">
      <c r="B191" s="15">
        <v>44386</v>
      </c>
      <c r="C191" s="2" t="s">
        <v>21</v>
      </c>
      <c r="D191" s="2" t="s">
        <v>22</v>
      </c>
      <c r="E191" s="16">
        <v>2</v>
      </c>
      <c r="F191" s="17">
        <v>83.98</v>
      </c>
      <c r="G191" s="16">
        <v>4</v>
      </c>
      <c r="H191" s="17">
        <v>279.95999999999998</v>
      </c>
      <c r="I191" s="2" t="s">
        <v>18</v>
      </c>
      <c r="J191" s="2" t="s">
        <v>14</v>
      </c>
      <c r="K191" s="16" t="s">
        <v>112</v>
      </c>
      <c r="L191" s="18">
        <v>2021</v>
      </c>
      <c r="M191" s="2"/>
    </row>
    <row r="192" spans="2:13" x14ac:dyDescent="0.3">
      <c r="B192" s="10">
        <v>44387</v>
      </c>
      <c r="C192" s="11" t="s">
        <v>26</v>
      </c>
      <c r="D192" s="11" t="s">
        <v>27</v>
      </c>
      <c r="E192" s="12">
        <v>0</v>
      </c>
      <c r="F192" s="13">
        <v>0</v>
      </c>
      <c r="G192" s="12">
        <v>2</v>
      </c>
      <c r="H192" s="13">
        <v>55.98</v>
      </c>
      <c r="I192" s="11" t="s">
        <v>25</v>
      </c>
      <c r="J192" s="11" t="s">
        <v>14</v>
      </c>
      <c r="K192" s="12" t="s">
        <v>112</v>
      </c>
      <c r="L192" s="14">
        <v>2021</v>
      </c>
      <c r="M192" s="2"/>
    </row>
    <row r="193" spans="2:13" x14ac:dyDescent="0.3">
      <c r="B193" s="15">
        <v>44391</v>
      </c>
      <c r="C193" s="2" t="s">
        <v>37</v>
      </c>
      <c r="D193" s="2" t="s">
        <v>38</v>
      </c>
      <c r="E193" s="16">
        <v>3</v>
      </c>
      <c r="F193" s="17">
        <v>116.97</v>
      </c>
      <c r="G193" s="16">
        <v>4</v>
      </c>
      <c r="H193" s="17">
        <v>239.96</v>
      </c>
      <c r="I193" s="2" t="s">
        <v>39</v>
      </c>
      <c r="J193" s="2" t="s">
        <v>36</v>
      </c>
      <c r="K193" s="16" t="s">
        <v>112</v>
      </c>
      <c r="L193" s="18">
        <v>2021</v>
      </c>
      <c r="M193" s="2"/>
    </row>
    <row r="194" spans="2:13" x14ac:dyDescent="0.3">
      <c r="B194" s="10">
        <v>44392</v>
      </c>
      <c r="C194" s="11" t="s">
        <v>31</v>
      </c>
      <c r="D194" s="11" t="s">
        <v>32</v>
      </c>
      <c r="E194" s="12">
        <v>2</v>
      </c>
      <c r="F194" s="13">
        <v>469</v>
      </c>
      <c r="G194" s="12">
        <v>3</v>
      </c>
      <c r="H194" s="13">
        <v>827.64</v>
      </c>
      <c r="I194" s="11" t="s">
        <v>18</v>
      </c>
      <c r="J194" s="11" t="s">
        <v>14</v>
      </c>
      <c r="K194" s="12" t="s">
        <v>112</v>
      </c>
      <c r="L194" s="14">
        <v>2021</v>
      </c>
      <c r="M194" s="2"/>
    </row>
    <row r="195" spans="2:13" x14ac:dyDescent="0.3">
      <c r="B195" s="15">
        <v>44393</v>
      </c>
      <c r="C195" s="2" t="s">
        <v>53</v>
      </c>
      <c r="D195" s="2" t="s">
        <v>54</v>
      </c>
      <c r="E195" s="16">
        <v>2</v>
      </c>
      <c r="F195" s="17">
        <v>415.98</v>
      </c>
      <c r="G195" s="16">
        <v>2</v>
      </c>
      <c r="H195" s="17">
        <v>519.98</v>
      </c>
      <c r="I195" s="2" t="s">
        <v>35</v>
      </c>
      <c r="J195" s="2" t="s">
        <v>55</v>
      </c>
      <c r="K195" s="16" t="s">
        <v>112</v>
      </c>
      <c r="L195" s="18">
        <v>2021</v>
      </c>
      <c r="M195" s="2"/>
    </row>
    <row r="196" spans="2:13" x14ac:dyDescent="0.3">
      <c r="B196" s="10">
        <v>44394</v>
      </c>
      <c r="C196" s="11" t="s">
        <v>16</v>
      </c>
      <c r="D196" s="11" t="s">
        <v>17</v>
      </c>
      <c r="E196" s="12">
        <v>2</v>
      </c>
      <c r="F196" s="13">
        <v>349.98</v>
      </c>
      <c r="G196" s="12">
        <v>1</v>
      </c>
      <c r="H196" s="13">
        <v>249.99</v>
      </c>
      <c r="I196" s="11" t="s">
        <v>18</v>
      </c>
      <c r="J196" s="11" t="s">
        <v>14</v>
      </c>
      <c r="K196" s="12" t="s">
        <v>112</v>
      </c>
      <c r="L196" s="14">
        <v>2021</v>
      </c>
      <c r="M196" s="2"/>
    </row>
    <row r="197" spans="2:13" x14ac:dyDescent="0.3">
      <c r="B197" s="15">
        <v>44395</v>
      </c>
      <c r="C197" s="2" t="s">
        <v>26</v>
      </c>
      <c r="D197" s="2" t="s">
        <v>27</v>
      </c>
      <c r="E197" s="16">
        <v>0</v>
      </c>
      <c r="F197" s="17">
        <v>0</v>
      </c>
      <c r="G197" s="16">
        <v>4</v>
      </c>
      <c r="H197" s="17">
        <v>111.96</v>
      </c>
      <c r="I197" s="2" t="s">
        <v>25</v>
      </c>
      <c r="J197" s="2" t="s">
        <v>14</v>
      </c>
      <c r="K197" s="16" t="s">
        <v>112</v>
      </c>
      <c r="L197" s="18">
        <v>2021</v>
      </c>
      <c r="M197" s="2"/>
    </row>
    <row r="198" spans="2:13" x14ac:dyDescent="0.3">
      <c r="B198" s="10">
        <v>44396</v>
      </c>
      <c r="C198" s="11" t="s">
        <v>31</v>
      </c>
      <c r="D198" s="11" t="s">
        <v>32</v>
      </c>
      <c r="E198" s="12">
        <v>3</v>
      </c>
      <c r="F198" s="13">
        <v>703.5</v>
      </c>
      <c r="G198" s="12">
        <v>2</v>
      </c>
      <c r="H198" s="13">
        <v>551.76</v>
      </c>
      <c r="I198" s="11" t="s">
        <v>18</v>
      </c>
      <c r="J198" s="11" t="s">
        <v>14</v>
      </c>
      <c r="K198" s="12" t="s">
        <v>112</v>
      </c>
      <c r="L198" s="14">
        <v>2021</v>
      </c>
      <c r="M198" s="2"/>
    </row>
    <row r="199" spans="2:13" x14ac:dyDescent="0.3">
      <c r="B199" s="15">
        <v>44397</v>
      </c>
      <c r="C199" s="2" t="s">
        <v>42</v>
      </c>
      <c r="D199" s="2" t="s">
        <v>43</v>
      </c>
      <c r="E199" s="16">
        <v>0</v>
      </c>
      <c r="F199" s="17">
        <v>0</v>
      </c>
      <c r="G199" s="16">
        <v>3</v>
      </c>
      <c r="H199" s="17">
        <v>119.97</v>
      </c>
      <c r="I199" s="2" t="s">
        <v>25</v>
      </c>
      <c r="J199" s="2" t="s">
        <v>36</v>
      </c>
      <c r="K199" s="16" t="s">
        <v>112</v>
      </c>
      <c r="L199" s="18">
        <v>2021</v>
      </c>
      <c r="M199" s="2"/>
    </row>
    <row r="200" spans="2:13" x14ac:dyDescent="0.3">
      <c r="B200" s="10">
        <v>44399</v>
      </c>
      <c r="C200" s="11" t="s">
        <v>28</v>
      </c>
      <c r="D200" s="11" t="s">
        <v>29</v>
      </c>
      <c r="E200" s="12">
        <v>2</v>
      </c>
      <c r="F200" s="13">
        <v>30</v>
      </c>
      <c r="G200" s="12">
        <v>4</v>
      </c>
      <c r="H200" s="13">
        <v>119.96</v>
      </c>
      <c r="I200" s="11" t="s">
        <v>30</v>
      </c>
      <c r="J200" s="11" t="s">
        <v>14</v>
      </c>
      <c r="K200" s="12" t="s">
        <v>112</v>
      </c>
      <c r="L200" s="14">
        <v>2021</v>
      </c>
      <c r="M200" s="2"/>
    </row>
    <row r="201" spans="2:13" x14ac:dyDescent="0.3">
      <c r="B201" s="15">
        <v>44400</v>
      </c>
      <c r="C201" s="2" t="s">
        <v>31</v>
      </c>
      <c r="D201" s="2" t="s">
        <v>32</v>
      </c>
      <c r="E201" s="16">
        <v>3</v>
      </c>
      <c r="F201" s="17">
        <v>703.5</v>
      </c>
      <c r="G201" s="16">
        <v>5</v>
      </c>
      <c r="H201" s="17">
        <v>1379.4</v>
      </c>
      <c r="I201" s="2" t="s">
        <v>18</v>
      </c>
      <c r="J201" s="2" t="s">
        <v>14</v>
      </c>
      <c r="K201" s="16" t="s">
        <v>112</v>
      </c>
      <c r="L201" s="18">
        <v>2021</v>
      </c>
      <c r="M201" s="2"/>
    </row>
    <row r="202" spans="2:13" x14ac:dyDescent="0.3">
      <c r="B202" s="10">
        <v>44401</v>
      </c>
      <c r="C202" s="11" t="s">
        <v>96</v>
      </c>
      <c r="D202" s="11" t="s">
        <v>97</v>
      </c>
      <c r="E202" s="12">
        <v>2</v>
      </c>
      <c r="F202" s="13">
        <v>149.97999999999999</v>
      </c>
      <c r="G202" s="12">
        <v>5</v>
      </c>
      <c r="H202" s="13">
        <v>499.95</v>
      </c>
      <c r="I202" s="11" t="s">
        <v>25</v>
      </c>
      <c r="J202" s="11" t="s">
        <v>95</v>
      </c>
      <c r="K202" s="12" t="s">
        <v>112</v>
      </c>
      <c r="L202" s="14">
        <v>2021</v>
      </c>
      <c r="M202" s="2"/>
    </row>
    <row r="203" spans="2:13" x14ac:dyDescent="0.3">
      <c r="B203" s="15">
        <v>44402</v>
      </c>
      <c r="C203" s="2" t="s">
        <v>96</v>
      </c>
      <c r="D203" s="2" t="s">
        <v>97</v>
      </c>
      <c r="E203" s="16">
        <v>0</v>
      </c>
      <c r="F203" s="17">
        <v>0</v>
      </c>
      <c r="G203" s="16">
        <v>4</v>
      </c>
      <c r="H203" s="17">
        <v>399.96</v>
      </c>
      <c r="I203" s="2" t="s">
        <v>25</v>
      </c>
      <c r="J203" s="2" t="s">
        <v>95</v>
      </c>
      <c r="K203" s="16" t="s">
        <v>112</v>
      </c>
      <c r="L203" s="18">
        <v>2021</v>
      </c>
      <c r="M203" s="2"/>
    </row>
    <row r="204" spans="2:13" x14ac:dyDescent="0.3">
      <c r="B204" s="10">
        <v>44403</v>
      </c>
      <c r="C204" s="11" t="s">
        <v>61</v>
      </c>
      <c r="D204" s="11" t="s">
        <v>62</v>
      </c>
      <c r="E204" s="12">
        <v>3</v>
      </c>
      <c r="F204" s="13">
        <v>882.06</v>
      </c>
      <c r="G204" s="12">
        <v>4</v>
      </c>
      <c r="H204" s="13">
        <v>1306.76</v>
      </c>
      <c r="I204" s="11" t="s">
        <v>58</v>
      </c>
      <c r="J204" s="11" t="s">
        <v>55</v>
      </c>
      <c r="K204" s="12" t="s">
        <v>112</v>
      </c>
      <c r="L204" s="14">
        <v>2021</v>
      </c>
      <c r="M204" s="2"/>
    </row>
    <row r="205" spans="2:13" x14ac:dyDescent="0.3">
      <c r="B205" s="15">
        <v>44404</v>
      </c>
      <c r="C205" s="2" t="s">
        <v>79</v>
      </c>
      <c r="D205" s="2" t="s">
        <v>80</v>
      </c>
      <c r="E205" s="16">
        <v>2</v>
      </c>
      <c r="F205" s="17">
        <v>423.3</v>
      </c>
      <c r="G205" s="16">
        <v>2</v>
      </c>
      <c r="H205" s="17">
        <v>498</v>
      </c>
      <c r="I205" s="2" t="s">
        <v>81</v>
      </c>
      <c r="J205" s="2" t="s">
        <v>78</v>
      </c>
      <c r="K205" s="16" t="s">
        <v>112</v>
      </c>
      <c r="L205" s="18">
        <v>2021</v>
      </c>
      <c r="M205" s="2"/>
    </row>
    <row r="206" spans="2:13" x14ac:dyDescent="0.3">
      <c r="B206" s="10">
        <v>44405</v>
      </c>
      <c r="C206" s="11" t="s">
        <v>31</v>
      </c>
      <c r="D206" s="11" t="s">
        <v>32</v>
      </c>
      <c r="E206" s="12">
        <v>0</v>
      </c>
      <c r="F206" s="13">
        <v>0</v>
      </c>
      <c r="G206" s="12">
        <v>4</v>
      </c>
      <c r="H206" s="13">
        <v>1103.52</v>
      </c>
      <c r="I206" s="11" t="s">
        <v>18</v>
      </c>
      <c r="J206" s="11" t="s">
        <v>14</v>
      </c>
      <c r="K206" s="12" t="s">
        <v>112</v>
      </c>
      <c r="L206" s="14">
        <v>2021</v>
      </c>
      <c r="M206" s="2"/>
    </row>
    <row r="207" spans="2:13" x14ac:dyDescent="0.3">
      <c r="B207" s="15">
        <v>44406</v>
      </c>
      <c r="C207" s="2" t="s">
        <v>84</v>
      </c>
      <c r="D207" s="2" t="s">
        <v>85</v>
      </c>
      <c r="E207" s="16">
        <v>3</v>
      </c>
      <c r="F207" s="17">
        <v>290.25</v>
      </c>
      <c r="G207" s="16">
        <v>3</v>
      </c>
      <c r="H207" s="17">
        <v>387</v>
      </c>
      <c r="I207" s="2" t="s">
        <v>86</v>
      </c>
      <c r="J207" s="2" t="s">
        <v>78</v>
      </c>
      <c r="K207" s="16" t="s">
        <v>112</v>
      </c>
      <c r="L207" s="18">
        <v>2021</v>
      </c>
      <c r="M207" s="2"/>
    </row>
    <row r="208" spans="2:13" x14ac:dyDescent="0.3">
      <c r="B208" s="10">
        <v>44408</v>
      </c>
      <c r="C208" s="11" t="s">
        <v>37</v>
      </c>
      <c r="D208" s="11" t="s">
        <v>38</v>
      </c>
      <c r="E208" s="12">
        <v>3</v>
      </c>
      <c r="F208" s="13">
        <v>116.97</v>
      </c>
      <c r="G208" s="12">
        <v>2</v>
      </c>
      <c r="H208" s="13">
        <v>119.98</v>
      </c>
      <c r="I208" s="11" t="s">
        <v>39</v>
      </c>
      <c r="J208" s="11" t="s">
        <v>36</v>
      </c>
      <c r="K208" s="12" t="s">
        <v>112</v>
      </c>
      <c r="L208" s="14">
        <v>2021</v>
      </c>
      <c r="M208" s="2"/>
    </row>
    <row r="209" spans="2:13" x14ac:dyDescent="0.3">
      <c r="B209" s="15">
        <v>44410</v>
      </c>
      <c r="C209" s="2" t="s">
        <v>69</v>
      </c>
      <c r="D209" s="2" t="s">
        <v>70</v>
      </c>
      <c r="E209" s="16">
        <v>2</v>
      </c>
      <c r="F209" s="17">
        <v>70</v>
      </c>
      <c r="G209" s="16">
        <v>1</v>
      </c>
      <c r="H209" s="17">
        <v>70</v>
      </c>
      <c r="I209" s="2" t="s">
        <v>71</v>
      </c>
      <c r="J209" s="2" t="s">
        <v>68</v>
      </c>
      <c r="K209" s="16" t="s">
        <v>113</v>
      </c>
      <c r="L209" s="18">
        <v>2021</v>
      </c>
      <c r="M209" s="2"/>
    </row>
    <row r="210" spans="2:13" x14ac:dyDescent="0.3">
      <c r="B210" s="10">
        <v>44411</v>
      </c>
      <c r="C210" s="11" t="s">
        <v>21</v>
      </c>
      <c r="D210" s="11" t="s">
        <v>22</v>
      </c>
      <c r="E210" s="12">
        <v>0</v>
      </c>
      <c r="F210" s="13">
        <v>0</v>
      </c>
      <c r="G210" s="12">
        <v>2</v>
      </c>
      <c r="H210" s="13">
        <v>139.97999999999999</v>
      </c>
      <c r="I210" s="11" t="s">
        <v>18</v>
      </c>
      <c r="J210" s="11" t="s">
        <v>14</v>
      </c>
      <c r="K210" s="12" t="s">
        <v>113</v>
      </c>
      <c r="L210" s="14">
        <v>2021</v>
      </c>
      <c r="M210" s="2"/>
    </row>
    <row r="211" spans="2:13" x14ac:dyDescent="0.3">
      <c r="B211" s="15">
        <v>44412</v>
      </c>
      <c r="C211" s="2" t="s">
        <v>23</v>
      </c>
      <c r="D211" s="2" t="s">
        <v>24</v>
      </c>
      <c r="E211" s="16">
        <v>2</v>
      </c>
      <c r="F211" s="17">
        <v>20</v>
      </c>
      <c r="G211" s="16">
        <v>2</v>
      </c>
      <c r="H211" s="17">
        <v>39.979999999999997</v>
      </c>
      <c r="I211" s="2" t="s">
        <v>25</v>
      </c>
      <c r="J211" s="2" t="s">
        <v>14</v>
      </c>
      <c r="K211" s="16" t="s">
        <v>113</v>
      </c>
      <c r="L211" s="18">
        <v>2021</v>
      </c>
      <c r="M211" s="2"/>
    </row>
    <row r="212" spans="2:13" x14ac:dyDescent="0.3">
      <c r="B212" s="10">
        <v>44413</v>
      </c>
      <c r="C212" s="11" t="s">
        <v>59</v>
      </c>
      <c r="D212" s="11" t="s">
        <v>60</v>
      </c>
      <c r="E212" s="12">
        <v>1</v>
      </c>
      <c r="F212" s="13">
        <v>20</v>
      </c>
      <c r="G212" s="12">
        <v>4</v>
      </c>
      <c r="H212" s="13">
        <v>159.96</v>
      </c>
      <c r="I212" s="11" t="s">
        <v>30</v>
      </c>
      <c r="J212" s="11" t="s">
        <v>55</v>
      </c>
      <c r="K212" s="12" t="s">
        <v>113</v>
      </c>
      <c r="L212" s="14">
        <v>2021</v>
      </c>
      <c r="M212" s="2"/>
    </row>
    <row r="213" spans="2:13" x14ac:dyDescent="0.3">
      <c r="B213" s="15">
        <v>44415</v>
      </c>
      <c r="C213" s="2" t="s">
        <v>49</v>
      </c>
      <c r="D213" s="2" t="s">
        <v>50</v>
      </c>
      <c r="E213" s="16">
        <v>1</v>
      </c>
      <c r="F213" s="17">
        <v>23.03</v>
      </c>
      <c r="G213" s="16">
        <v>1</v>
      </c>
      <c r="H213" s="17">
        <v>41.88</v>
      </c>
      <c r="I213" s="2" t="s">
        <v>46</v>
      </c>
      <c r="J213" s="2" t="s">
        <v>36</v>
      </c>
      <c r="K213" s="16" t="s">
        <v>113</v>
      </c>
      <c r="L213" s="18">
        <v>2021</v>
      </c>
      <c r="M213" s="2"/>
    </row>
    <row r="214" spans="2:13" x14ac:dyDescent="0.3">
      <c r="B214" s="10">
        <v>44418</v>
      </c>
      <c r="C214" s="11" t="s">
        <v>42</v>
      </c>
      <c r="D214" s="11" t="s">
        <v>43</v>
      </c>
      <c r="E214" s="12">
        <v>1</v>
      </c>
      <c r="F214" s="13">
        <v>21.99</v>
      </c>
      <c r="G214" s="12">
        <v>3</v>
      </c>
      <c r="H214" s="13">
        <v>119.97</v>
      </c>
      <c r="I214" s="11" t="s">
        <v>25</v>
      </c>
      <c r="J214" s="11" t="s">
        <v>36</v>
      </c>
      <c r="K214" s="12" t="s">
        <v>113</v>
      </c>
      <c r="L214" s="14">
        <v>2021</v>
      </c>
      <c r="M214" s="2"/>
    </row>
    <row r="215" spans="2:13" x14ac:dyDescent="0.3">
      <c r="B215" s="15">
        <v>44419</v>
      </c>
      <c r="C215" s="2" t="s">
        <v>21</v>
      </c>
      <c r="D215" s="2" t="s">
        <v>22</v>
      </c>
      <c r="E215" s="16">
        <v>2</v>
      </c>
      <c r="F215" s="17">
        <v>83.98</v>
      </c>
      <c r="G215" s="16">
        <v>1</v>
      </c>
      <c r="H215" s="17">
        <v>69.989999999999995</v>
      </c>
      <c r="I215" s="2" t="s">
        <v>18</v>
      </c>
      <c r="J215" s="2" t="s">
        <v>14</v>
      </c>
      <c r="K215" s="16" t="s">
        <v>113</v>
      </c>
      <c r="L215" s="18">
        <v>2021</v>
      </c>
      <c r="M215" s="2"/>
    </row>
    <row r="216" spans="2:13" x14ac:dyDescent="0.3">
      <c r="B216" s="10">
        <v>44420</v>
      </c>
      <c r="C216" s="11" t="s">
        <v>64</v>
      </c>
      <c r="D216" s="11" t="s">
        <v>65</v>
      </c>
      <c r="E216" s="12">
        <v>3</v>
      </c>
      <c r="F216" s="13">
        <v>1754.97</v>
      </c>
      <c r="G216" s="12">
        <v>1</v>
      </c>
      <c r="H216" s="13">
        <v>649.99</v>
      </c>
      <c r="I216" s="11" t="s">
        <v>35</v>
      </c>
      <c r="J216" s="11" t="s">
        <v>55</v>
      </c>
      <c r="K216" s="12" t="s">
        <v>113</v>
      </c>
      <c r="L216" s="14">
        <v>2021</v>
      </c>
      <c r="M216" s="2"/>
    </row>
    <row r="217" spans="2:13" x14ac:dyDescent="0.3">
      <c r="B217" s="15">
        <v>44421</v>
      </c>
      <c r="C217" s="2" t="s">
        <v>79</v>
      </c>
      <c r="D217" s="2" t="s">
        <v>80</v>
      </c>
      <c r="E217" s="16">
        <v>3</v>
      </c>
      <c r="F217" s="17">
        <v>634.95000000000005</v>
      </c>
      <c r="G217" s="16">
        <v>1</v>
      </c>
      <c r="H217" s="17">
        <v>249</v>
      </c>
      <c r="I217" s="2" t="s">
        <v>81</v>
      </c>
      <c r="J217" s="2" t="s">
        <v>78</v>
      </c>
      <c r="K217" s="16" t="s">
        <v>113</v>
      </c>
      <c r="L217" s="18">
        <v>2021</v>
      </c>
      <c r="M217" s="2"/>
    </row>
    <row r="218" spans="2:13" x14ac:dyDescent="0.3">
      <c r="B218" s="10">
        <v>44422</v>
      </c>
      <c r="C218" s="11" t="s">
        <v>33</v>
      </c>
      <c r="D218" s="11" t="s">
        <v>34</v>
      </c>
      <c r="E218" s="12">
        <v>0</v>
      </c>
      <c r="F218" s="13">
        <v>0</v>
      </c>
      <c r="G218" s="12">
        <v>1</v>
      </c>
      <c r="H218" s="13">
        <v>249.99</v>
      </c>
      <c r="I218" s="11" t="s">
        <v>35</v>
      </c>
      <c r="J218" s="11" t="s">
        <v>36</v>
      </c>
      <c r="K218" s="12" t="s">
        <v>113</v>
      </c>
      <c r="L218" s="14">
        <v>2021</v>
      </c>
      <c r="M218" s="2"/>
    </row>
    <row r="219" spans="2:13" x14ac:dyDescent="0.3">
      <c r="B219" s="15">
        <v>44423</v>
      </c>
      <c r="C219" s="2" t="s">
        <v>11</v>
      </c>
      <c r="D219" s="2" t="s">
        <v>12</v>
      </c>
      <c r="E219" s="16">
        <v>3</v>
      </c>
      <c r="F219" s="17">
        <v>1036.77</v>
      </c>
      <c r="G219" s="16">
        <v>1</v>
      </c>
      <c r="H219" s="17">
        <v>431.99</v>
      </c>
      <c r="I219" s="2" t="s">
        <v>13</v>
      </c>
      <c r="J219" s="2" t="s">
        <v>14</v>
      </c>
      <c r="K219" s="16" t="s">
        <v>113</v>
      </c>
      <c r="L219" s="18">
        <v>2021</v>
      </c>
      <c r="M219" s="2"/>
    </row>
    <row r="220" spans="2:13" x14ac:dyDescent="0.3">
      <c r="B220" s="10">
        <v>44424</v>
      </c>
      <c r="C220" s="11" t="s">
        <v>98</v>
      </c>
      <c r="D220" s="11" t="s">
        <v>99</v>
      </c>
      <c r="E220" s="12">
        <v>0</v>
      </c>
      <c r="F220" s="13">
        <v>0</v>
      </c>
      <c r="G220" s="12">
        <v>1</v>
      </c>
      <c r="H220" s="13">
        <v>399.95</v>
      </c>
      <c r="I220" s="11" t="s">
        <v>13</v>
      </c>
      <c r="J220" s="11" t="s">
        <v>100</v>
      </c>
      <c r="K220" s="12" t="s">
        <v>113</v>
      </c>
      <c r="L220" s="14">
        <v>2021</v>
      </c>
      <c r="M220" s="2"/>
    </row>
    <row r="221" spans="2:13" x14ac:dyDescent="0.3">
      <c r="B221" s="15">
        <v>44425</v>
      </c>
      <c r="C221" s="2" t="s">
        <v>51</v>
      </c>
      <c r="D221" s="2" t="s">
        <v>52</v>
      </c>
      <c r="E221" s="16">
        <v>1</v>
      </c>
      <c r="F221" s="17">
        <v>89.99</v>
      </c>
      <c r="G221" s="16">
        <v>1</v>
      </c>
      <c r="H221" s="17">
        <v>119.99</v>
      </c>
      <c r="I221" s="2" t="s">
        <v>39</v>
      </c>
      <c r="J221" s="2" t="s">
        <v>36</v>
      </c>
      <c r="K221" s="16" t="s">
        <v>113</v>
      </c>
      <c r="L221" s="18">
        <v>2021</v>
      </c>
      <c r="M221" s="2"/>
    </row>
    <row r="222" spans="2:13" x14ac:dyDescent="0.3">
      <c r="B222" s="10">
        <v>44426</v>
      </c>
      <c r="C222" s="11" t="s">
        <v>69</v>
      </c>
      <c r="D222" s="11" t="s">
        <v>70</v>
      </c>
      <c r="E222" s="12">
        <v>3</v>
      </c>
      <c r="F222" s="13">
        <v>105</v>
      </c>
      <c r="G222" s="12">
        <v>3</v>
      </c>
      <c r="H222" s="13">
        <v>210</v>
      </c>
      <c r="I222" s="11" t="s">
        <v>71</v>
      </c>
      <c r="J222" s="11" t="s">
        <v>68</v>
      </c>
      <c r="K222" s="12" t="s">
        <v>113</v>
      </c>
      <c r="L222" s="14">
        <v>2021</v>
      </c>
      <c r="M222" s="2"/>
    </row>
    <row r="223" spans="2:13" x14ac:dyDescent="0.3">
      <c r="B223" s="15">
        <v>44427</v>
      </c>
      <c r="C223" s="2" t="s">
        <v>59</v>
      </c>
      <c r="D223" s="2" t="s">
        <v>60</v>
      </c>
      <c r="E223" s="16">
        <v>0</v>
      </c>
      <c r="F223" s="17">
        <v>0</v>
      </c>
      <c r="G223" s="16">
        <v>2</v>
      </c>
      <c r="H223" s="17">
        <v>79.98</v>
      </c>
      <c r="I223" s="2" t="s">
        <v>30</v>
      </c>
      <c r="J223" s="2" t="s">
        <v>55</v>
      </c>
      <c r="K223" s="16" t="s">
        <v>113</v>
      </c>
      <c r="L223" s="18">
        <v>2021</v>
      </c>
      <c r="M223" s="2"/>
    </row>
    <row r="224" spans="2:13" x14ac:dyDescent="0.3">
      <c r="B224" s="10">
        <v>44429</v>
      </c>
      <c r="C224" s="11" t="s">
        <v>75</v>
      </c>
      <c r="D224" s="11" t="s">
        <v>76</v>
      </c>
      <c r="E224" s="12">
        <v>1</v>
      </c>
      <c r="F224" s="13">
        <v>12</v>
      </c>
      <c r="G224" s="12">
        <v>2</v>
      </c>
      <c r="H224" s="13">
        <v>40</v>
      </c>
      <c r="I224" s="11" t="s">
        <v>77</v>
      </c>
      <c r="J224" s="11" t="s">
        <v>78</v>
      </c>
      <c r="K224" s="12" t="s">
        <v>113</v>
      </c>
      <c r="L224" s="14">
        <v>2021</v>
      </c>
      <c r="M224" s="2"/>
    </row>
    <row r="225" spans="2:13" x14ac:dyDescent="0.3">
      <c r="B225" s="15">
        <v>44431</v>
      </c>
      <c r="C225" s="2" t="s">
        <v>63</v>
      </c>
      <c r="D225" s="2" t="s">
        <v>41</v>
      </c>
      <c r="E225" s="16">
        <v>2</v>
      </c>
      <c r="F225" s="17">
        <v>40</v>
      </c>
      <c r="G225" s="16">
        <v>2</v>
      </c>
      <c r="H225" s="17">
        <v>79.98</v>
      </c>
      <c r="I225" s="2" t="s">
        <v>25</v>
      </c>
      <c r="J225" s="2" t="s">
        <v>55</v>
      </c>
      <c r="K225" s="16" t="s">
        <v>113</v>
      </c>
      <c r="L225" s="18">
        <v>2021</v>
      </c>
      <c r="M225" s="2"/>
    </row>
    <row r="226" spans="2:13" x14ac:dyDescent="0.3">
      <c r="B226" s="10">
        <v>44432</v>
      </c>
      <c r="C226" s="11" t="s">
        <v>87</v>
      </c>
      <c r="D226" s="11" t="s">
        <v>88</v>
      </c>
      <c r="E226" s="12">
        <v>1</v>
      </c>
      <c r="F226" s="13">
        <v>62.99</v>
      </c>
      <c r="G226" s="12">
        <v>3</v>
      </c>
      <c r="H226" s="13">
        <v>269.97000000000003</v>
      </c>
      <c r="I226" s="11" t="s">
        <v>25</v>
      </c>
      <c r="J226" s="11" t="s">
        <v>78</v>
      </c>
      <c r="K226" s="12" t="s">
        <v>113</v>
      </c>
      <c r="L226" s="14">
        <v>2021</v>
      </c>
      <c r="M226" s="2"/>
    </row>
    <row r="227" spans="2:13" x14ac:dyDescent="0.3">
      <c r="B227" s="15">
        <v>44433</v>
      </c>
      <c r="C227" s="2" t="s">
        <v>89</v>
      </c>
      <c r="D227" s="2" t="s">
        <v>90</v>
      </c>
      <c r="E227" s="16">
        <v>3</v>
      </c>
      <c r="F227" s="17">
        <v>188.97</v>
      </c>
      <c r="G227" s="16">
        <v>2</v>
      </c>
      <c r="H227" s="17">
        <v>179.98</v>
      </c>
      <c r="I227" s="2" t="s">
        <v>91</v>
      </c>
      <c r="J227" s="2" t="s">
        <v>78</v>
      </c>
      <c r="K227" s="16" t="s">
        <v>113</v>
      </c>
      <c r="L227" s="18">
        <v>2021</v>
      </c>
      <c r="M227" s="2"/>
    </row>
    <row r="228" spans="2:13" x14ac:dyDescent="0.3">
      <c r="B228" s="10">
        <v>44434</v>
      </c>
      <c r="C228" s="11" t="s">
        <v>69</v>
      </c>
      <c r="D228" s="11" t="s">
        <v>70</v>
      </c>
      <c r="E228" s="12">
        <v>0</v>
      </c>
      <c r="F228" s="13">
        <v>0</v>
      </c>
      <c r="G228" s="12">
        <v>2</v>
      </c>
      <c r="H228" s="13">
        <v>140</v>
      </c>
      <c r="I228" s="11" t="s">
        <v>71</v>
      </c>
      <c r="J228" s="11" t="s">
        <v>68</v>
      </c>
      <c r="K228" s="12" t="s">
        <v>113</v>
      </c>
      <c r="L228" s="14">
        <v>2021</v>
      </c>
      <c r="M228" s="2"/>
    </row>
    <row r="229" spans="2:13" x14ac:dyDescent="0.3">
      <c r="B229" s="15">
        <v>44435</v>
      </c>
      <c r="C229" s="2" t="s">
        <v>26</v>
      </c>
      <c r="D229" s="2" t="s">
        <v>27</v>
      </c>
      <c r="E229" s="16">
        <v>2</v>
      </c>
      <c r="F229" s="17">
        <v>28</v>
      </c>
      <c r="G229" s="16">
        <v>4</v>
      </c>
      <c r="H229" s="17">
        <v>111.96</v>
      </c>
      <c r="I229" s="2" t="s">
        <v>25</v>
      </c>
      <c r="J229" s="2" t="s">
        <v>14</v>
      </c>
      <c r="K229" s="16" t="s">
        <v>113</v>
      </c>
      <c r="L229" s="18">
        <v>2021</v>
      </c>
      <c r="M229" s="2"/>
    </row>
    <row r="230" spans="2:13" x14ac:dyDescent="0.3">
      <c r="B230" s="10">
        <v>44436</v>
      </c>
      <c r="C230" s="11" t="s">
        <v>56</v>
      </c>
      <c r="D230" s="11" t="s">
        <v>57</v>
      </c>
      <c r="E230" s="12">
        <v>3</v>
      </c>
      <c r="F230" s="13">
        <v>549.75</v>
      </c>
      <c r="G230" s="12">
        <v>4</v>
      </c>
      <c r="H230" s="13">
        <v>862.36</v>
      </c>
      <c r="I230" s="11" t="s">
        <v>58</v>
      </c>
      <c r="J230" s="11" t="s">
        <v>55</v>
      </c>
      <c r="K230" s="12" t="s">
        <v>113</v>
      </c>
      <c r="L230" s="14">
        <v>2021</v>
      </c>
      <c r="M230" s="2"/>
    </row>
    <row r="231" spans="2:13" x14ac:dyDescent="0.3">
      <c r="B231" s="15">
        <v>44437</v>
      </c>
      <c r="C231" s="2" t="s">
        <v>63</v>
      </c>
      <c r="D231" s="2" t="s">
        <v>41</v>
      </c>
      <c r="E231" s="16">
        <v>1</v>
      </c>
      <c r="F231" s="17">
        <v>20</v>
      </c>
      <c r="G231" s="16">
        <v>3</v>
      </c>
      <c r="H231" s="17">
        <v>119.97</v>
      </c>
      <c r="I231" s="2" t="s">
        <v>25</v>
      </c>
      <c r="J231" s="2" t="s">
        <v>55</v>
      </c>
      <c r="K231" s="16" t="s">
        <v>113</v>
      </c>
      <c r="L231" s="18">
        <v>2021</v>
      </c>
      <c r="M231" s="2"/>
    </row>
    <row r="232" spans="2:13" x14ac:dyDescent="0.3">
      <c r="B232" s="10">
        <v>44438</v>
      </c>
      <c r="C232" s="11" t="s">
        <v>84</v>
      </c>
      <c r="D232" s="11" t="s">
        <v>85</v>
      </c>
      <c r="E232" s="12">
        <v>2</v>
      </c>
      <c r="F232" s="13">
        <v>193.5</v>
      </c>
      <c r="G232" s="12">
        <v>2</v>
      </c>
      <c r="H232" s="13">
        <v>258</v>
      </c>
      <c r="I232" s="11" t="s">
        <v>86</v>
      </c>
      <c r="J232" s="11" t="s">
        <v>78</v>
      </c>
      <c r="K232" s="12" t="s">
        <v>113</v>
      </c>
      <c r="L232" s="14">
        <v>2021</v>
      </c>
      <c r="M232" s="2"/>
    </row>
    <row r="233" spans="2:13" x14ac:dyDescent="0.3">
      <c r="B233" s="15">
        <v>44439</v>
      </c>
      <c r="C233" s="2" t="s">
        <v>47</v>
      </c>
      <c r="D233" s="2" t="s">
        <v>48</v>
      </c>
      <c r="E233" s="16">
        <v>2</v>
      </c>
      <c r="F233" s="17">
        <v>179.82</v>
      </c>
      <c r="G233" s="16">
        <v>1</v>
      </c>
      <c r="H233" s="17">
        <v>119.88</v>
      </c>
      <c r="I233" s="2" t="s">
        <v>46</v>
      </c>
      <c r="J233" s="2" t="s">
        <v>36</v>
      </c>
      <c r="K233" s="16" t="s">
        <v>113</v>
      </c>
      <c r="L233" s="18">
        <v>2021</v>
      </c>
      <c r="M233" s="2"/>
    </row>
    <row r="234" spans="2:13" x14ac:dyDescent="0.3">
      <c r="B234" s="10">
        <v>44440</v>
      </c>
      <c r="C234" s="11" t="s">
        <v>66</v>
      </c>
      <c r="D234" s="11" t="s">
        <v>67</v>
      </c>
      <c r="E234" s="12">
        <v>1</v>
      </c>
      <c r="F234" s="13">
        <v>4495.5</v>
      </c>
      <c r="G234" s="12">
        <v>1</v>
      </c>
      <c r="H234" s="13">
        <v>4995</v>
      </c>
      <c r="I234" s="11" t="s">
        <v>13</v>
      </c>
      <c r="J234" s="11" t="s">
        <v>68</v>
      </c>
      <c r="K234" s="12" t="s">
        <v>114</v>
      </c>
      <c r="L234" s="14">
        <v>2021</v>
      </c>
      <c r="M234" s="2"/>
    </row>
    <row r="235" spans="2:13" x14ac:dyDescent="0.3">
      <c r="B235" s="15">
        <v>44442</v>
      </c>
      <c r="C235" s="2" t="s">
        <v>96</v>
      </c>
      <c r="D235" s="2" t="s">
        <v>97</v>
      </c>
      <c r="E235" s="16">
        <v>3</v>
      </c>
      <c r="F235" s="17">
        <v>224.96999999999997</v>
      </c>
      <c r="G235" s="16">
        <v>1</v>
      </c>
      <c r="H235" s="17">
        <v>99.99</v>
      </c>
      <c r="I235" s="2" t="s">
        <v>25</v>
      </c>
      <c r="J235" s="2" t="s">
        <v>95</v>
      </c>
      <c r="K235" s="16" t="s">
        <v>114</v>
      </c>
      <c r="L235" s="18">
        <v>2021</v>
      </c>
      <c r="M235" s="2"/>
    </row>
    <row r="236" spans="2:13" x14ac:dyDescent="0.3">
      <c r="B236" s="10">
        <v>44443</v>
      </c>
      <c r="C236" s="11" t="s">
        <v>101</v>
      </c>
      <c r="D236" s="11" t="s">
        <v>102</v>
      </c>
      <c r="E236" s="12">
        <v>3</v>
      </c>
      <c r="F236" s="13">
        <v>732.90000000000009</v>
      </c>
      <c r="G236" s="12">
        <v>3</v>
      </c>
      <c r="H236" s="13">
        <v>1047</v>
      </c>
      <c r="I236" s="11" t="s">
        <v>103</v>
      </c>
      <c r="J236" s="11" t="s">
        <v>100</v>
      </c>
      <c r="K236" s="12" t="s">
        <v>114</v>
      </c>
      <c r="L236" s="14">
        <v>2021</v>
      </c>
      <c r="M236" s="2"/>
    </row>
    <row r="237" spans="2:13" x14ac:dyDescent="0.3">
      <c r="B237" s="15">
        <v>44444</v>
      </c>
      <c r="C237" s="2" t="s">
        <v>98</v>
      </c>
      <c r="D237" s="2" t="s">
        <v>99</v>
      </c>
      <c r="E237" s="16">
        <v>2</v>
      </c>
      <c r="F237" s="17">
        <v>719.92</v>
      </c>
      <c r="G237" s="16">
        <v>3</v>
      </c>
      <c r="H237" s="17">
        <v>1199.8499999999999</v>
      </c>
      <c r="I237" s="2" t="s">
        <v>13</v>
      </c>
      <c r="J237" s="2" t="s">
        <v>100</v>
      </c>
      <c r="K237" s="16" t="s">
        <v>114</v>
      </c>
      <c r="L237" s="18">
        <v>2021</v>
      </c>
      <c r="M237" s="2"/>
    </row>
    <row r="238" spans="2:13" x14ac:dyDescent="0.3">
      <c r="B238" s="10">
        <v>44445</v>
      </c>
      <c r="C238" s="11" t="s">
        <v>84</v>
      </c>
      <c r="D238" s="11" t="s">
        <v>85</v>
      </c>
      <c r="E238" s="12">
        <v>1</v>
      </c>
      <c r="F238" s="13">
        <v>96.75</v>
      </c>
      <c r="G238" s="12">
        <v>3</v>
      </c>
      <c r="H238" s="13">
        <v>387</v>
      </c>
      <c r="I238" s="11" t="s">
        <v>86</v>
      </c>
      <c r="J238" s="11" t="s">
        <v>78</v>
      </c>
      <c r="K238" s="12" t="s">
        <v>114</v>
      </c>
      <c r="L238" s="14">
        <v>2021</v>
      </c>
      <c r="M238" s="2"/>
    </row>
    <row r="239" spans="2:13" x14ac:dyDescent="0.3">
      <c r="B239" s="15">
        <v>44446</v>
      </c>
      <c r="C239" s="2" t="s">
        <v>33</v>
      </c>
      <c r="D239" s="2" t="s">
        <v>34</v>
      </c>
      <c r="E239" s="16">
        <v>3</v>
      </c>
      <c r="F239" s="17">
        <v>599.97</v>
      </c>
      <c r="G239" s="16">
        <v>2</v>
      </c>
      <c r="H239" s="17">
        <v>499.98</v>
      </c>
      <c r="I239" s="2" t="s">
        <v>35</v>
      </c>
      <c r="J239" s="2" t="s">
        <v>36</v>
      </c>
      <c r="K239" s="16" t="s">
        <v>114</v>
      </c>
      <c r="L239" s="18">
        <v>2021</v>
      </c>
      <c r="M239" s="2"/>
    </row>
    <row r="240" spans="2:13" x14ac:dyDescent="0.3">
      <c r="B240" s="10">
        <v>44447</v>
      </c>
      <c r="C240" s="11" t="s">
        <v>33</v>
      </c>
      <c r="D240" s="11" t="s">
        <v>34</v>
      </c>
      <c r="E240" s="12">
        <v>1</v>
      </c>
      <c r="F240" s="13">
        <v>199.99</v>
      </c>
      <c r="G240" s="12">
        <v>4</v>
      </c>
      <c r="H240" s="13">
        <v>999.96</v>
      </c>
      <c r="I240" s="11" t="s">
        <v>35</v>
      </c>
      <c r="J240" s="11" t="s">
        <v>36</v>
      </c>
      <c r="K240" s="12" t="s">
        <v>114</v>
      </c>
      <c r="L240" s="14">
        <v>2021</v>
      </c>
      <c r="M240" s="2"/>
    </row>
    <row r="241" spans="2:13" x14ac:dyDescent="0.3">
      <c r="B241" s="15">
        <v>44448</v>
      </c>
      <c r="C241" s="2" t="s">
        <v>101</v>
      </c>
      <c r="D241" s="2" t="s">
        <v>102</v>
      </c>
      <c r="E241" s="16">
        <v>0</v>
      </c>
      <c r="F241" s="17">
        <v>0</v>
      </c>
      <c r="G241" s="16">
        <v>1</v>
      </c>
      <c r="H241" s="17">
        <v>349</v>
      </c>
      <c r="I241" s="2" t="s">
        <v>103</v>
      </c>
      <c r="J241" s="2" t="s">
        <v>100</v>
      </c>
      <c r="K241" s="16" t="s">
        <v>114</v>
      </c>
      <c r="L241" s="18">
        <v>2021</v>
      </c>
      <c r="M241" s="2"/>
    </row>
    <row r="242" spans="2:13" x14ac:dyDescent="0.3">
      <c r="B242" s="10">
        <v>44449</v>
      </c>
      <c r="C242" s="11" t="s">
        <v>63</v>
      </c>
      <c r="D242" s="11" t="s">
        <v>41</v>
      </c>
      <c r="E242" s="12">
        <v>0</v>
      </c>
      <c r="F242" s="13">
        <v>0</v>
      </c>
      <c r="G242" s="12">
        <v>4</v>
      </c>
      <c r="H242" s="13">
        <v>159.96</v>
      </c>
      <c r="I242" s="11" t="s">
        <v>25</v>
      </c>
      <c r="J242" s="11" t="s">
        <v>55</v>
      </c>
      <c r="K242" s="12" t="s">
        <v>114</v>
      </c>
      <c r="L242" s="14">
        <v>2021</v>
      </c>
      <c r="M242" s="2"/>
    </row>
    <row r="243" spans="2:13" x14ac:dyDescent="0.3">
      <c r="B243" s="15">
        <v>44450</v>
      </c>
      <c r="C243" s="2" t="s">
        <v>96</v>
      </c>
      <c r="D243" s="2" t="s">
        <v>97</v>
      </c>
      <c r="E243" s="16">
        <v>1</v>
      </c>
      <c r="F243" s="17">
        <v>74.989999999999995</v>
      </c>
      <c r="G243" s="16">
        <v>3</v>
      </c>
      <c r="H243" s="17">
        <v>299.97000000000003</v>
      </c>
      <c r="I243" s="2" t="s">
        <v>25</v>
      </c>
      <c r="J243" s="2" t="s">
        <v>95</v>
      </c>
      <c r="K243" s="16" t="s">
        <v>114</v>
      </c>
      <c r="L243" s="18">
        <v>2021</v>
      </c>
      <c r="M243" s="2"/>
    </row>
    <row r="244" spans="2:13" x14ac:dyDescent="0.3">
      <c r="B244" s="10">
        <v>44451</v>
      </c>
      <c r="C244" s="11" t="s">
        <v>92</v>
      </c>
      <c r="D244" s="11" t="s">
        <v>93</v>
      </c>
      <c r="E244" s="12">
        <v>1</v>
      </c>
      <c r="F244" s="13">
        <v>38.99</v>
      </c>
      <c r="G244" s="12">
        <v>2</v>
      </c>
      <c r="H244" s="13">
        <v>119.98</v>
      </c>
      <c r="I244" s="11" t="s">
        <v>94</v>
      </c>
      <c r="J244" s="11" t="s">
        <v>95</v>
      </c>
      <c r="K244" s="12" t="s">
        <v>114</v>
      </c>
      <c r="L244" s="14">
        <v>2021</v>
      </c>
      <c r="M244" s="2"/>
    </row>
    <row r="245" spans="2:13" x14ac:dyDescent="0.3">
      <c r="B245" s="15">
        <v>44452</v>
      </c>
      <c r="C245" s="2" t="s">
        <v>75</v>
      </c>
      <c r="D245" s="2" t="s">
        <v>76</v>
      </c>
      <c r="E245" s="16">
        <v>3</v>
      </c>
      <c r="F245" s="17">
        <v>36</v>
      </c>
      <c r="G245" s="16">
        <v>1</v>
      </c>
      <c r="H245" s="17">
        <v>20</v>
      </c>
      <c r="I245" s="2" t="s">
        <v>77</v>
      </c>
      <c r="J245" s="2" t="s">
        <v>78</v>
      </c>
      <c r="K245" s="16" t="s">
        <v>114</v>
      </c>
      <c r="L245" s="18">
        <v>2021</v>
      </c>
      <c r="M245" s="2"/>
    </row>
    <row r="246" spans="2:13" x14ac:dyDescent="0.3">
      <c r="B246" s="10">
        <v>44453</v>
      </c>
      <c r="C246" s="11" t="s">
        <v>21</v>
      </c>
      <c r="D246" s="11" t="s">
        <v>22</v>
      </c>
      <c r="E246" s="12">
        <v>0</v>
      </c>
      <c r="F246" s="13">
        <v>0</v>
      </c>
      <c r="G246" s="12">
        <v>3</v>
      </c>
      <c r="H246" s="13">
        <v>209.97</v>
      </c>
      <c r="I246" s="11" t="s">
        <v>18</v>
      </c>
      <c r="J246" s="11" t="s">
        <v>14</v>
      </c>
      <c r="K246" s="12" t="s">
        <v>114</v>
      </c>
      <c r="L246" s="14">
        <v>2021</v>
      </c>
      <c r="M246" s="2"/>
    </row>
    <row r="247" spans="2:13" x14ac:dyDescent="0.3">
      <c r="B247" s="15">
        <v>44454</v>
      </c>
      <c r="C247" s="2" t="s">
        <v>82</v>
      </c>
      <c r="D247" s="2" t="s">
        <v>83</v>
      </c>
      <c r="E247" s="16">
        <v>3</v>
      </c>
      <c r="F247" s="17">
        <v>290.25</v>
      </c>
      <c r="G247" s="16">
        <v>2</v>
      </c>
      <c r="H247" s="17">
        <v>258</v>
      </c>
      <c r="I247" s="2" t="s">
        <v>77</v>
      </c>
      <c r="J247" s="2" t="s">
        <v>78</v>
      </c>
      <c r="K247" s="16" t="s">
        <v>114</v>
      </c>
      <c r="L247" s="18">
        <v>2021</v>
      </c>
      <c r="M247" s="2"/>
    </row>
    <row r="248" spans="2:13" x14ac:dyDescent="0.3">
      <c r="B248" s="10">
        <v>44455</v>
      </c>
      <c r="C248" s="11" t="s">
        <v>40</v>
      </c>
      <c r="D248" s="11" t="s">
        <v>41</v>
      </c>
      <c r="E248" s="12">
        <v>0</v>
      </c>
      <c r="F248" s="13">
        <v>0</v>
      </c>
      <c r="G248" s="12">
        <v>2</v>
      </c>
      <c r="H248" s="13">
        <v>79.98</v>
      </c>
      <c r="I248" s="11" t="s">
        <v>25</v>
      </c>
      <c r="J248" s="11" t="s">
        <v>36</v>
      </c>
      <c r="K248" s="12" t="s">
        <v>114</v>
      </c>
      <c r="L248" s="14">
        <v>2021</v>
      </c>
      <c r="M248" s="2"/>
    </row>
    <row r="249" spans="2:13" x14ac:dyDescent="0.3">
      <c r="B249" s="15">
        <v>44456</v>
      </c>
      <c r="C249" s="2" t="s">
        <v>92</v>
      </c>
      <c r="D249" s="2" t="s">
        <v>93</v>
      </c>
      <c r="E249" s="16">
        <v>1</v>
      </c>
      <c r="F249" s="17">
        <v>38.99</v>
      </c>
      <c r="G249" s="16">
        <v>1</v>
      </c>
      <c r="H249" s="17">
        <v>59.99</v>
      </c>
      <c r="I249" s="2" t="s">
        <v>94</v>
      </c>
      <c r="J249" s="2" t="s">
        <v>95</v>
      </c>
      <c r="K249" s="16" t="s">
        <v>114</v>
      </c>
      <c r="L249" s="18">
        <v>2021</v>
      </c>
      <c r="M249" s="2"/>
    </row>
    <row r="250" spans="2:13" x14ac:dyDescent="0.3">
      <c r="B250" s="10">
        <v>44457</v>
      </c>
      <c r="C250" s="11" t="s">
        <v>44</v>
      </c>
      <c r="D250" s="11" t="s">
        <v>45</v>
      </c>
      <c r="E250" s="12">
        <v>3</v>
      </c>
      <c r="F250" s="13">
        <v>98.13</v>
      </c>
      <c r="G250" s="12">
        <v>1</v>
      </c>
      <c r="H250" s="13">
        <v>50.32</v>
      </c>
      <c r="I250" s="11" t="s">
        <v>46</v>
      </c>
      <c r="J250" s="11" t="s">
        <v>36</v>
      </c>
      <c r="K250" s="12" t="s">
        <v>114</v>
      </c>
      <c r="L250" s="14">
        <v>2021</v>
      </c>
      <c r="M250" s="2"/>
    </row>
    <row r="251" spans="2:13" x14ac:dyDescent="0.3">
      <c r="B251" s="15">
        <v>44459</v>
      </c>
      <c r="C251" s="2" t="s">
        <v>96</v>
      </c>
      <c r="D251" s="2" t="s">
        <v>97</v>
      </c>
      <c r="E251" s="16">
        <v>1</v>
      </c>
      <c r="F251" s="17">
        <v>74.989999999999995</v>
      </c>
      <c r="G251" s="16">
        <v>4</v>
      </c>
      <c r="H251" s="17">
        <v>399.96</v>
      </c>
      <c r="I251" s="2" t="s">
        <v>25</v>
      </c>
      <c r="J251" s="2" t="s">
        <v>95</v>
      </c>
      <c r="K251" s="16" t="s">
        <v>114</v>
      </c>
      <c r="L251" s="18">
        <v>2021</v>
      </c>
      <c r="M251" s="2"/>
    </row>
    <row r="252" spans="2:13" x14ac:dyDescent="0.3">
      <c r="B252" s="10">
        <v>44460</v>
      </c>
      <c r="C252" s="11" t="s">
        <v>16</v>
      </c>
      <c r="D252" s="11" t="s">
        <v>17</v>
      </c>
      <c r="E252" s="12">
        <v>1</v>
      </c>
      <c r="F252" s="13">
        <v>174.99</v>
      </c>
      <c r="G252" s="12">
        <v>2</v>
      </c>
      <c r="H252" s="13">
        <v>499.98</v>
      </c>
      <c r="I252" s="11" t="s">
        <v>18</v>
      </c>
      <c r="J252" s="11" t="s">
        <v>14</v>
      </c>
      <c r="K252" s="12" t="s">
        <v>114</v>
      </c>
      <c r="L252" s="14">
        <v>2021</v>
      </c>
      <c r="M252" s="2"/>
    </row>
    <row r="253" spans="2:13" x14ac:dyDescent="0.3">
      <c r="B253" s="15">
        <v>44461</v>
      </c>
      <c r="C253" s="2" t="s">
        <v>72</v>
      </c>
      <c r="D253" s="2" t="s">
        <v>73</v>
      </c>
      <c r="E253" s="16">
        <v>1</v>
      </c>
      <c r="F253" s="17">
        <v>12600</v>
      </c>
      <c r="G253" s="16">
        <v>2</v>
      </c>
      <c r="H253" s="17">
        <v>28000</v>
      </c>
      <c r="I253" s="2" t="s">
        <v>74</v>
      </c>
      <c r="J253" s="2" t="s">
        <v>68</v>
      </c>
      <c r="K253" s="16" t="s">
        <v>114</v>
      </c>
      <c r="L253" s="18">
        <v>2021</v>
      </c>
      <c r="M253" s="2"/>
    </row>
    <row r="254" spans="2:13" x14ac:dyDescent="0.3">
      <c r="B254" s="10">
        <v>44463</v>
      </c>
      <c r="C254" s="11" t="s">
        <v>31</v>
      </c>
      <c r="D254" s="11" t="s">
        <v>32</v>
      </c>
      <c r="E254" s="12">
        <v>2</v>
      </c>
      <c r="F254" s="13">
        <v>469</v>
      </c>
      <c r="G254" s="12">
        <v>3</v>
      </c>
      <c r="H254" s="13">
        <v>827.64</v>
      </c>
      <c r="I254" s="11" t="s">
        <v>18</v>
      </c>
      <c r="J254" s="11" t="s">
        <v>14</v>
      </c>
      <c r="K254" s="12" t="s">
        <v>114</v>
      </c>
      <c r="L254" s="14">
        <v>2021</v>
      </c>
      <c r="M254" s="2"/>
    </row>
    <row r="255" spans="2:13" x14ac:dyDescent="0.3">
      <c r="B255" s="15">
        <v>44464</v>
      </c>
      <c r="C255" s="2" t="s">
        <v>23</v>
      </c>
      <c r="D255" s="2" t="s">
        <v>24</v>
      </c>
      <c r="E255" s="16">
        <v>2</v>
      </c>
      <c r="F255" s="17">
        <v>20</v>
      </c>
      <c r="G255" s="16">
        <v>3</v>
      </c>
      <c r="H255" s="17">
        <v>59.97</v>
      </c>
      <c r="I255" s="2" t="s">
        <v>25</v>
      </c>
      <c r="J255" s="2" t="s">
        <v>14</v>
      </c>
      <c r="K255" s="16" t="s">
        <v>114</v>
      </c>
      <c r="L255" s="18">
        <v>2021</v>
      </c>
      <c r="M255" s="2"/>
    </row>
    <row r="256" spans="2:13" x14ac:dyDescent="0.3">
      <c r="B256" s="10">
        <v>44465</v>
      </c>
      <c r="C256" s="11" t="s">
        <v>23</v>
      </c>
      <c r="D256" s="11" t="s">
        <v>24</v>
      </c>
      <c r="E256" s="12">
        <v>3</v>
      </c>
      <c r="F256" s="13">
        <v>30</v>
      </c>
      <c r="G256" s="12">
        <v>3</v>
      </c>
      <c r="H256" s="13">
        <v>59.97</v>
      </c>
      <c r="I256" s="11" t="s">
        <v>25</v>
      </c>
      <c r="J256" s="11" t="s">
        <v>14</v>
      </c>
      <c r="K256" s="12" t="s">
        <v>114</v>
      </c>
      <c r="L256" s="14">
        <v>2021</v>
      </c>
      <c r="M256" s="2"/>
    </row>
    <row r="257" spans="2:13" x14ac:dyDescent="0.3">
      <c r="B257" s="15">
        <v>44467</v>
      </c>
      <c r="C257" s="2" t="s">
        <v>72</v>
      </c>
      <c r="D257" s="2" t="s">
        <v>73</v>
      </c>
      <c r="E257" s="16">
        <v>1</v>
      </c>
      <c r="F257" s="17">
        <v>12600</v>
      </c>
      <c r="G257" s="16">
        <v>1</v>
      </c>
      <c r="H257" s="17">
        <v>14000</v>
      </c>
      <c r="I257" s="2" t="s">
        <v>74</v>
      </c>
      <c r="J257" s="2" t="s">
        <v>68</v>
      </c>
      <c r="K257" s="16" t="s">
        <v>114</v>
      </c>
      <c r="L257" s="18">
        <v>2021</v>
      </c>
      <c r="M257" s="2"/>
    </row>
    <row r="258" spans="2:13" x14ac:dyDescent="0.3">
      <c r="B258" s="10">
        <v>44468</v>
      </c>
      <c r="C258" s="11" t="s">
        <v>69</v>
      </c>
      <c r="D258" s="11" t="s">
        <v>70</v>
      </c>
      <c r="E258" s="12">
        <v>2</v>
      </c>
      <c r="F258" s="13">
        <v>70</v>
      </c>
      <c r="G258" s="12">
        <v>3</v>
      </c>
      <c r="H258" s="13">
        <v>210</v>
      </c>
      <c r="I258" s="11" t="s">
        <v>71</v>
      </c>
      <c r="J258" s="11" t="s">
        <v>68</v>
      </c>
      <c r="K258" s="12" t="s">
        <v>114</v>
      </c>
      <c r="L258" s="14">
        <v>2021</v>
      </c>
      <c r="M258" s="2"/>
    </row>
    <row r="259" spans="2:13" x14ac:dyDescent="0.3">
      <c r="B259" s="15">
        <v>44469</v>
      </c>
      <c r="C259" s="2" t="s">
        <v>42</v>
      </c>
      <c r="D259" s="2" t="s">
        <v>43</v>
      </c>
      <c r="E259" s="16">
        <v>0</v>
      </c>
      <c r="F259" s="17">
        <v>0</v>
      </c>
      <c r="G259" s="16">
        <v>4</v>
      </c>
      <c r="H259" s="17">
        <v>159.96</v>
      </c>
      <c r="I259" s="2" t="s">
        <v>25</v>
      </c>
      <c r="J259" s="2" t="s">
        <v>36</v>
      </c>
      <c r="K259" s="16" t="s">
        <v>114</v>
      </c>
      <c r="L259" s="18">
        <v>2021</v>
      </c>
      <c r="M259" s="2"/>
    </row>
    <row r="260" spans="2:13" x14ac:dyDescent="0.3">
      <c r="B260" s="10">
        <v>44470</v>
      </c>
      <c r="C260" s="11" t="s">
        <v>72</v>
      </c>
      <c r="D260" s="11" t="s">
        <v>73</v>
      </c>
      <c r="E260" s="12">
        <v>1</v>
      </c>
      <c r="F260" s="13">
        <v>12600</v>
      </c>
      <c r="G260" s="12">
        <v>1</v>
      </c>
      <c r="H260" s="13">
        <v>14000</v>
      </c>
      <c r="I260" s="11" t="s">
        <v>74</v>
      </c>
      <c r="J260" s="11" t="s">
        <v>68</v>
      </c>
      <c r="K260" s="12" t="s">
        <v>115</v>
      </c>
      <c r="L260" s="14">
        <v>2021</v>
      </c>
      <c r="M260" s="2"/>
    </row>
    <row r="261" spans="2:13" x14ac:dyDescent="0.3">
      <c r="B261" s="15">
        <v>44471</v>
      </c>
      <c r="C261" s="2" t="s">
        <v>87</v>
      </c>
      <c r="D261" s="2" t="s">
        <v>88</v>
      </c>
      <c r="E261" s="16">
        <v>2</v>
      </c>
      <c r="F261" s="17">
        <v>125.98</v>
      </c>
      <c r="G261" s="16">
        <v>2</v>
      </c>
      <c r="H261" s="17">
        <v>179.98</v>
      </c>
      <c r="I261" s="2" t="s">
        <v>25</v>
      </c>
      <c r="J261" s="2" t="s">
        <v>78</v>
      </c>
      <c r="K261" s="16" t="s">
        <v>115</v>
      </c>
      <c r="L261" s="18">
        <v>2021</v>
      </c>
      <c r="M261" s="2"/>
    </row>
    <row r="262" spans="2:13" x14ac:dyDescent="0.3">
      <c r="B262" s="10">
        <v>44472</v>
      </c>
      <c r="C262" s="11" t="s">
        <v>63</v>
      </c>
      <c r="D262" s="11" t="s">
        <v>41</v>
      </c>
      <c r="E262" s="12">
        <v>0</v>
      </c>
      <c r="F262" s="13">
        <v>0</v>
      </c>
      <c r="G262" s="12">
        <v>2</v>
      </c>
      <c r="H262" s="13">
        <v>79.98</v>
      </c>
      <c r="I262" s="11" t="s">
        <v>25</v>
      </c>
      <c r="J262" s="11" t="s">
        <v>55</v>
      </c>
      <c r="K262" s="12" t="s">
        <v>115</v>
      </c>
      <c r="L262" s="14">
        <v>2021</v>
      </c>
      <c r="M262" s="2"/>
    </row>
    <row r="263" spans="2:13" x14ac:dyDescent="0.3">
      <c r="B263" s="15">
        <v>44474</v>
      </c>
      <c r="C263" s="2" t="s">
        <v>40</v>
      </c>
      <c r="D263" s="2" t="s">
        <v>41</v>
      </c>
      <c r="E263" s="16">
        <v>3</v>
      </c>
      <c r="F263" s="17">
        <v>65.97</v>
      </c>
      <c r="G263" s="16">
        <v>3</v>
      </c>
      <c r="H263" s="17">
        <v>119.97</v>
      </c>
      <c r="I263" s="2" t="s">
        <v>25</v>
      </c>
      <c r="J263" s="2" t="s">
        <v>36</v>
      </c>
      <c r="K263" s="16" t="s">
        <v>115</v>
      </c>
      <c r="L263" s="18">
        <v>2021</v>
      </c>
      <c r="M263" s="2"/>
    </row>
    <row r="264" spans="2:13" x14ac:dyDescent="0.3">
      <c r="B264" s="10">
        <v>44475</v>
      </c>
      <c r="C264" s="11" t="s">
        <v>61</v>
      </c>
      <c r="D264" s="11" t="s">
        <v>62</v>
      </c>
      <c r="E264" s="12">
        <v>0</v>
      </c>
      <c r="F264" s="13">
        <v>0</v>
      </c>
      <c r="G264" s="12">
        <v>2</v>
      </c>
      <c r="H264" s="13">
        <v>653.38</v>
      </c>
      <c r="I264" s="11" t="s">
        <v>58</v>
      </c>
      <c r="J264" s="11" t="s">
        <v>55</v>
      </c>
      <c r="K264" s="12" t="s">
        <v>115</v>
      </c>
      <c r="L264" s="14">
        <v>2021</v>
      </c>
      <c r="M264" s="2"/>
    </row>
    <row r="265" spans="2:13" x14ac:dyDescent="0.3">
      <c r="B265" s="15">
        <v>44476</v>
      </c>
      <c r="C265" s="2" t="s">
        <v>72</v>
      </c>
      <c r="D265" s="2" t="s">
        <v>73</v>
      </c>
      <c r="E265" s="16">
        <v>0</v>
      </c>
      <c r="F265" s="17">
        <v>0</v>
      </c>
      <c r="G265" s="16">
        <v>1</v>
      </c>
      <c r="H265" s="17">
        <v>14000</v>
      </c>
      <c r="I265" s="2" t="s">
        <v>74</v>
      </c>
      <c r="J265" s="2" t="s">
        <v>68</v>
      </c>
      <c r="K265" s="16" t="s">
        <v>115</v>
      </c>
      <c r="L265" s="18">
        <v>2021</v>
      </c>
      <c r="M265" s="2"/>
    </row>
    <row r="266" spans="2:13" x14ac:dyDescent="0.3">
      <c r="B266" s="10">
        <v>44478</v>
      </c>
      <c r="C266" s="11" t="s">
        <v>40</v>
      </c>
      <c r="D266" s="11" t="s">
        <v>41</v>
      </c>
      <c r="E266" s="12">
        <v>3</v>
      </c>
      <c r="F266" s="13">
        <v>65.97</v>
      </c>
      <c r="G266" s="12">
        <v>2</v>
      </c>
      <c r="H266" s="13">
        <v>79.98</v>
      </c>
      <c r="I266" s="11" t="s">
        <v>25</v>
      </c>
      <c r="J266" s="11" t="s">
        <v>36</v>
      </c>
      <c r="K266" s="12" t="s">
        <v>115</v>
      </c>
      <c r="L266" s="14">
        <v>2021</v>
      </c>
      <c r="M266" s="2"/>
    </row>
    <row r="267" spans="2:13" x14ac:dyDescent="0.3">
      <c r="B267" s="15">
        <v>44479</v>
      </c>
      <c r="C267" s="2" t="s">
        <v>56</v>
      </c>
      <c r="D267" s="2" t="s">
        <v>57</v>
      </c>
      <c r="E267" s="16">
        <v>3</v>
      </c>
      <c r="F267" s="17">
        <v>549.75</v>
      </c>
      <c r="G267" s="16">
        <v>4</v>
      </c>
      <c r="H267" s="17">
        <v>862.36</v>
      </c>
      <c r="I267" s="2" t="s">
        <v>58</v>
      </c>
      <c r="J267" s="2" t="s">
        <v>55</v>
      </c>
      <c r="K267" s="16" t="s">
        <v>115</v>
      </c>
      <c r="L267" s="18">
        <v>2021</v>
      </c>
      <c r="M267" s="2"/>
    </row>
    <row r="268" spans="2:13" x14ac:dyDescent="0.3">
      <c r="B268" s="10">
        <v>44480</v>
      </c>
      <c r="C268" s="11" t="s">
        <v>101</v>
      </c>
      <c r="D268" s="11" t="s">
        <v>102</v>
      </c>
      <c r="E268" s="12">
        <v>0</v>
      </c>
      <c r="F268" s="13">
        <v>0</v>
      </c>
      <c r="G268" s="12">
        <v>4</v>
      </c>
      <c r="H268" s="13">
        <v>1396</v>
      </c>
      <c r="I268" s="11" t="s">
        <v>103</v>
      </c>
      <c r="J268" s="11" t="s">
        <v>100</v>
      </c>
      <c r="K268" s="12" t="s">
        <v>115</v>
      </c>
      <c r="L268" s="14">
        <v>2021</v>
      </c>
      <c r="M268" s="2"/>
    </row>
    <row r="269" spans="2:13" x14ac:dyDescent="0.3">
      <c r="B269" s="15">
        <v>44481</v>
      </c>
      <c r="C269" s="2" t="s">
        <v>49</v>
      </c>
      <c r="D269" s="2" t="s">
        <v>50</v>
      </c>
      <c r="E269" s="16">
        <v>0</v>
      </c>
      <c r="F269" s="17">
        <v>0</v>
      </c>
      <c r="G269" s="16">
        <v>3</v>
      </c>
      <c r="H269" s="17">
        <v>125.64</v>
      </c>
      <c r="I269" s="2" t="s">
        <v>46</v>
      </c>
      <c r="J269" s="2" t="s">
        <v>36</v>
      </c>
      <c r="K269" s="16" t="s">
        <v>115</v>
      </c>
      <c r="L269" s="18">
        <v>2021</v>
      </c>
      <c r="M269" s="2"/>
    </row>
    <row r="270" spans="2:13" x14ac:dyDescent="0.3">
      <c r="B270" s="10">
        <v>44482</v>
      </c>
      <c r="C270" s="11" t="s">
        <v>64</v>
      </c>
      <c r="D270" s="11" t="s">
        <v>65</v>
      </c>
      <c r="E270" s="12">
        <v>3</v>
      </c>
      <c r="F270" s="13">
        <v>1754.97</v>
      </c>
      <c r="G270" s="12">
        <v>4</v>
      </c>
      <c r="H270" s="13">
        <v>2599.96</v>
      </c>
      <c r="I270" s="11" t="s">
        <v>35</v>
      </c>
      <c r="J270" s="11" t="s">
        <v>55</v>
      </c>
      <c r="K270" s="12" t="s">
        <v>115</v>
      </c>
      <c r="L270" s="14">
        <v>2021</v>
      </c>
      <c r="M270" s="2"/>
    </row>
    <row r="271" spans="2:13" x14ac:dyDescent="0.3">
      <c r="B271" s="15">
        <v>44483</v>
      </c>
      <c r="C271" s="2" t="s">
        <v>23</v>
      </c>
      <c r="D271" s="2" t="s">
        <v>24</v>
      </c>
      <c r="E271" s="16">
        <v>2</v>
      </c>
      <c r="F271" s="17">
        <v>20</v>
      </c>
      <c r="G271" s="16">
        <v>4</v>
      </c>
      <c r="H271" s="17">
        <v>79.959999999999994</v>
      </c>
      <c r="I271" s="2" t="s">
        <v>25</v>
      </c>
      <c r="J271" s="2" t="s">
        <v>14</v>
      </c>
      <c r="K271" s="16" t="s">
        <v>115</v>
      </c>
      <c r="L271" s="18">
        <v>2021</v>
      </c>
      <c r="M271" s="2"/>
    </row>
    <row r="272" spans="2:13" x14ac:dyDescent="0.3">
      <c r="B272" s="10">
        <v>44484</v>
      </c>
      <c r="C272" s="11" t="s">
        <v>69</v>
      </c>
      <c r="D272" s="11" t="s">
        <v>70</v>
      </c>
      <c r="E272" s="12">
        <v>3</v>
      </c>
      <c r="F272" s="13">
        <v>105</v>
      </c>
      <c r="G272" s="12">
        <v>4</v>
      </c>
      <c r="H272" s="13">
        <v>280</v>
      </c>
      <c r="I272" s="11" t="s">
        <v>71</v>
      </c>
      <c r="J272" s="11" t="s">
        <v>68</v>
      </c>
      <c r="K272" s="12" t="s">
        <v>115</v>
      </c>
      <c r="L272" s="14">
        <v>2021</v>
      </c>
      <c r="M272" s="2"/>
    </row>
    <row r="273" spans="2:13" x14ac:dyDescent="0.3">
      <c r="B273" s="15">
        <v>44485</v>
      </c>
      <c r="C273" s="2" t="s">
        <v>11</v>
      </c>
      <c r="D273" s="2" t="s">
        <v>12</v>
      </c>
      <c r="E273" s="16">
        <v>1</v>
      </c>
      <c r="F273" s="17">
        <v>345.59</v>
      </c>
      <c r="G273" s="16">
        <v>1</v>
      </c>
      <c r="H273" s="17">
        <v>431.99</v>
      </c>
      <c r="I273" s="2" t="s">
        <v>13</v>
      </c>
      <c r="J273" s="2" t="s">
        <v>14</v>
      </c>
      <c r="K273" s="16" t="s">
        <v>115</v>
      </c>
      <c r="L273" s="18">
        <v>2021</v>
      </c>
      <c r="M273" s="2"/>
    </row>
    <row r="274" spans="2:13" x14ac:dyDescent="0.3">
      <c r="B274" s="10">
        <v>44486</v>
      </c>
      <c r="C274" s="11" t="s">
        <v>63</v>
      </c>
      <c r="D274" s="11" t="s">
        <v>41</v>
      </c>
      <c r="E274" s="12">
        <v>0</v>
      </c>
      <c r="F274" s="13">
        <v>0</v>
      </c>
      <c r="G274" s="12">
        <v>2</v>
      </c>
      <c r="H274" s="13">
        <v>79.98</v>
      </c>
      <c r="I274" s="11" t="s">
        <v>25</v>
      </c>
      <c r="J274" s="11" t="s">
        <v>55</v>
      </c>
      <c r="K274" s="12" t="s">
        <v>115</v>
      </c>
      <c r="L274" s="14">
        <v>2021</v>
      </c>
      <c r="M274" s="2"/>
    </row>
    <row r="275" spans="2:13" x14ac:dyDescent="0.3">
      <c r="B275" s="15">
        <v>44489</v>
      </c>
      <c r="C275" s="2" t="s">
        <v>49</v>
      </c>
      <c r="D275" s="2" t="s">
        <v>50</v>
      </c>
      <c r="E275" s="16">
        <v>1</v>
      </c>
      <c r="F275" s="17">
        <v>23.03</v>
      </c>
      <c r="G275" s="16">
        <v>4</v>
      </c>
      <c r="H275" s="17">
        <v>167.52</v>
      </c>
      <c r="I275" s="2" t="s">
        <v>46</v>
      </c>
      <c r="J275" s="2" t="s">
        <v>36</v>
      </c>
      <c r="K275" s="16" t="s">
        <v>115</v>
      </c>
      <c r="L275" s="18">
        <v>2021</v>
      </c>
      <c r="M275" s="2"/>
    </row>
    <row r="276" spans="2:13" x14ac:dyDescent="0.3">
      <c r="B276" s="10">
        <v>44490</v>
      </c>
      <c r="C276" s="11" t="s">
        <v>84</v>
      </c>
      <c r="D276" s="11" t="s">
        <v>85</v>
      </c>
      <c r="E276" s="12">
        <v>3</v>
      </c>
      <c r="F276" s="13">
        <v>290.25</v>
      </c>
      <c r="G276" s="12">
        <v>4</v>
      </c>
      <c r="H276" s="13">
        <v>516</v>
      </c>
      <c r="I276" s="11" t="s">
        <v>86</v>
      </c>
      <c r="J276" s="11" t="s">
        <v>78</v>
      </c>
      <c r="K276" s="12" t="s">
        <v>115</v>
      </c>
      <c r="L276" s="14">
        <v>2021</v>
      </c>
      <c r="M276" s="2"/>
    </row>
    <row r="277" spans="2:13" x14ac:dyDescent="0.3">
      <c r="B277" s="15">
        <v>44492</v>
      </c>
      <c r="C277" s="2" t="s">
        <v>16</v>
      </c>
      <c r="D277" s="2" t="s">
        <v>17</v>
      </c>
      <c r="E277" s="16">
        <v>2</v>
      </c>
      <c r="F277" s="17">
        <v>349.98</v>
      </c>
      <c r="G277" s="16">
        <v>2</v>
      </c>
      <c r="H277" s="17">
        <v>499.98</v>
      </c>
      <c r="I277" s="2" t="s">
        <v>18</v>
      </c>
      <c r="J277" s="2" t="s">
        <v>14</v>
      </c>
      <c r="K277" s="16" t="s">
        <v>115</v>
      </c>
      <c r="L277" s="18">
        <v>2021</v>
      </c>
      <c r="M277" s="2"/>
    </row>
    <row r="278" spans="2:13" x14ac:dyDescent="0.3">
      <c r="B278" s="10">
        <v>44493</v>
      </c>
      <c r="C278" s="11" t="s">
        <v>28</v>
      </c>
      <c r="D278" s="11" t="s">
        <v>29</v>
      </c>
      <c r="E278" s="12">
        <v>2</v>
      </c>
      <c r="F278" s="13">
        <v>30</v>
      </c>
      <c r="G278" s="12">
        <v>3</v>
      </c>
      <c r="H278" s="13">
        <v>89.97</v>
      </c>
      <c r="I278" s="11" t="s">
        <v>30</v>
      </c>
      <c r="J278" s="11" t="s">
        <v>14</v>
      </c>
      <c r="K278" s="12" t="s">
        <v>115</v>
      </c>
      <c r="L278" s="14">
        <v>2021</v>
      </c>
      <c r="M278" s="2"/>
    </row>
    <row r="279" spans="2:13" x14ac:dyDescent="0.3">
      <c r="B279" s="15">
        <v>44494</v>
      </c>
      <c r="C279" s="2" t="s">
        <v>59</v>
      </c>
      <c r="D279" s="2" t="s">
        <v>60</v>
      </c>
      <c r="E279" s="16">
        <v>0</v>
      </c>
      <c r="F279" s="17">
        <v>0</v>
      </c>
      <c r="G279" s="16">
        <v>1</v>
      </c>
      <c r="H279" s="17">
        <v>39.99</v>
      </c>
      <c r="I279" s="2" t="s">
        <v>30</v>
      </c>
      <c r="J279" s="2" t="s">
        <v>55</v>
      </c>
      <c r="K279" s="16" t="s">
        <v>115</v>
      </c>
      <c r="L279" s="18">
        <v>2021</v>
      </c>
      <c r="M279" s="2"/>
    </row>
    <row r="280" spans="2:13" x14ac:dyDescent="0.3">
      <c r="B280" s="10">
        <v>44496</v>
      </c>
      <c r="C280" s="11" t="s">
        <v>92</v>
      </c>
      <c r="D280" s="11" t="s">
        <v>93</v>
      </c>
      <c r="E280" s="12">
        <v>3</v>
      </c>
      <c r="F280" s="13">
        <v>116.97</v>
      </c>
      <c r="G280" s="12">
        <v>1</v>
      </c>
      <c r="H280" s="13">
        <v>59.99</v>
      </c>
      <c r="I280" s="11" t="s">
        <v>94</v>
      </c>
      <c r="J280" s="11" t="s">
        <v>95</v>
      </c>
      <c r="K280" s="12" t="s">
        <v>115</v>
      </c>
      <c r="L280" s="14">
        <v>2021</v>
      </c>
      <c r="M280" s="2"/>
    </row>
    <row r="281" spans="2:13" x14ac:dyDescent="0.3">
      <c r="B281" s="15">
        <v>44498</v>
      </c>
      <c r="C281" s="2" t="s">
        <v>75</v>
      </c>
      <c r="D281" s="2" t="s">
        <v>76</v>
      </c>
      <c r="E281" s="16">
        <v>2</v>
      </c>
      <c r="F281" s="17">
        <v>24</v>
      </c>
      <c r="G281" s="16">
        <v>1</v>
      </c>
      <c r="H281" s="17">
        <v>20</v>
      </c>
      <c r="I281" s="2" t="s">
        <v>77</v>
      </c>
      <c r="J281" s="2" t="s">
        <v>78</v>
      </c>
      <c r="K281" s="16" t="s">
        <v>115</v>
      </c>
      <c r="L281" s="18">
        <v>2021</v>
      </c>
      <c r="M281" s="2"/>
    </row>
    <row r="282" spans="2:13" x14ac:dyDescent="0.3">
      <c r="B282" s="10">
        <v>44499</v>
      </c>
      <c r="C282" s="11" t="s">
        <v>31</v>
      </c>
      <c r="D282" s="11" t="s">
        <v>32</v>
      </c>
      <c r="E282" s="12">
        <v>0</v>
      </c>
      <c r="F282" s="13">
        <v>0</v>
      </c>
      <c r="G282" s="12">
        <v>4</v>
      </c>
      <c r="H282" s="13">
        <v>1103.52</v>
      </c>
      <c r="I282" s="11" t="s">
        <v>18</v>
      </c>
      <c r="J282" s="11" t="s">
        <v>14</v>
      </c>
      <c r="K282" s="12" t="s">
        <v>115</v>
      </c>
      <c r="L282" s="14">
        <v>2021</v>
      </c>
      <c r="M282" s="2"/>
    </row>
    <row r="283" spans="2:13" x14ac:dyDescent="0.3">
      <c r="B283" s="15">
        <v>44500</v>
      </c>
      <c r="C283" s="2" t="s">
        <v>79</v>
      </c>
      <c r="D283" s="2" t="s">
        <v>80</v>
      </c>
      <c r="E283" s="16">
        <v>3</v>
      </c>
      <c r="F283" s="17">
        <v>634.95000000000005</v>
      </c>
      <c r="G283" s="16">
        <v>3</v>
      </c>
      <c r="H283" s="17">
        <v>747</v>
      </c>
      <c r="I283" s="2" t="s">
        <v>81</v>
      </c>
      <c r="J283" s="2" t="s">
        <v>78</v>
      </c>
      <c r="K283" s="16" t="s">
        <v>115</v>
      </c>
      <c r="L283" s="18">
        <v>2021</v>
      </c>
      <c r="M283" s="2"/>
    </row>
    <row r="284" spans="2:13" x14ac:dyDescent="0.3">
      <c r="B284" s="10">
        <v>44501</v>
      </c>
      <c r="C284" s="11" t="s">
        <v>42</v>
      </c>
      <c r="D284" s="11" t="s">
        <v>43</v>
      </c>
      <c r="E284" s="12">
        <v>0</v>
      </c>
      <c r="F284" s="13">
        <v>0</v>
      </c>
      <c r="G284" s="12">
        <v>4</v>
      </c>
      <c r="H284" s="13">
        <v>159.96</v>
      </c>
      <c r="I284" s="11" t="s">
        <v>25</v>
      </c>
      <c r="J284" s="11" t="s">
        <v>36</v>
      </c>
      <c r="K284" s="12" t="s">
        <v>116</v>
      </c>
      <c r="L284" s="14">
        <v>2021</v>
      </c>
      <c r="M284" s="2"/>
    </row>
    <row r="285" spans="2:13" x14ac:dyDescent="0.3">
      <c r="B285" s="15">
        <v>44502</v>
      </c>
      <c r="C285" s="2" t="s">
        <v>63</v>
      </c>
      <c r="D285" s="2" t="s">
        <v>41</v>
      </c>
      <c r="E285" s="16">
        <v>0</v>
      </c>
      <c r="F285" s="17">
        <v>0</v>
      </c>
      <c r="G285" s="16">
        <v>1</v>
      </c>
      <c r="H285" s="17">
        <v>39.99</v>
      </c>
      <c r="I285" s="2" t="s">
        <v>25</v>
      </c>
      <c r="J285" s="2" t="s">
        <v>55</v>
      </c>
      <c r="K285" s="16" t="s">
        <v>116</v>
      </c>
      <c r="L285" s="18">
        <v>2021</v>
      </c>
      <c r="M285" s="2"/>
    </row>
    <row r="286" spans="2:13" x14ac:dyDescent="0.3">
      <c r="B286" s="10">
        <v>44504</v>
      </c>
      <c r="C286" s="11" t="s">
        <v>79</v>
      </c>
      <c r="D286" s="11" t="s">
        <v>80</v>
      </c>
      <c r="E286" s="12">
        <v>1</v>
      </c>
      <c r="F286" s="13">
        <v>211.65</v>
      </c>
      <c r="G286" s="12">
        <v>3</v>
      </c>
      <c r="H286" s="13">
        <v>747</v>
      </c>
      <c r="I286" s="11" t="s">
        <v>81</v>
      </c>
      <c r="J286" s="11" t="s">
        <v>78</v>
      </c>
      <c r="K286" s="12" t="s">
        <v>116</v>
      </c>
      <c r="L286" s="14">
        <v>2021</v>
      </c>
      <c r="M286" s="2"/>
    </row>
    <row r="287" spans="2:13" x14ac:dyDescent="0.3">
      <c r="B287" s="15">
        <v>44505</v>
      </c>
      <c r="C287" s="2" t="s">
        <v>31</v>
      </c>
      <c r="D287" s="2" t="s">
        <v>32</v>
      </c>
      <c r="E287" s="16">
        <v>3</v>
      </c>
      <c r="F287" s="17">
        <v>703.5</v>
      </c>
      <c r="G287" s="16">
        <v>1</v>
      </c>
      <c r="H287" s="17">
        <v>275.88</v>
      </c>
      <c r="I287" s="2" t="s">
        <v>18</v>
      </c>
      <c r="J287" s="2" t="s">
        <v>14</v>
      </c>
      <c r="K287" s="16" t="s">
        <v>116</v>
      </c>
      <c r="L287" s="18">
        <v>2021</v>
      </c>
      <c r="M287" s="2"/>
    </row>
    <row r="288" spans="2:13" x14ac:dyDescent="0.3">
      <c r="B288" s="10">
        <v>44506</v>
      </c>
      <c r="C288" s="11" t="s">
        <v>31</v>
      </c>
      <c r="D288" s="11" t="s">
        <v>32</v>
      </c>
      <c r="E288" s="12">
        <v>2</v>
      </c>
      <c r="F288" s="13">
        <v>469</v>
      </c>
      <c r="G288" s="12">
        <v>4</v>
      </c>
      <c r="H288" s="13">
        <v>1103.52</v>
      </c>
      <c r="I288" s="11" t="s">
        <v>18</v>
      </c>
      <c r="J288" s="11" t="s">
        <v>14</v>
      </c>
      <c r="K288" s="12" t="s">
        <v>116</v>
      </c>
      <c r="L288" s="14">
        <v>2021</v>
      </c>
      <c r="M288" s="2"/>
    </row>
    <row r="289" spans="2:13" x14ac:dyDescent="0.3">
      <c r="B289" s="15">
        <v>44508</v>
      </c>
      <c r="C289" s="2" t="s">
        <v>104</v>
      </c>
      <c r="D289" s="2" t="s">
        <v>105</v>
      </c>
      <c r="E289" s="16">
        <v>0</v>
      </c>
      <c r="F289" s="17">
        <v>0</v>
      </c>
      <c r="G289" s="16">
        <v>2</v>
      </c>
      <c r="H289" s="17">
        <v>106.3</v>
      </c>
      <c r="I289" s="2" t="s">
        <v>106</v>
      </c>
      <c r="J289" s="2" t="s">
        <v>100</v>
      </c>
      <c r="K289" s="16" t="s">
        <v>116</v>
      </c>
      <c r="L289" s="18">
        <v>2021</v>
      </c>
      <c r="M289" s="2"/>
    </row>
    <row r="290" spans="2:13" x14ac:dyDescent="0.3">
      <c r="B290" s="10">
        <v>44509</v>
      </c>
      <c r="C290" s="11" t="s">
        <v>63</v>
      </c>
      <c r="D290" s="11" t="s">
        <v>41</v>
      </c>
      <c r="E290" s="12">
        <v>3</v>
      </c>
      <c r="F290" s="13">
        <v>60</v>
      </c>
      <c r="G290" s="12">
        <v>1</v>
      </c>
      <c r="H290" s="13">
        <v>39.99</v>
      </c>
      <c r="I290" s="11" t="s">
        <v>25</v>
      </c>
      <c r="J290" s="11" t="s">
        <v>55</v>
      </c>
      <c r="K290" s="12" t="s">
        <v>116</v>
      </c>
      <c r="L290" s="14">
        <v>2021</v>
      </c>
      <c r="M290" s="2"/>
    </row>
    <row r="291" spans="2:13" x14ac:dyDescent="0.3">
      <c r="B291" s="15">
        <v>44510</v>
      </c>
      <c r="C291" s="2" t="s">
        <v>21</v>
      </c>
      <c r="D291" s="2" t="s">
        <v>22</v>
      </c>
      <c r="E291" s="16">
        <v>0</v>
      </c>
      <c r="F291" s="17">
        <v>0</v>
      </c>
      <c r="G291" s="16">
        <v>3</v>
      </c>
      <c r="H291" s="17">
        <v>209.97</v>
      </c>
      <c r="I291" s="2" t="s">
        <v>18</v>
      </c>
      <c r="J291" s="2" t="s">
        <v>14</v>
      </c>
      <c r="K291" s="16" t="s">
        <v>116</v>
      </c>
      <c r="L291" s="18">
        <v>2021</v>
      </c>
      <c r="M291" s="2"/>
    </row>
    <row r="292" spans="2:13" x14ac:dyDescent="0.3">
      <c r="B292" s="10">
        <v>44511</v>
      </c>
      <c r="C292" s="11" t="s">
        <v>96</v>
      </c>
      <c r="D292" s="11" t="s">
        <v>97</v>
      </c>
      <c r="E292" s="12">
        <v>1</v>
      </c>
      <c r="F292" s="13">
        <v>74.989999999999995</v>
      </c>
      <c r="G292" s="12">
        <v>3</v>
      </c>
      <c r="H292" s="13">
        <v>299.97000000000003</v>
      </c>
      <c r="I292" s="11" t="s">
        <v>25</v>
      </c>
      <c r="J292" s="11" t="s">
        <v>95</v>
      </c>
      <c r="K292" s="12" t="s">
        <v>116</v>
      </c>
      <c r="L292" s="14">
        <v>2021</v>
      </c>
      <c r="M292" s="2"/>
    </row>
    <row r="293" spans="2:13" x14ac:dyDescent="0.3">
      <c r="B293" s="15">
        <v>44512</v>
      </c>
      <c r="C293" s="2" t="s">
        <v>33</v>
      </c>
      <c r="D293" s="2" t="s">
        <v>34</v>
      </c>
      <c r="E293" s="16">
        <v>2</v>
      </c>
      <c r="F293" s="17">
        <v>399.98</v>
      </c>
      <c r="G293" s="16">
        <v>4</v>
      </c>
      <c r="H293" s="17">
        <v>999.96</v>
      </c>
      <c r="I293" s="2" t="s">
        <v>35</v>
      </c>
      <c r="J293" s="2" t="s">
        <v>36</v>
      </c>
      <c r="K293" s="16" t="s">
        <v>116</v>
      </c>
      <c r="L293" s="18">
        <v>2021</v>
      </c>
      <c r="M293" s="2"/>
    </row>
    <row r="294" spans="2:13" x14ac:dyDescent="0.3">
      <c r="B294" s="10">
        <v>44513</v>
      </c>
      <c r="C294" s="11" t="s">
        <v>11</v>
      </c>
      <c r="D294" s="11" t="s">
        <v>12</v>
      </c>
      <c r="E294" s="12">
        <v>2</v>
      </c>
      <c r="F294" s="13">
        <v>691.18</v>
      </c>
      <c r="G294" s="12">
        <v>3</v>
      </c>
      <c r="H294" s="13">
        <v>1295.97</v>
      </c>
      <c r="I294" s="11" t="s">
        <v>13</v>
      </c>
      <c r="J294" s="11" t="s">
        <v>14</v>
      </c>
      <c r="K294" s="12" t="s">
        <v>116</v>
      </c>
      <c r="L294" s="14">
        <v>2021</v>
      </c>
      <c r="M294" s="2"/>
    </row>
    <row r="295" spans="2:13" x14ac:dyDescent="0.3">
      <c r="B295" s="15">
        <v>44517</v>
      </c>
      <c r="C295" s="2" t="s">
        <v>53</v>
      </c>
      <c r="D295" s="2" t="s">
        <v>54</v>
      </c>
      <c r="E295" s="16">
        <v>0</v>
      </c>
      <c r="F295" s="17">
        <v>0</v>
      </c>
      <c r="G295" s="16">
        <v>2</v>
      </c>
      <c r="H295" s="17">
        <v>519.98</v>
      </c>
      <c r="I295" s="2" t="s">
        <v>35</v>
      </c>
      <c r="J295" s="2" t="s">
        <v>55</v>
      </c>
      <c r="K295" s="16" t="s">
        <v>116</v>
      </c>
      <c r="L295" s="18">
        <v>2021</v>
      </c>
      <c r="M295" s="2"/>
    </row>
    <row r="296" spans="2:13" x14ac:dyDescent="0.3">
      <c r="B296" s="10">
        <v>44519</v>
      </c>
      <c r="C296" s="11" t="s">
        <v>87</v>
      </c>
      <c r="D296" s="11" t="s">
        <v>88</v>
      </c>
      <c r="E296" s="12">
        <v>2</v>
      </c>
      <c r="F296" s="13">
        <v>125.98</v>
      </c>
      <c r="G296" s="12">
        <v>3</v>
      </c>
      <c r="H296" s="13">
        <v>269.97000000000003</v>
      </c>
      <c r="I296" s="11" t="s">
        <v>25</v>
      </c>
      <c r="J296" s="11" t="s">
        <v>78</v>
      </c>
      <c r="K296" s="12" t="s">
        <v>116</v>
      </c>
      <c r="L296" s="14">
        <v>2021</v>
      </c>
      <c r="M296" s="2"/>
    </row>
    <row r="297" spans="2:13" x14ac:dyDescent="0.3">
      <c r="B297" s="15">
        <v>44520</v>
      </c>
      <c r="C297" s="2" t="s">
        <v>49</v>
      </c>
      <c r="D297" s="2" t="s">
        <v>50</v>
      </c>
      <c r="E297" s="16">
        <v>2</v>
      </c>
      <c r="F297" s="17">
        <v>46.06</v>
      </c>
      <c r="G297" s="16">
        <v>1</v>
      </c>
      <c r="H297" s="17">
        <v>41.88</v>
      </c>
      <c r="I297" s="2" t="s">
        <v>46</v>
      </c>
      <c r="J297" s="2" t="s">
        <v>36</v>
      </c>
      <c r="K297" s="16" t="s">
        <v>116</v>
      </c>
      <c r="L297" s="18">
        <v>2021</v>
      </c>
      <c r="M297" s="2"/>
    </row>
    <row r="298" spans="2:13" x14ac:dyDescent="0.3">
      <c r="B298" s="10">
        <v>44521</v>
      </c>
      <c r="C298" s="11" t="s">
        <v>40</v>
      </c>
      <c r="D298" s="11" t="s">
        <v>41</v>
      </c>
      <c r="E298" s="12">
        <v>0</v>
      </c>
      <c r="F298" s="13">
        <v>0</v>
      </c>
      <c r="G298" s="12">
        <v>2</v>
      </c>
      <c r="H298" s="13">
        <v>79.98</v>
      </c>
      <c r="I298" s="11" t="s">
        <v>25</v>
      </c>
      <c r="J298" s="11" t="s">
        <v>36</v>
      </c>
      <c r="K298" s="12" t="s">
        <v>116</v>
      </c>
      <c r="L298" s="14">
        <v>2021</v>
      </c>
      <c r="M298" s="2"/>
    </row>
    <row r="299" spans="2:13" x14ac:dyDescent="0.3">
      <c r="B299" s="15">
        <v>44522</v>
      </c>
      <c r="C299" s="2" t="s">
        <v>104</v>
      </c>
      <c r="D299" s="2" t="s">
        <v>105</v>
      </c>
      <c r="E299" s="16">
        <v>3</v>
      </c>
      <c r="F299" s="17">
        <v>103.64999999999999</v>
      </c>
      <c r="G299" s="16">
        <v>4</v>
      </c>
      <c r="H299" s="17">
        <v>212.6</v>
      </c>
      <c r="I299" s="2" t="s">
        <v>106</v>
      </c>
      <c r="J299" s="2" t="s">
        <v>100</v>
      </c>
      <c r="K299" s="16" t="s">
        <v>116</v>
      </c>
      <c r="L299" s="18">
        <v>2021</v>
      </c>
      <c r="M299" s="2"/>
    </row>
    <row r="300" spans="2:13" x14ac:dyDescent="0.3">
      <c r="B300" s="10">
        <v>44523</v>
      </c>
      <c r="C300" s="11" t="s">
        <v>59</v>
      </c>
      <c r="D300" s="11" t="s">
        <v>60</v>
      </c>
      <c r="E300" s="12">
        <v>1</v>
      </c>
      <c r="F300" s="13">
        <v>20</v>
      </c>
      <c r="G300" s="12">
        <v>2</v>
      </c>
      <c r="H300" s="13">
        <v>79.98</v>
      </c>
      <c r="I300" s="11" t="s">
        <v>30</v>
      </c>
      <c r="J300" s="11" t="s">
        <v>55</v>
      </c>
      <c r="K300" s="12" t="s">
        <v>116</v>
      </c>
      <c r="L300" s="14">
        <v>2021</v>
      </c>
      <c r="M300" s="2"/>
    </row>
    <row r="301" spans="2:13" x14ac:dyDescent="0.3">
      <c r="B301" s="15">
        <v>44524</v>
      </c>
      <c r="C301" s="2" t="s">
        <v>49</v>
      </c>
      <c r="D301" s="2" t="s">
        <v>50</v>
      </c>
      <c r="E301" s="16">
        <v>2</v>
      </c>
      <c r="F301" s="17">
        <v>46.06</v>
      </c>
      <c r="G301" s="16">
        <v>4</v>
      </c>
      <c r="H301" s="17">
        <v>167.52</v>
      </c>
      <c r="I301" s="2" t="s">
        <v>46</v>
      </c>
      <c r="J301" s="2" t="s">
        <v>36</v>
      </c>
      <c r="K301" s="16" t="s">
        <v>116</v>
      </c>
      <c r="L301" s="18">
        <v>2021</v>
      </c>
      <c r="M301" s="2"/>
    </row>
    <row r="302" spans="2:13" x14ac:dyDescent="0.3">
      <c r="B302" s="10">
        <v>44525</v>
      </c>
      <c r="C302" s="11" t="s">
        <v>61</v>
      </c>
      <c r="D302" s="11" t="s">
        <v>62</v>
      </c>
      <c r="E302" s="12">
        <v>2</v>
      </c>
      <c r="F302" s="13">
        <v>588.04</v>
      </c>
      <c r="G302" s="12">
        <v>4</v>
      </c>
      <c r="H302" s="13">
        <v>1306.76</v>
      </c>
      <c r="I302" s="11" t="s">
        <v>58</v>
      </c>
      <c r="J302" s="11" t="s">
        <v>55</v>
      </c>
      <c r="K302" s="12" t="s">
        <v>116</v>
      </c>
      <c r="L302" s="14">
        <v>2021</v>
      </c>
      <c r="M302" s="2"/>
    </row>
    <row r="303" spans="2:13" x14ac:dyDescent="0.3">
      <c r="B303" s="15">
        <v>44526</v>
      </c>
      <c r="C303" s="2" t="s">
        <v>53</v>
      </c>
      <c r="D303" s="2" t="s">
        <v>54</v>
      </c>
      <c r="E303" s="16">
        <v>3</v>
      </c>
      <c r="F303" s="17">
        <v>623.97</v>
      </c>
      <c r="G303" s="16">
        <v>2</v>
      </c>
      <c r="H303" s="17">
        <v>519.98</v>
      </c>
      <c r="I303" s="2" t="s">
        <v>35</v>
      </c>
      <c r="J303" s="2" t="s">
        <v>55</v>
      </c>
      <c r="K303" s="16" t="s">
        <v>116</v>
      </c>
      <c r="L303" s="18">
        <v>2021</v>
      </c>
      <c r="M303" s="2"/>
    </row>
    <row r="304" spans="2:13" x14ac:dyDescent="0.3">
      <c r="B304" s="10">
        <v>44527</v>
      </c>
      <c r="C304" s="11" t="s">
        <v>23</v>
      </c>
      <c r="D304" s="11" t="s">
        <v>24</v>
      </c>
      <c r="E304" s="12">
        <v>1</v>
      </c>
      <c r="F304" s="13">
        <v>10</v>
      </c>
      <c r="G304" s="12">
        <v>2</v>
      </c>
      <c r="H304" s="13">
        <v>39.979999999999997</v>
      </c>
      <c r="I304" s="11" t="s">
        <v>25</v>
      </c>
      <c r="J304" s="11" t="s">
        <v>14</v>
      </c>
      <c r="K304" s="12" t="s">
        <v>116</v>
      </c>
      <c r="L304" s="14">
        <v>2021</v>
      </c>
      <c r="M304" s="2"/>
    </row>
    <row r="305" spans="2:13" x14ac:dyDescent="0.3">
      <c r="B305" s="15">
        <v>44528</v>
      </c>
      <c r="C305" s="2" t="s">
        <v>79</v>
      </c>
      <c r="D305" s="2" t="s">
        <v>80</v>
      </c>
      <c r="E305" s="16">
        <v>3</v>
      </c>
      <c r="F305" s="17">
        <v>634.95000000000005</v>
      </c>
      <c r="G305" s="16">
        <v>2</v>
      </c>
      <c r="H305" s="17">
        <v>498</v>
      </c>
      <c r="I305" s="2" t="s">
        <v>81</v>
      </c>
      <c r="J305" s="2" t="s">
        <v>78</v>
      </c>
      <c r="K305" s="16" t="s">
        <v>116</v>
      </c>
      <c r="L305" s="18">
        <v>2021</v>
      </c>
      <c r="M305" s="2"/>
    </row>
    <row r="306" spans="2:13" x14ac:dyDescent="0.3">
      <c r="B306" s="10">
        <v>44530</v>
      </c>
      <c r="C306" s="11" t="s">
        <v>72</v>
      </c>
      <c r="D306" s="11" t="s">
        <v>73</v>
      </c>
      <c r="E306" s="12">
        <v>0</v>
      </c>
      <c r="F306" s="13">
        <v>0</v>
      </c>
      <c r="G306" s="12">
        <v>2</v>
      </c>
      <c r="H306" s="13">
        <v>28000</v>
      </c>
      <c r="I306" s="11" t="s">
        <v>74</v>
      </c>
      <c r="J306" s="11" t="s">
        <v>68</v>
      </c>
      <c r="K306" s="12" t="s">
        <v>116</v>
      </c>
      <c r="L306" s="14">
        <v>2021</v>
      </c>
      <c r="M306" s="2"/>
    </row>
    <row r="307" spans="2:13" x14ac:dyDescent="0.3">
      <c r="B307" s="15">
        <v>44531</v>
      </c>
      <c r="C307" s="2" t="s">
        <v>16</v>
      </c>
      <c r="D307" s="2" t="s">
        <v>17</v>
      </c>
      <c r="E307" s="16">
        <v>1</v>
      </c>
      <c r="F307" s="17">
        <v>174.99</v>
      </c>
      <c r="G307" s="16">
        <v>4</v>
      </c>
      <c r="H307" s="17">
        <v>999.96</v>
      </c>
      <c r="I307" s="2" t="s">
        <v>18</v>
      </c>
      <c r="J307" s="2" t="s">
        <v>14</v>
      </c>
      <c r="K307" s="16" t="s">
        <v>117</v>
      </c>
      <c r="L307" s="18">
        <v>2021</v>
      </c>
      <c r="M307" s="2"/>
    </row>
    <row r="308" spans="2:13" x14ac:dyDescent="0.3">
      <c r="B308" s="10">
        <v>44532</v>
      </c>
      <c r="C308" s="11" t="s">
        <v>40</v>
      </c>
      <c r="D308" s="11" t="s">
        <v>41</v>
      </c>
      <c r="E308" s="12">
        <v>0</v>
      </c>
      <c r="F308" s="13">
        <v>0</v>
      </c>
      <c r="G308" s="12">
        <v>3</v>
      </c>
      <c r="H308" s="13">
        <v>119.97</v>
      </c>
      <c r="I308" s="11" t="s">
        <v>25</v>
      </c>
      <c r="J308" s="11" t="s">
        <v>36</v>
      </c>
      <c r="K308" s="12" t="s">
        <v>117</v>
      </c>
      <c r="L308" s="14">
        <v>2021</v>
      </c>
      <c r="M308" s="2"/>
    </row>
    <row r="309" spans="2:13" x14ac:dyDescent="0.3">
      <c r="B309" s="15">
        <v>44534</v>
      </c>
      <c r="C309" s="2" t="s">
        <v>82</v>
      </c>
      <c r="D309" s="2" t="s">
        <v>83</v>
      </c>
      <c r="E309" s="16">
        <v>0</v>
      </c>
      <c r="F309" s="17">
        <v>0</v>
      </c>
      <c r="G309" s="16">
        <v>1</v>
      </c>
      <c r="H309" s="17">
        <v>129</v>
      </c>
      <c r="I309" s="2" t="s">
        <v>77</v>
      </c>
      <c r="J309" s="2" t="s">
        <v>78</v>
      </c>
      <c r="K309" s="16" t="s">
        <v>117</v>
      </c>
      <c r="L309" s="18">
        <v>2021</v>
      </c>
      <c r="M309" s="2"/>
    </row>
    <row r="310" spans="2:13" x14ac:dyDescent="0.3">
      <c r="B310" s="10">
        <v>44535</v>
      </c>
      <c r="C310" s="11" t="s">
        <v>21</v>
      </c>
      <c r="D310" s="11" t="s">
        <v>22</v>
      </c>
      <c r="E310" s="12">
        <v>1</v>
      </c>
      <c r="F310" s="13">
        <v>41.99</v>
      </c>
      <c r="G310" s="12">
        <v>2</v>
      </c>
      <c r="H310" s="13">
        <v>139.97999999999999</v>
      </c>
      <c r="I310" s="11" t="s">
        <v>18</v>
      </c>
      <c r="J310" s="11" t="s">
        <v>14</v>
      </c>
      <c r="K310" s="12" t="s">
        <v>117</v>
      </c>
      <c r="L310" s="14">
        <v>2021</v>
      </c>
      <c r="M310" s="2"/>
    </row>
    <row r="311" spans="2:13" x14ac:dyDescent="0.3">
      <c r="B311" s="15">
        <v>44536</v>
      </c>
      <c r="C311" s="2" t="s">
        <v>87</v>
      </c>
      <c r="D311" s="2" t="s">
        <v>88</v>
      </c>
      <c r="E311" s="16">
        <v>0</v>
      </c>
      <c r="F311" s="17">
        <v>0</v>
      </c>
      <c r="G311" s="16">
        <v>4</v>
      </c>
      <c r="H311" s="17">
        <v>359.96</v>
      </c>
      <c r="I311" s="2" t="s">
        <v>25</v>
      </c>
      <c r="J311" s="2" t="s">
        <v>78</v>
      </c>
      <c r="K311" s="16" t="s">
        <v>117</v>
      </c>
      <c r="L311" s="18">
        <v>2021</v>
      </c>
      <c r="M311" s="2"/>
    </row>
    <row r="312" spans="2:13" x14ac:dyDescent="0.3">
      <c r="B312" s="10">
        <v>44537</v>
      </c>
      <c r="C312" s="11" t="s">
        <v>47</v>
      </c>
      <c r="D312" s="11" t="s">
        <v>48</v>
      </c>
      <c r="E312" s="12">
        <v>2</v>
      </c>
      <c r="F312" s="13">
        <v>179.82</v>
      </c>
      <c r="G312" s="12">
        <v>3</v>
      </c>
      <c r="H312" s="13">
        <v>359.64</v>
      </c>
      <c r="I312" s="11" t="s">
        <v>46</v>
      </c>
      <c r="J312" s="11" t="s">
        <v>36</v>
      </c>
      <c r="K312" s="12" t="s">
        <v>117</v>
      </c>
      <c r="L312" s="14">
        <v>2021</v>
      </c>
      <c r="M312" s="2"/>
    </row>
    <row r="313" spans="2:13" x14ac:dyDescent="0.3">
      <c r="B313" s="15">
        <v>44538</v>
      </c>
      <c r="C313" s="2" t="s">
        <v>23</v>
      </c>
      <c r="D313" s="2" t="s">
        <v>24</v>
      </c>
      <c r="E313" s="16">
        <v>1</v>
      </c>
      <c r="F313" s="17">
        <v>10</v>
      </c>
      <c r="G313" s="16">
        <v>3</v>
      </c>
      <c r="H313" s="17">
        <v>59.97</v>
      </c>
      <c r="I313" s="2" t="s">
        <v>25</v>
      </c>
      <c r="J313" s="2" t="s">
        <v>14</v>
      </c>
      <c r="K313" s="16" t="s">
        <v>117</v>
      </c>
      <c r="L313" s="18">
        <v>2021</v>
      </c>
      <c r="M313" s="2"/>
    </row>
    <row r="314" spans="2:13" x14ac:dyDescent="0.3">
      <c r="B314" s="10">
        <v>44539</v>
      </c>
      <c r="C314" s="11" t="s">
        <v>98</v>
      </c>
      <c r="D314" s="11" t="s">
        <v>99</v>
      </c>
      <c r="E314" s="12">
        <v>1</v>
      </c>
      <c r="F314" s="13">
        <v>359.96</v>
      </c>
      <c r="G314" s="12">
        <v>1</v>
      </c>
      <c r="H314" s="13">
        <v>399.95</v>
      </c>
      <c r="I314" s="11" t="s">
        <v>13</v>
      </c>
      <c r="J314" s="11" t="s">
        <v>100</v>
      </c>
      <c r="K314" s="12" t="s">
        <v>117</v>
      </c>
      <c r="L314" s="14">
        <v>2021</v>
      </c>
      <c r="M314" s="2"/>
    </row>
    <row r="315" spans="2:13" x14ac:dyDescent="0.3">
      <c r="B315" s="15">
        <v>44540</v>
      </c>
      <c r="C315" s="2" t="s">
        <v>26</v>
      </c>
      <c r="D315" s="2" t="s">
        <v>27</v>
      </c>
      <c r="E315" s="16">
        <v>2</v>
      </c>
      <c r="F315" s="17">
        <v>28</v>
      </c>
      <c r="G315" s="16">
        <v>2</v>
      </c>
      <c r="H315" s="17">
        <v>55.98</v>
      </c>
      <c r="I315" s="2" t="s">
        <v>25</v>
      </c>
      <c r="J315" s="2" t="s">
        <v>14</v>
      </c>
      <c r="K315" s="16" t="s">
        <v>117</v>
      </c>
      <c r="L315" s="18">
        <v>2021</v>
      </c>
      <c r="M315" s="2"/>
    </row>
    <row r="316" spans="2:13" x14ac:dyDescent="0.3">
      <c r="B316" s="10">
        <v>44541</v>
      </c>
      <c r="C316" s="11" t="s">
        <v>75</v>
      </c>
      <c r="D316" s="11" t="s">
        <v>76</v>
      </c>
      <c r="E316" s="12">
        <v>2</v>
      </c>
      <c r="F316" s="13">
        <v>24</v>
      </c>
      <c r="G316" s="12">
        <v>4</v>
      </c>
      <c r="H316" s="13">
        <v>80</v>
      </c>
      <c r="I316" s="11" t="s">
        <v>77</v>
      </c>
      <c r="J316" s="11" t="s">
        <v>78</v>
      </c>
      <c r="K316" s="12" t="s">
        <v>117</v>
      </c>
      <c r="L316" s="14">
        <v>2021</v>
      </c>
      <c r="M316" s="2"/>
    </row>
    <row r="317" spans="2:13" x14ac:dyDescent="0.3">
      <c r="B317" s="15">
        <v>44542</v>
      </c>
      <c r="C317" s="2" t="s">
        <v>82</v>
      </c>
      <c r="D317" s="2" t="s">
        <v>83</v>
      </c>
      <c r="E317" s="16">
        <v>2</v>
      </c>
      <c r="F317" s="17">
        <v>193.5</v>
      </c>
      <c r="G317" s="16">
        <v>3</v>
      </c>
      <c r="H317" s="17">
        <v>387</v>
      </c>
      <c r="I317" s="2" t="s">
        <v>77</v>
      </c>
      <c r="J317" s="2" t="s">
        <v>78</v>
      </c>
      <c r="K317" s="16" t="s">
        <v>117</v>
      </c>
      <c r="L317" s="18">
        <v>2021</v>
      </c>
      <c r="M317" s="2"/>
    </row>
    <row r="318" spans="2:13" x14ac:dyDescent="0.3">
      <c r="B318" s="10">
        <v>44543</v>
      </c>
      <c r="C318" s="11" t="s">
        <v>96</v>
      </c>
      <c r="D318" s="11" t="s">
        <v>97</v>
      </c>
      <c r="E318" s="12">
        <v>0</v>
      </c>
      <c r="F318" s="13">
        <v>0</v>
      </c>
      <c r="G318" s="12">
        <v>1</v>
      </c>
      <c r="H318" s="13">
        <v>99.99</v>
      </c>
      <c r="I318" s="11" t="s">
        <v>25</v>
      </c>
      <c r="J318" s="11" t="s">
        <v>95</v>
      </c>
      <c r="K318" s="12" t="s">
        <v>117</v>
      </c>
      <c r="L318" s="14">
        <v>2021</v>
      </c>
      <c r="M318" s="2"/>
    </row>
    <row r="319" spans="2:13" x14ac:dyDescent="0.3">
      <c r="B319" s="15">
        <v>44544</v>
      </c>
      <c r="C319" s="2" t="s">
        <v>84</v>
      </c>
      <c r="D319" s="2" t="s">
        <v>85</v>
      </c>
      <c r="E319" s="16">
        <v>2</v>
      </c>
      <c r="F319" s="17">
        <v>193.5</v>
      </c>
      <c r="G319" s="16">
        <v>4</v>
      </c>
      <c r="H319" s="17">
        <v>516</v>
      </c>
      <c r="I319" s="2" t="s">
        <v>86</v>
      </c>
      <c r="J319" s="2" t="s">
        <v>78</v>
      </c>
      <c r="K319" s="16" t="s">
        <v>117</v>
      </c>
      <c r="L319" s="18">
        <v>2021</v>
      </c>
      <c r="M319" s="2"/>
    </row>
    <row r="320" spans="2:13" x14ac:dyDescent="0.3">
      <c r="B320" s="10">
        <v>44545</v>
      </c>
      <c r="C320" s="11" t="s">
        <v>49</v>
      </c>
      <c r="D320" s="11" t="s">
        <v>50</v>
      </c>
      <c r="E320" s="12">
        <v>2</v>
      </c>
      <c r="F320" s="13">
        <v>46.06</v>
      </c>
      <c r="G320" s="12">
        <v>4</v>
      </c>
      <c r="H320" s="13">
        <v>167.52</v>
      </c>
      <c r="I320" s="11" t="s">
        <v>46</v>
      </c>
      <c r="J320" s="11" t="s">
        <v>36</v>
      </c>
      <c r="K320" s="12" t="s">
        <v>117</v>
      </c>
      <c r="L320" s="14">
        <v>2021</v>
      </c>
      <c r="M320" s="2"/>
    </row>
    <row r="321" spans="2:13" x14ac:dyDescent="0.3">
      <c r="B321" s="15">
        <v>44547</v>
      </c>
      <c r="C321" s="2" t="s">
        <v>11</v>
      </c>
      <c r="D321" s="2" t="s">
        <v>12</v>
      </c>
      <c r="E321" s="16">
        <v>2</v>
      </c>
      <c r="F321" s="17">
        <v>691.18</v>
      </c>
      <c r="G321" s="16">
        <v>4</v>
      </c>
      <c r="H321" s="17">
        <v>1727.96</v>
      </c>
      <c r="I321" s="2" t="s">
        <v>13</v>
      </c>
      <c r="J321" s="2" t="s">
        <v>14</v>
      </c>
      <c r="K321" s="16" t="s">
        <v>117</v>
      </c>
      <c r="L321" s="18">
        <v>2021</v>
      </c>
      <c r="M321" s="2"/>
    </row>
    <row r="322" spans="2:13" x14ac:dyDescent="0.3">
      <c r="B322" s="10">
        <v>44548</v>
      </c>
      <c r="C322" s="11" t="s">
        <v>72</v>
      </c>
      <c r="D322" s="11" t="s">
        <v>73</v>
      </c>
      <c r="E322" s="12">
        <v>0</v>
      </c>
      <c r="F322" s="13">
        <v>0</v>
      </c>
      <c r="G322" s="12">
        <v>2</v>
      </c>
      <c r="H322" s="13">
        <v>28000</v>
      </c>
      <c r="I322" s="11" t="s">
        <v>74</v>
      </c>
      <c r="J322" s="11" t="s">
        <v>68</v>
      </c>
      <c r="K322" s="12" t="s">
        <v>117</v>
      </c>
      <c r="L322" s="14">
        <v>2021</v>
      </c>
      <c r="M322" s="2"/>
    </row>
    <row r="323" spans="2:13" x14ac:dyDescent="0.3">
      <c r="B323" s="15">
        <v>44549</v>
      </c>
      <c r="C323" s="2" t="s">
        <v>21</v>
      </c>
      <c r="D323" s="2" t="s">
        <v>22</v>
      </c>
      <c r="E323" s="16">
        <v>0</v>
      </c>
      <c r="F323" s="17">
        <v>0</v>
      </c>
      <c r="G323" s="16">
        <v>3</v>
      </c>
      <c r="H323" s="17">
        <v>209.97</v>
      </c>
      <c r="I323" s="2" t="s">
        <v>18</v>
      </c>
      <c r="J323" s="2" t="s">
        <v>14</v>
      </c>
      <c r="K323" s="16" t="s">
        <v>117</v>
      </c>
      <c r="L323" s="18">
        <v>2021</v>
      </c>
      <c r="M323" s="2"/>
    </row>
    <row r="324" spans="2:13" x14ac:dyDescent="0.3">
      <c r="B324" s="10">
        <v>44551</v>
      </c>
      <c r="C324" s="11" t="s">
        <v>56</v>
      </c>
      <c r="D324" s="11" t="s">
        <v>57</v>
      </c>
      <c r="E324" s="12">
        <v>3</v>
      </c>
      <c r="F324" s="13">
        <v>549.75</v>
      </c>
      <c r="G324" s="12">
        <v>4</v>
      </c>
      <c r="H324" s="13">
        <v>862.36</v>
      </c>
      <c r="I324" s="11" t="s">
        <v>58</v>
      </c>
      <c r="J324" s="11" t="s">
        <v>55</v>
      </c>
      <c r="K324" s="12" t="s">
        <v>117</v>
      </c>
      <c r="L324" s="14">
        <v>2021</v>
      </c>
      <c r="M324" s="2"/>
    </row>
    <row r="325" spans="2:13" x14ac:dyDescent="0.3">
      <c r="B325" s="15">
        <v>44554</v>
      </c>
      <c r="C325" s="2" t="s">
        <v>72</v>
      </c>
      <c r="D325" s="2" t="s">
        <v>73</v>
      </c>
      <c r="E325" s="16">
        <v>0</v>
      </c>
      <c r="F325" s="17">
        <v>0</v>
      </c>
      <c r="G325" s="16">
        <v>1</v>
      </c>
      <c r="H325" s="17">
        <v>14000</v>
      </c>
      <c r="I325" s="2" t="s">
        <v>74</v>
      </c>
      <c r="J325" s="2" t="s">
        <v>68</v>
      </c>
      <c r="K325" s="16" t="s">
        <v>117</v>
      </c>
      <c r="L325" s="18">
        <v>2021</v>
      </c>
      <c r="M325" s="2"/>
    </row>
    <row r="326" spans="2:13" x14ac:dyDescent="0.3">
      <c r="B326" s="10">
        <v>44555</v>
      </c>
      <c r="C326" s="11" t="s">
        <v>98</v>
      </c>
      <c r="D326" s="11" t="s">
        <v>99</v>
      </c>
      <c r="E326" s="12">
        <v>0</v>
      </c>
      <c r="F326" s="13">
        <v>0</v>
      </c>
      <c r="G326" s="12">
        <v>4</v>
      </c>
      <c r="H326" s="13">
        <v>1599.8</v>
      </c>
      <c r="I326" s="11" t="s">
        <v>13</v>
      </c>
      <c r="J326" s="11" t="s">
        <v>100</v>
      </c>
      <c r="K326" s="12" t="s">
        <v>117</v>
      </c>
      <c r="L326" s="14">
        <v>2021</v>
      </c>
      <c r="M326" s="2"/>
    </row>
    <row r="327" spans="2:13" x14ac:dyDescent="0.3">
      <c r="B327" s="15">
        <v>44558</v>
      </c>
      <c r="C327" s="2" t="s">
        <v>33</v>
      </c>
      <c r="D327" s="2" t="s">
        <v>34</v>
      </c>
      <c r="E327" s="16">
        <v>3</v>
      </c>
      <c r="F327" s="17">
        <v>599.97</v>
      </c>
      <c r="G327" s="16">
        <v>5</v>
      </c>
      <c r="H327" s="17">
        <v>1249.95</v>
      </c>
      <c r="I327" s="2" t="s">
        <v>35</v>
      </c>
      <c r="J327" s="2" t="s">
        <v>36</v>
      </c>
      <c r="K327" s="16" t="s">
        <v>117</v>
      </c>
      <c r="L327" s="18">
        <v>2021</v>
      </c>
      <c r="M327" s="2"/>
    </row>
    <row r="328" spans="2:13" x14ac:dyDescent="0.3">
      <c r="B328" s="10">
        <v>44559</v>
      </c>
      <c r="C328" s="11" t="s">
        <v>51</v>
      </c>
      <c r="D328" s="11" t="s">
        <v>52</v>
      </c>
      <c r="E328" s="12">
        <v>1</v>
      </c>
      <c r="F328" s="13">
        <v>89.99</v>
      </c>
      <c r="G328" s="12">
        <v>3</v>
      </c>
      <c r="H328" s="13">
        <v>359.97</v>
      </c>
      <c r="I328" s="11" t="s">
        <v>39</v>
      </c>
      <c r="J328" s="11" t="s">
        <v>36</v>
      </c>
      <c r="K328" s="12" t="s">
        <v>117</v>
      </c>
      <c r="L328" s="14">
        <v>2021</v>
      </c>
      <c r="M328" s="2"/>
    </row>
    <row r="329" spans="2:13" x14ac:dyDescent="0.3">
      <c r="B329" s="15">
        <v>44560</v>
      </c>
      <c r="C329" s="2" t="s">
        <v>26</v>
      </c>
      <c r="D329" s="2" t="s">
        <v>27</v>
      </c>
      <c r="E329" s="16">
        <v>3</v>
      </c>
      <c r="F329" s="17">
        <v>42</v>
      </c>
      <c r="G329" s="16">
        <v>4</v>
      </c>
      <c r="H329" s="17">
        <v>111.96</v>
      </c>
      <c r="I329" s="2" t="s">
        <v>25</v>
      </c>
      <c r="J329" s="2" t="s">
        <v>14</v>
      </c>
      <c r="K329" s="16" t="s">
        <v>117</v>
      </c>
      <c r="L329" s="18">
        <v>2021</v>
      </c>
      <c r="M329" s="2"/>
    </row>
    <row r="330" spans="2:13" x14ac:dyDescent="0.3">
      <c r="B330" s="10">
        <v>44561</v>
      </c>
      <c r="C330" s="11" t="s">
        <v>44</v>
      </c>
      <c r="D330" s="11" t="s">
        <v>45</v>
      </c>
      <c r="E330" s="12">
        <v>3</v>
      </c>
      <c r="F330" s="13">
        <v>98.13</v>
      </c>
      <c r="G330" s="12">
        <v>3</v>
      </c>
      <c r="H330" s="13">
        <v>150.96</v>
      </c>
      <c r="I330" s="11" t="s">
        <v>46</v>
      </c>
      <c r="J330" s="11" t="s">
        <v>36</v>
      </c>
      <c r="K330" s="12" t="s">
        <v>117</v>
      </c>
      <c r="L330" s="14">
        <v>2021</v>
      </c>
      <c r="M330" s="2"/>
    </row>
    <row r="331" spans="2:13" x14ac:dyDescent="0.3">
      <c r="B331" s="15">
        <v>44562</v>
      </c>
      <c r="C331" s="2" t="s">
        <v>23</v>
      </c>
      <c r="D331" s="2" t="s">
        <v>24</v>
      </c>
      <c r="E331" s="16">
        <v>3</v>
      </c>
      <c r="F331" s="17">
        <v>30</v>
      </c>
      <c r="G331" s="16">
        <v>4</v>
      </c>
      <c r="H331" s="17">
        <v>79.959999999999994</v>
      </c>
      <c r="I331" s="2" t="s">
        <v>25</v>
      </c>
      <c r="J331" s="2" t="s">
        <v>14</v>
      </c>
      <c r="K331" s="16" t="s">
        <v>15</v>
      </c>
      <c r="L331" s="18">
        <v>2022</v>
      </c>
      <c r="M331" s="2"/>
    </row>
    <row r="332" spans="2:13" x14ac:dyDescent="0.3">
      <c r="B332" s="10">
        <v>44563</v>
      </c>
      <c r="C332" s="11" t="s">
        <v>19</v>
      </c>
      <c r="D332" s="11" t="s">
        <v>20</v>
      </c>
      <c r="E332" s="12">
        <v>1</v>
      </c>
      <c r="F332" s="13">
        <v>64.989999999999995</v>
      </c>
      <c r="G332" s="12">
        <v>3</v>
      </c>
      <c r="H332" s="13">
        <v>299.97000000000003</v>
      </c>
      <c r="I332" s="11" t="s">
        <v>18</v>
      </c>
      <c r="J332" s="11" t="s">
        <v>14</v>
      </c>
      <c r="K332" s="12" t="s">
        <v>15</v>
      </c>
      <c r="L332" s="14">
        <v>2022</v>
      </c>
      <c r="M332" s="2"/>
    </row>
    <row r="333" spans="2:13" x14ac:dyDescent="0.3">
      <c r="B333" s="15">
        <v>44564</v>
      </c>
      <c r="C333" s="2" t="s">
        <v>47</v>
      </c>
      <c r="D333" s="2" t="s">
        <v>48</v>
      </c>
      <c r="E333" s="16">
        <v>1</v>
      </c>
      <c r="F333" s="17">
        <v>89.91</v>
      </c>
      <c r="G333" s="16">
        <v>5</v>
      </c>
      <c r="H333" s="17">
        <v>599.4</v>
      </c>
      <c r="I333" s="2" t="s">
        <v>46</v>
      </c>
      <c r="J333" s="2" t="s">
        <v>36</v>
      </c>
      <c r="K333" s="16" t="s">
        <v>15</v>
      </c>
      <c r="L333" s="18">
        <v>2022</v>
      </c>
      <c r="M333" s="2"/>
    </row>
    <row r="334" spans="2:13" x14ac:dyDescent="0.3">
      <c r="B334" s="10">
        <v>44565</v>
      </c>
      <c r="C334" s="11" t="s">
        <v>92</v>
      </c>
      <c r="D334" s="11" t="s">
        <v>93</v>
      </c>
      <c r="E334" s="12">
        <v>0</v>
      </c>
      <c r="F334" s="13">
        <v>0</v>
      </c>
      <c r="G334" s="12">
        <v>3</v>
      </c>
      <c r="H334" s="13">
        <v>179.97</v>
      </c>
      <c r="I334" s="11" t="s">
        <v>94</v>
      </c>
      <c r="J334" s="11" t="s">
        <v>95</v>
      </c>
      <c r="K334" s="12" t="s">
        <v>15</v>
      </c>
      <c r="L334" s="14">
        <v>2022</v>
      </c>
      <c r="M334" s="2"/>
    </row>
    <row r="335" spans="2:13" x14ac:dyDescent="0.3">
      <c r="B335" s="15">
        <v>44567</v>
      </c>
      <c r="C335" s="2" t="s">
        <v>61</v>
      </c>
      <c r="D335" s="2" t="s">
        <v>62</v>
      </c>
      <c r="E335" s="16">
        <v>3</v>
      </c>
      <c r="F335" s="17">
        <v>882.06</v>
      </c>
      <c r="G335" s="16">
        <v>4</v>
      </c>
      <c r="H335" s="17">
        <v>1306.76</v>
      </c>
      <c r="I335" s="2" t="s">
        <v>58</v>
      </c>
      <c r="J335" s="2" t="s">
        <v>55</v>
      </c>
      <c r="K335" s="16" t="s">
        <v>15</v>
      </c>
      <c r="L335" s="18">
        <v>2022</v>
      </c>
      <c r="M335" s="2"/>
    </row>
    <row r="336" spans="2:13" x14ac:dyDescent="0.3">
      <c r="B336" s="10">
        <v>44568</v>
      </c>
      <c r="C336" s="11" t="s">
        <v>66</v>
      </c>
      <c r="D336" s="11" t="s">
        <v>67</v>
      </c>
      <c r="E336" s="12">
        <v>0</v>
      </c>
      <c r="F336" s="13">
        <v>0</v>
      </c>
      <c r="G336" s="12">
        <v>3</v>
      </c>
      <c r="H336" s="13">
        <v>14985</v>
      </c>
      <c r="I336" s="11" t="s">
        <v>13</v>
      </c>
      <c r="J336" s="11" t="s">
        <v>68</v>
      </c>
      <c r="K336" s="12" t="s">
        <v>15</v>
      </c>
      <c r="L336" s="14">
        <v>2022</v>
      </c>
      <c r="M336" s="2"/>
    </row>
    <row r="337" spans="2:13" x14ac:dyDescent="0.3">
      <c r="B337" s="15">
        <v>44570</v>
      </c>
      <c r="C337" s="2" t="s">
        <v>47</v>
      </c>
      <c r="D337" s="2" t="s">
        <v>48</v>
      </c>
      <c r="E337" s="16">
        <v>3</v>
      </c>
      <c r="F337" s="17">
        <v>269.73</v>
      </c>
      <c r="G337" s="16">
        <v>1</v>
      </c>
      <c r="H337" s="17">
        <v>119.88</v>
      </c>
      <c r="I337" s="2" t="s">
        <v>46</v>
      </c>
      <c r="J337" s="2" t="s">
        <v>36</v>
      </c>
      <c r="K337" s="16" t="s">
        <v>15</v>
      </c>
      <c r="L337" s="18">
        <v>2022</v>
      </c>
      <c r="M337" s="2"/>
    </row>
    <row r="338" spans="2:13" x14ac:dyDescent="0.3">
      <c r="B338" s="10">
        <v>44571</v>
      </c>
      <c r="C338" s="11" t="s">
        <v>56</v>
      </c>
      <c r="D338" s="11" t="s">
        <v>57</v>
      </c>
      <c r="E338" s="12">
        <v>2</v>
      </c>
      <c r="F338" s="13">
        <v>366.5</v>
      </c>
      <c r="G338" s="12">
        <v>5</v>
      </c>
      <c r="H338" s="13">
        <v>1077.95</v>
      </c>
      <c r="I338" s="11" t="s">
        <v>58</v>
      </c>
      <c r="J338" s="11" t="s">
        <v>55</v>
      </c>
      <c r="K338" s="12" t="s">
        <v>15</v>
      </c>
      <c r="L338" s="14">
        <v>2022</v>
      </c>
      <c r="M338" s="2"/>
    </row>
    <row r="339" spans="2:13" x14ac:dyDescent="0.3">
      <c r="B339" s="15">
        <v>44572</v>
      </c>
      <c r="C339" s="2" t="s">
        <v>59</v>
      </c>
      <c r="D339" s="2" t="s">
        <v>60</v>
      </c>
      <c r="E339" s="16">
        <v>0</v>
      </c>
      <c r="F339" s="17">
        <v>0</v>
      </c>
      <c r="G339" s="16">
        <v>3</v>
      </c>
      <c r="H339" s="17">
        <v>119.97</v>
      </c>
      <c r="I339" s="2" t="s">
        <v>30</v>
      </c>
      <c r="J339" s="2" t="s">
        <v>55</v>
      </c>
      <c r="K339" s="16" t="s">
        <v>15</v>
      </c>
      <c r="L339" s="18">
        <v>2022</v>
      </c>
      <c r="M339" s="2"/>
    </row>
    <row r="340" spans="2:13" x14ac:dyDescent="0.3">
      <c r="B340" s="10">
        <v>44573</v>
      </c>
      <c r="C340" s="11" t="s">
        <v>28</v>
      </c>
      <c r="D340" s="11" t="s">
        <v>29</v>
      </c>
      <c r="E340" s="12">
        <v>2</v>
      </c>
      <c r="F340" s="13">
        <v>30</v>
      </c>
      <c r="G340" s="12">
        <v>1</v>
      </c>
      <c r="H340" s="13">
        <v>29.99</v>
      </c>
      <c r="I340" s="11" t="s">
        <v>30</v>
      </c>
      <c r="J340" s="11" t="s">
        <v>14</v>
      </c>
      <c r="K340" s="12" t="s">
        <v>15</v>
      </c>
      <c r="L340" s="14">
        <v>2022</v>
      </c>
      <c r="M340" s="2"/>
    </row>
    <row r="341" spans="2:13" x14ac:dyDescent="0.3">
      <c r="B341" s="15">
        <v>44574</v>
      </c>
      <c r="C341" s="2" t="s">
        <v>96</v>
      </c>
      <c r="D341" s="2" t="s">
        <v>97</v>
      </c>
      <c r="E341" s="16">
        <v>2</v>
      </c>
      <c r="F341" s="17">
        <v>149.97999999999999</v>
      </c>
      <c r="G341" s="16">
        <v>1</v>
      </c>
      <c r="H341" s="17">
        <v>99.99</v>
      </c>
      <c r="I341" s="2" t="s">
        <v>25</v>
      </c>
      <c r="J341" s="2" t="s">
        <v>95</v>
      </c>
      <c r="K341" s="16" t="s">
        <v>15</v>
      </c>
      <c r="L341" s="18">
        <v>2022</v>
      </c>
      <c r="M341" s="2"/>
    </row>
    <row r="342" spans="2:13" x14ac:dyDescent="0.3">
      <c r="B342" s="10">
        <v>44575</v>
      </c>
      <c r="C342" s="11" t="s">
        <v>49</v>
      </c>
      <c r="D342" s="11" t="s">
        <v>50</v>
      </c>
      <c r="E342" s="12">
        <v>1</v>
      </c>
      <c r="F342" s="13">
        <v>23.03</v>
      </c>
      <c r="G342" s="12">
        <v>1</v>
      </c>
      <c r="H342" s="13">
        <v>41.88</v>
      </c>
      <c r="I342" s="11" t="s">
        <v>46</v>
      </c>
      <c r="J342" s="11" t="s">
        <v>36</v>
      </c>
      <c r="K342" s="12" t="s">
        <v>15</v>
      </c>
      <c r="L342" s="14">
        <v>2022</v>
      </c>
      <c r="M342" s="2"/>
    </row>
    <row r="343" spans="2:13" x14ac:dyDescent="0.3">
      <c r="B343" s="15">
        <v>44576</v>
      </c>
      <c r="C343" s="2" t="s">
        <v>59</v>
      </c>
      <c r="D343" s="2" t="s">
        <v>60</v>
      </c>
      <c r="E343" s="16">
        <v>1</v>
      </c>
      <c r="F343" s="17">
        <v>20</v>
      </c>
      <c r="G343" s="16">
        <v>1</v>
      </c>
      <c r="H343" s="17">
        <v>39.99</v>
      </c>
      <c r="I343" s="2" t="s">
        <v>30</v>
      </c>
      <c r="J343" s="2" t="s">
        <v>55</v>
      </c>
      <c r="K343" s="16" t="s">
        <v>15</v>
      </c>
      <c r="L343" s="18">
        <v>2022</v>
      </c>
      <c r="M343" s="2"/>
    </row>
    <row r="344" spans="2:13" x14ac:dyDescent="0.3">
      <c r="B344" s="10">
        <v>44577</v>
      </c>
      <c r="C344" s="11" t="s">
        <v>16</v>
      </c>
      <c r="D344" s="11" t="s">
        <v>17</v>
      </c>
      <c r="E344" s="12">
        <v>3</v>
      </c>
      <c r="F344" s="13">
        <v>524.97</v>
      </c>
      <c r="G344" s="12">
        <v>4</v>
      </c>
      <c r="H344" s="13">
        <v>999.96</v>
      </c>
      <c r="I344" s="11" t="s">
        <v>18</v>
      </c>
      <c r="J344" s="11" t="s">
        <v>14</v>
      </c>
      <c r="K344" s="12" t="s">
        <v>15</v>
      </c>
      <c r="L344" s="14">
        <v>2022</v>
      </c>
      <c r="M344" s="2"/>
    </row>
    <row r="345" spans="2:13" x14ac:dyDescent="0.3">
      <c r="B345" s="15">
        <v>44578</v>
      </c>
      <c r="C345" s="2" t="s">
        <v>53</v>
      </c>
      <c r="D345" s="2" t="s">
        <v>54</v>
      </c>
      <c r="E345" s="16">
        <v>2</v>
      </c>
      <c r="F345" s="17">
        <v>415.98</v>
      </c>
      <c r="G345" s="16">
        <v>4</v>
      </c>
      <c r="H345" s="17">
        <v>1039.96</v>
      </c>
      <c r="I345" s="2" t="s">
        <v>35</v>
      </c>
      <c r="J345" s="2" t="s">
        <v>55</v>
      </c>
      <c r="K345" s="16" t="s">
        <v>15</v>
      </c>
      <c r="L345" s="18">
        <v>2022</v>
      </c>
      <c r="M345" s="2"/>
    </row>
    <row r="346" spans="2:13" x14ac:dyDescent="0.3">
      <c r="B346" s="10">
        <v>44580</v>
      </c>
      <c r="C346" s="11" t="s">
        <v>63</v>
      </c>
      <c r="D346" s="11" t="s">
        <v>41</v>
      </c>
      <c r="E346" s="12">
        <v>48</v>
      </c>
      <c r="F346" s="13">
        <v>960</v>
      </c>
      <c r="G346" s="12">
        <v>3</v>
      </c>
      <c r="H346" s="13">
        <v>119.97</v>
      </c>
      <c r="I346" s="11" t="s">
        <v>25</v>
      </c>
      <c r="J346" s="11" t="s">
        <v>55</v>
      </c>
      <c r="K346" s="12" t="s">
        <v>15</v>
      </c>
      <c r="L346" s="14">
        <v>2022</v>
      </c>
      <c r="M346" s="2"/>
    </row>
    <row r="347" spans="2:13" x14ac:dyDescent="0.3">
      <c r="B347" s="15">
        <v>44581</v>
      </c>
      <c r="C347" s="2" t="s">
        <v>96</v>
      </c>
      <c r="D347" s="2" t="s">
        <v>97</v>
      </c>
      <c r="E347" s="16">
        <v>1</v>
      </c>
      <c r="F347" s="17">
        <v>74.989999999999995</v>
      </c>
      <c r="G347" s="16">
        <v>1</v>
      </c>
      <c r="H347" s="17">
        <v>99.99</v>
      </c>
      <c r="I347" s="2" t="s">
        <v>25</v>
      </c>
      <c r="J347" s="2" t="s">
        <v>95</v>
      </c>
      <c r="K347" s="16" t="s">
        <v>15</v>
      </c>
      <c r="L347" s="18">
        <v>2022</v>
      </c>
      <c r="M347" s="2"/>
    </row>
    <row r="348" spans="2:13" x14ac:dyDescent="0.3">
      <c r="B348" s="10">
        <v>44583</v>
      </c>
      <c r="C348" s="11" t="s">
        <v>82</v>
      </c>
      <c r="D348" s="11" t="s">
        <v>83</v>
      </c>
      <c r="E348" s="12">
        <v>3</v>
      </c>
      <c r="F348" s="13">
        <v>290.25</v>
      </c>
      <c r="G348" s="12">
        <v>5</v>
      </c>
      <c r="H348" s="13">
        <v>645</v>
      </c>
      <c r="I348" s="11" t="s">
        <v>77</v>
      </c>
      <c r="J348" s="11" t="s">
        <v>78</v>
      </c>
      <c r="K348" s="12" t="s">
        <v>15</v>
      </c>
      <c r="L348" s="14">
        <v>2022</v>
      </c>
      <c r="M348" s="2"/>
    </row>
    <row r="349" spans="2:13" x14ac:dyDescent="0.3">
      <c r="B349" s="15">
        <v>44584</v>
      </c>
      <c r="C349" s="2" t="s">
        <v>75</v>
      </c>
      <c r="D349" s="2" t="s">
        <v>76</v>
      </c>
      <c r="E349" s="16">
        <v>3</v>
      </c>
      <c r="F349" s="17">
        <v>36</v>
      </c>
      <c r="G349" s="16">
        <v>3</v>
      </c>
      <c r="H349" s="17">
        <v>60</v>
      </c>
      <c r="I349" s="2" t="s">
        <v>77</v>
      </c>
      <c r="J349" s="2" t="s">
        <v>78</v>
      </c>
      <c r="K349" s="16" t="s">
        <v>15</v>
      </c>
      <c r="L349" s="18">
        <v>2022</v>
      </c>
      <c r="M349" s="2"/>
    </row>
    <row r="350" spans="2:13" x14ac:dyDescent="0.3">
      <c r="B350" s="10">
        <v>44585</v>
      </c>
      <c r="C350" s="11" t="s">
        <v>63</v>
      </c>
      <c r="D350" s="11" t="s">
        <v>41</v>
      </c>
      <c r="E350" s="12">
        <v>0</v>
      </c>
      <c r="F350" s="13">
        <v>0</v>
      </c>
      <c r="G350" s="12">
        <v>1</v>
      </c>
      <c r="H350" s="13">
        <v>39.99</v>
      </c>
      <c r="I350" s="11" t="s">
        <v>25</v>
      </c>
      <c r="J350" s="11" t="s">
        <v>55</v>
      </c>
      <c r="K350" s="12" t="s">
        <v>15</v>
      </c>
      <c r="L350" s="14">
        <v>2022</v>
      </c>
      <c r="M350" s="2"/>
    </row>
    <row r="351" spans="2:13" x14ac:dyDescent="0.3">
      <c r="B351" s="15">
        <v>44586</v>
      </c>
      <c r="C351" s="2" t="s">
        <v>47</v>
      </c>
      <c r="D351" s="2" t="s">
        <v>48</v>
      </c>
      <c r="E351" s="16">
        <v>0</v>
      </c>
      <c r="F351" s="17">
        <v>0</v>
      </c>
      <c r="G351" s="16">
        <v>2</v>
      </c>
      <c r="H351" s="17">
        <v>239.76</v>
      </c>
      <c r="I351" s="2" t="s">
        <v>46</v>
      </c>
      <c r="J351" s="2" t="s">
        <v>36</v>
      </c>
      <c r="K351" s="16" t="s">
        <v>15</v>
      </c>
      <c r="L351" s="18">
        <v>2022</v>
      </c>
      <c r="M351" s="2"/>
    </row>
    <row r="352" spans="2:13" x14ac:dyDescent="0.3">
      <c r="B352" s="10">
        <v>44587</v>
      </c>
      <c r="C352" s="11" t="s">
        <v>89</v>
      </c>
      <c r="D352" s="11" t="s">
        <v>90</v>
      </c>
      <c r="E352" s="12">
        <v>0</v>
      </c>
      <c r="F352" s="13">
        <v>0</v>
      </c>
      <c r="G352" s="12">
        <v>1</v>
      </c>
      <c r="H352" s="13">
        <v>89.99</v>
      </c>
      <c r="I352" s="11" t="s">
        <v>91</v>
      </c>
      <c r="J352" s="11" t="s">
        <v>78</v>
      </c>
      <c r="K352" s="12" t="s">
        <v>15</v>
      </c>
      <c r="L352" s="14">
        <v>2022</v>
      </c>
      <c r="M352" s="2"/>
    </row>
    <row r="353" spans="2:13" x14ac:dyDescent="0.3">
      <c r="B353" s="15">
        <v>44588</v>
      </c>
      <c r="C353" s="2" t="s">
        <v>47</v>
      </c>
      <c r="D353" s="2" t="s">
        <v>48</v>
      </c>
      <c r="E353" s="16">
        <v>1</v>
      </c>
      <c r="F353" s="17">
        <v>89.91</v>
      </c>
      <c r="G353" s="16">
        <v>4</v>
      </c>
      <c r="H353" s="17">
        <v>479.52</v>
      </c>
      <c r="I353" s="2" t="s">
        <v>46</v>
      </c>
      <c r="J353" s="2" t="s">
        <v>36</v>
      </c>
      <c r="K353" s="16" t="s">
        <v>15</v>
      </c>
      <c r="L353" s="18">
        <v>2022</v>
      </c>
      <c r="M353" s="2"/>
    </row>
    <row r="354" spans="2:13" x14ac:dyDescent="0.3">
      <c r="B354" s="10">
        <v>44589</v>
      </c>
      <c r="C354" s="11" t="s">
        <v>69</v>
      </c>
      <c r="D354" s="11" t="s">
        <v>70</v>
      </c>
      <c r="E354" s="12">
        <v>0</v>
      </c>
      <c r="F354" s="13">
        <v>0</v>
      </c>
      <c r="G354" s="12">
        <v>1</v>
      </c>
      <c r="H354" s="13">
        <v>70</v>
      </c>
      <c r="I354" s="11" t="s">
        <v>71</v>
      </c>
      <c r="J354" s="11" t="s">
        <v>68</v>
      </c>
      <c r="K354" s="12" t="s">
        <v>15</v>
      </c>
      <c r="L354" s="14">
        <v>2022</v>
      </c>
      <c r="M354" s="2"/>
    </row>
    <row r="355" spans="2:13" x14ac:dyDescent="0.3">
      <c r="B355" s="15">
        <v>44590</v>
      </c>
      <c r="C355" s="2" t="s">
        <v>69</v>
      </c>
      <c r="D355" s="2" t="s">
        <v>70</v>
      </c>
      <c r="E355" s="16">
        <v>3</v>
      </c>
      <c r="F355" s="17">
        <v>105</v>
      </c>
      <c r="G355" s="16">
        <v>1</v>
      </c>
      <c r="H355" s="17">
        <v>70</v>
      </c>
      <c r="I355" s="2" t="s">
        <v>71</v>
      </c>
      <c r="J355" s="2" t="s">
        <v>68</v>
      </c>
      <c r="K355" s="16" t="s">
        <v>15</v>
      </c>
      <c r="L355" s="18">
        <v>2022</v>
      </c>
      <c r="M355" s="2"/>
    </row>
    <row r="356" spans="2:13" x14ac:dyDescent="0.3">
      <c r="B356" s="10">
        <v>44591</v>
      </c>
      <c r="C356" s="11" t="s">
        <v>92</v>
      </c>
      <c r="D356" s="11" t="s">
        <v>93</v>
      </c>
      <c r="E356" s="12">
        <v>0</v>
      </c>
      <c r="F356" s="13">
        <v>0</v>
      </c>
      <c r="G356" s="12">
        <v>1</v>
      </c>
      <c r="H356" s="13">
        <v>59.99</v>
      </c>
      <c r="I356" s="11" t="s">
        <v>94</v>
      </c>
      <c r="J356" s="11" t="s">
        <v>95</v>
      </c>
      <c r="K356" s="12" t="s">
        <v>15</v>
      </c>
      <c r="L356" s="14">
        <v>2022</v>
      </c>
      <c r="M356" s="2"/>
    </row>
    <row r="357" spans="2:13" x14ac:dyDescent="0.3">
      <c r="B357" s="15">
        <v>44592</v>
      </c>
      <c r="C357" s="2" t="s">
        <v>49</v>
      </c>
      <c r="D357" s="2" t="s">
        <v>50</v>
      </c>
      <c r="E357" s="16">
        <v>2</v>
      </c>
      <c r="F357" s="17">
        <v>46.06</v>
      </c>
      <c r="G357" s="16">
        <v>4</v>
      </c>
      <c r="H357" s="17">
        <v>167.52</v>
      </c>
      <c r="I357" s="2" t="s">
        <v>46</v>
      </c>
      <c r="J357" s="2" t="s">
        <v>36</v>
      </c>
      <c r="K357" s="16" t="s">
        <v>15</v>
      </c>
      <c r="L357" s="18">
        <v>2022</v>
      </c>
      <c r="M357" s="2"/>
    </row>
    <row r="358" spans="2:13" x14ac:dyDescent="0.3">
      <c r="B358" s="10">
        <v>44593</v>
      </c>
      <c r="C358" s="11" t="s">
        <v>72</v>
      </c>
      <c r="D358" s="11" t="s">
        <v>73</v>
      </c>
      <c r="E358" s="12">
        <v>3</v>
      </c>
      <c r="F358" s="13">
        <v>37800</v>
      </c>
      <c r="G358" s="12">
        <v>1</v>
      </c>
      <c r="H358" s="13">
        <v>14000</v>
      </c>
      <c r="I358" s="11" t="s">
        <v>74</v>
      </c>
      <c r="J358" s="11" t="s">
        <v>68</v>
      </c>
      <c r="K358" s="12" t="s">
        <v>107</v>
      </c>
      <c r="L358" s="14">
        <v>2022</v>
      </c>
      <c r="M358" s="2"/>
    </row>
    <row r="359" spans="2:13" x14ac:dyDescent="0.3">
      <c r="B359" s="15">
        <v>44594</v>
      </c>
      <c r="C359" s="2" t="s">
        <v>11</v>
      </c>
      <c r="D359" s="2" t="s">
        <v>12</v>
      </c>
      <c r="E359" s="16">
        <v>1</v>
      </c>
      <c r="F359" s="17">
        <v>345.59</v>
      </c>
      <c r="G359" s="16">
        <v>1</v>
      </c>
      <c r="H359" s="17">
        <v>431.99</v>
      </c>
      <c r="I359" s="2" t="s">
        <v>13</v>
      </c>
      <c r="J359" s="2" t="s">
        <v>14</v>
      </c>
      <c r="K359" s="16" t="s">
        <v>107</v>
      </c>
      <c r="L359" s="18">
        <v>2022</v>
      </c>
      <c r="M359" s="2"/>
    </row>
    <row r="360" spans="2:13" x14ac:dyDescent="0.3">
      <c r="B360" s="10">
        <v>44595</v>
      </c>
      <c r="C360" s="11" t="s">
        <v>21</v>
      </c>
      <c r="D360" s="11" t="s">
        <v>22</v>
      </c>
      <c r="E360" s="12">
        <v>0</v>
      </c>
      <c r="F360" s="13">
        <v>0</v>
      </c>
      <c r="G360" s="12">
        <v>5</v>
      </c>
      <c r="H360" s="13">
        <v>349.95</v>
      </c>
      <c r="I360" s="11" t="s">
        <v>18</v>
      </c>
      <c r="J360" s="11" t="s">
        <v>14</v>
      </c>
      <c r="K360" s="12" t="s">
        <v>107</v>
      </c>
      <c r="L360" s="14">
        <v>2022</v>
      </c>
      <c r="M360" s="2"/>
    </row>
    <row r="361" spans="2:13" x14ac:dyDescent="0.3">
      <c r="B361" s="15">
        <v>44596</v>
      </c>
      <c r="C361" s="2" t="s">
        <v>44</v>
      </c>
      <c r="D361" s="2" t="s">
        <v>45</v>
      </c>
      <c r="E361" s="16">
        <v>1</v>
      </c>
      <c r="F361" s="17">
        <v>32.71</v>
      </c>
      <c r="G361" s="16">
        <v>5</v>
      </c>
      <c r="H361" s="17">
        <v>251.6</v>
      </c>
      <c r="I361" s="2" t="s">
        <v>46</v>
      </c>
      <c r="J361" s="2" t="s">
        <v>36</v>
      </c>
      <c r="K361" s="16" t="s">
        <v>107</v>
      </c>
      <c r="L361" s="18">
        <v>2022</v>
      </c>
      <c r="M361" s="2"/>
    </row>
    <row r="362" spans="2:13" x14ac:dyDescent="0.3">
      <c r="B362" s="10">
        <v>44597</v>
      </c>
      <c r="C362" s="11" t="s">
        <v>31</v>
      </c>
      <c r="D362" s="11" t="s">
        <v>32</v>
      </c>
      <c r="E362" s="12">
        <v>0</v>
      </c>
      <c r="F362" s="13">
        <v>0</v>
      </c>
      <c r="G362" s="12">
        <v>2</v>
      </c>
      <c r="H362" s="13">
        <v>551.76</v>
      </c>
      <c r="I362" s="11" t="s">
        <v>18</v>
      </c>
      <c r="J362" s="11" t="s">
        <v>14</v>
      </c>
      <c r="K362" s="12" t="s">
        <v>107</v>
      </c>
      <c r="L362" s="14">
        <v>2022</v>
      </c>
      <c r="M362" s="2"/>
    </row>
    <row r="363" spans="2:13" x14ac:dyDescent="0.3">
      <c r="B363" s="15">
        <v>44598</v>
      </c>
      <c r="C363" s="2" t="s">
        <v>61</v>
      </c>
      <c r="D363" s="2" t="s">
        <v>62</v>
      </c>
      <c r="E363" s="16">
        <v>52</v>
      </c>
      <c r="F363" s="17">
        <v>15289.039999999999</v>
      </c>
      <c r="G363" s="16">
        <v>3</v>
      </c>
      <c r="H363" s="17">
        <v>980.07</v>
      </c>
      <c r="I363" s="2" t="s">
        <v>58</v>
      </c>
      <c r="J363" s="2" t="s">
        <v>55</v>
      </c>
      <c r="K363" s="16" t="s">
        <v>107</v>
      </c>
      <c r="L363" s="18">
        <v>2022</v>
      </c>
      <c r="M363" s="2"/>
    </row>
    <row r="364" spans="2:13" x14ac:dyDescent="0.3">
      <c r="B364" s="10">
        <v>44599</v>
      </c>
      <c r="C364" s="11" t="s">
        <v>33</v>
      </c>
      <c r="D364" s="11" t="s">
        <v>34</v>
      </c>
      <c r="E364" s="12">
        <v>1</v>
      </c>
      <c r="F364" s="13">
        <v>199.99</v>
      </c>
      <c r="G364" s="12">
        <v>4</v>
      </c>
      <c r="H364" s="13">
        <v>999.96</v>
      </c>
      <c r="I364" s="11" t="s">
        <v>35</v>
      </c>
      <c r="J364" s="11" t="s">
        <v>36</v>
      </c>
      <c r="K364" s="12" t="s">
        <v>107</v>
      </c>
      <c r="L364" s="14">
        <v>2022</v>
      </c>
      <c r="M364" s="2"/>
    </row>
    <row r="365" spans="2:13" x14ac:dyDescent="0.3">
      <c r="B365" s="15">
        <v>44600</v>
      </c>
      <c r="C365" s="2" t="s">
        <v>11</v>
      </c>
      <c r="D365" s="2" t="s">
        <v>12</v>
      </c>
      <c r="E365" s="16">
        <v>0</v>
      </c>
      <c r="F365" s="17">
        <v>0</v>
      </c>
      <c r="G365" s="16">
        <v>4</v>
      </c>
      <c r="H365" s="17">
        <v>1727.96</v>
      </c>
      <c r="I365" s="2" t="s">
        <v>13</v>
      </c>
      <c r="J365" s="2" t="s">
        <v>14</v>
      </c>
      <c r="K365" s="16" t="s">
        <v>107</v>
      </c>
      <c r="L365" s="18">
        <v>2022</v>
      </c>
      <c r="M365" s="2"/>
    </row>
    <row r="366" spans="2:13" x14ac:dyDescent="0.3">
      <c r="B366" s="10">
        <v>44601</v>
      </c>
      <c r="C366" s="11" t="s">
        <v>69</v>
      </c>
      <c r="D366" s="11" t="s">
        <v>70</v>
      </c>
      <c r="E366" s="12">
        <v>2</v>
      </c>
      <c r="F366" s="13">
        <v>70</v>
      </c>
      <c r="G366" s="12">
        <v>1</v>
      </c>
      <c r="H366" s="13">
        <v>70</v>
      </c>
      <c r="I366" s="11" t="s">
        <v>71</v>
      </c>
      <c r="J366" s="11" t="s">
        <v>68</v>
      </c>
      <c r="K366" s="12" t="s">
        <v>107</v>
      </c>
      <c r="L366" s="14">
        <v>2022</v>
      </c>
      <c r="M366" s="2"/>
    </row>
    <row r="367" spans="2:13" x14ac:dyDescent="0.3">
      <c r="B367" s="15">
        <v>44602</v>
      </c>
      <c r="C367" s="2" t="s">
        <v>75</v>
      </c>
      <c r="D367" s="2" t="s">
        <v>76</v>
      </c>
      <c r="E367" s="16">
        <v>2</v>
      </c>
      <c r="F367" s="17">
        <v>24</v>
      </c>
      <c r="G367" s="16">
        <v>5</v>
      </c>
      <c r="H367" s="17">
        <v>100</v>
      </c>
      <c r="I367" s="2" t="s">
        <v>77</v>
      </c>
      <c r="J367" s="2" t="s">
        <v>78</v>
      </c>
      <c r="K367" s="16" t="s">
        <v>107</v>
      </c>
      <c r="L367" s="18">
        <v>2022</v>
      </c>
      <c r="M367" s="2"/>
    </row>
    <row r="368" spans="2:13" x14ac:dyDescent="0.3">
      <c r="B368" s="10">
        <v>44603</v>
      </c>
      <c r="C368" s="11" t="s">
        <v>16</v>
      </c>
      <c r="D368" s="11" t="s">
        <v>17</v>
      </c>
      <c r="E368" s="12">
        <v>3</v>
      </c>
      <c r="F368" s="13">
        <v>524.97</v>
      </c>
      <c r="G368" s="12">
        <v>3</v>
      </c>
      <c r="H368" s="13">
        <v>749.97</v>
      </c>
      <c r="I368" s="11" t="s">
        <v>18</v>
      </c>
      <c r="J368" s="11" t="s">
        <v>14</v>
      </c>
      <c r="K368" s="12" t="s">
        <v>107</v>
      </c>
      <c r="L368" s="14">
        <v>2022</v>
      </c>
      <c r="M368" s="2"/>
    </row>
    <row r="369" spans="2:13" x14ac:dyDescent="0.3">
      <c r="B369" s="15">
        <v>44604</v>
      </c>
      <c r="C369" s="2" t="s">
        <v>79</v>
      </c>
      <c r="D369" s="2" t="s">
        <v>80</v>
      </c>
      <c r="E369" s="16">
        <v>1</v>
      </c>
      <c r="F369" s="17">
        <v>211.65</v>
      </c>
      <c r="G369" s="16">
        <v>2</v>
      </c>
      <c r="H369" s="17">
        <v>498</v>
      </c>
      <c r="I369" s="2" t="s">
        <v>81</v>
      </c>
      <c r="J369" s="2" t="s">
        <v>78</v>
      </c>
      <c r="K369" s="16" t="s">
        <v>107</v>
      </c>
      <c r="L369" s="18">
        <v>2022</v>
      </c>
      <c r="M369" s="2"/>
    </row>
    <row r="370" spans="2:13" x14ac:dyDescent="0.3">
      <c r="B370" s="10">
        <v>44605</v>
      </c>
      <c r="C370" s="11" t="s">
        <v>49</v>
      </c>
      <c r="D370" s="11" t="s">
        <v>50</v>
      </c>
      <c r="E370" s="12">
        <v>0</v>
      </c>
      <c r="F370" s="13">
        <v>0</v>
      </c>
      <c r="G370" s="12">
        <v>5</v>
      </c>
      <c r="H370" s="13">
        <v>209.4</v>
      </c>
      <c r="I370" s="11" t="s">
        <v>46</v>
      </c>
      <c r="J370" s="11" t="s">
        <v>36</v>
      </c>
      <c r="K370" s="12" t="s">
        <v>107</v>
      </c>
      <c r="L370" s="14">
        <v>2022</v>
      </c>
      <c r="M370" s="2"/>
    </row>
    <row r="371" spans="2:13" x14ac:dyDescent="0.3">
      <c r="B371" s="15">
        <v>44606</v>
      </c>
      <c r="C371" s="2" t="s">
        <v>66</v>
      </c>
      <c r="D371" s="2" t="s">
        <v>67</v>
      </c>
      <c r="E371" s="16">
        <v>45</v>
      </c>
      <c r="F371" s="17">
        <v>202297.5</v>
      </c>
      <c r="G371" s="16">
        <v>3</v>
      </c>
      <c r="H371" s="17">
        <v>14985</v>
      </c>
      <c r="I371" s="2" t="s">
        <v>13</v>
      </c>
      <c r="J371" s="2" t="s">
        <v>68</v>
      </c>
      <c r="K371" s="16" t="s">
        <v>107</v>
      </c>
      <c r="L371" s="18">
        <v>2022</v>
      </c>
      <c r="M371" s="2"/>
    </row>
    <row r="372" spans="2:13" x14ac:dyDescent="0.3">
      <c r="B372" s="10">
        <v>44607</v>
      </c>
      <c r="C372" s="11" t="s">
        <v>104</v>
      </c>
      <c r="D372" s="11" t="s">
        <v>105</v>
      </c>
      <c r="E372" s="12">
        <v>0</v>
      </c>
      <c r="F372" s="13">
        <v>0</v>
      </c>
      <c r="G372" s="12">
        <v>4</v>
      </c>
      <c r="H372" s="13">
        <v>212.6</v>
      </c>
      <c r="I372" s="11" t="s">
        <v>106</v>
      </c>
      <c r="J372" s="11" t="s">
        <v>100</v>
      </c>
      <c r="K372" s="12" t="s">
        <v>107</v>
      </c>
      <c r="L372" s="14">
        <v>2022</v>
      </c>
      <c r="M372" s="2"/>
    </row>
    <row r="373" spans="2:13" x14ac:dyDescent="0.3">
      <c r="B373" s="15">
        <v>44608</v>
      </c>
      <c r="C373" s="2" t="s">
        <v>26</v>
      </c>
      <c r="D373" s="2" t="s">
        <v>27</v>
      </c>
      <c r="E373" s="16">
        <v>0</v>
      </c>
      <c r="F373" s="17">
        <v>0</v>
      </c>
      <c r="G373" s="16">
        <v>2</v>
      </c>
      <c r="H373" s="17">
        <v>55.98</v>
      </c>
      <c r="I373" s="2" t="s">
        <v>25</v>
      </c>
      <c r="J373" s="2" t="s">
        <v>14</v>
      </c>
      <c r="K373" s="16" t="s">
        <v>107</v>
      </c>
      <c r="L373" s="18">
        <v>2022</v>
      </c>
      <c r="M373" s="2"/>
    </row>
    <row r="374" spans="2:13" x14ac:dyDescent="0.3">
      <c r="B374" s="10">
        <v>44609</v>
      </c>
      <c r="C374" s="11" t="s">
        <v>33</v>
      </c>
      <c r="D374" s="11" t="s">
        <v>34</v>
      </c>
      <c r="E374" s="12">
        <v>2</v>
      </c>
      <c r="F374" s="13">
        <v>399.98</v>
      </c>
      <c r="G374" s="12">
        <v>1</v>
      </c>
      <c r="H374" s="13">
        <v>249.99</v>
      </c>
      <c r="I374" s="11" t="s">
        <v>35</v>
      </c>
      <c r="J374" s="11" t="s">
        <v>36</v>
      </c>
      <c r="K374" s="12" t="s">
        <v>107</v>
      </c>
      <c r="L374" s="14">
        <v>2022</v>
      </c>
      <c r="M374" s="2"/>
    </row>
    <row r="375" spans="2:13" x14ac:dyDescent="0.3">
      <c r="B375" s="15">
        <v>44610</v>
      </c>
      <c r="C375" s="2" t="s">
        <v>72</v>
      </c>
      <c r="D375" s="2" t="s">
        <v>73</v>
      </c>
      <c r="E375" s="16">
        <v>1</v>
      </c>
      <c r="F375" s="17">
        <v>12600</v>
      </c>
      <c r="G375" s="16">
        <v>2</v>
      </c>
      <c r="H375" s="17">
        <v>28000</v>
      </c>
      <c r="I375" s="2" t="s">
        <v>74</v>
      </c>
      <c r="J375" s="2" t="s">
        <v>68</v>
      </c>
      <c r="K375" s="16" t="s">
        <v>107</v>
      </c>
      <c r="L375" s="18">
        <v>2022</v>
      </c>
      <c r="M375" s="2"/>
    </row>
    <row r="376" spans="2:13" x14ac:dyDescent="0.3">
      <c r="B376" s="10">
        <v>44611</v>
      </c>
      <c r="C376" s="11" t="s">
        <v>101</v>
      </c>
      <c r="D376" s="11" t="s">
        <v>102</v>
      </c>
      <c r="E376" s="12">
        <v>2</v>
      </c>
      <c r="F376" s="13">
        <v>488.6</v>
      </c>
      <c r="G376" s="12">
        <v>4</v>
      </c>
      <c r="H376" s="13">
        <v>1396</v>
      </c>
      <c r="I376" s="11" t="s">
        <v>103</v>
      </c>
      <c r="J376" s="11" t="s">
        <v>100</v>
      </c>
      <c r="K376" s="12" t="s">
        <v>107</v>
      </c>
      <c r="L376" s="14">
        <v>2022</v>
      </c>
      <c r="M376" s="2"/>
    </row>
    <row r="377" spans="2:13" x14ac:dyDescent="0.3">
      <c r="B377" s="15">
        <v>44612</v>
      </c>
      <c r="C377" s="2" t="s">
        <v>16</v>
      </c>
      <c r="D377" s="2" t="s">
        <v>17</v>
      </c>
      <c r="E377" s="16">
        <v>1</v>
      </c>
      <c r="F377" s="17">
        <v>174.99</v>
      </c>
      <c r="G377" s="16">
        <v>2</v>
      </c>
      <c r="H377" s="17">
        <v>499.98</v>
      </c>
      <c r="I377" s="2" t="s">
        <v>18</v>
      </c>
      <c r="J377" s="2" t="s">
        <v>14</v>
      </c>
      <c r="K377" s="16" t="s">
        <v>107</v>
      </c>
      <c r="L377" s="18">
        <v>2022</v>
      </c>
      <c r="M377" s="2"/>
    </row>
    <row r="378" spans="2:13" x14ac:dyDescent="0.3">
      <c r="B378" s="10">
        <v>44613</v>
      </c>
      <c r="C378" s="11" t="s">
        <v>61</v>
      </c>
      <c r="D378" s="11" t="s">
        <v>62</v>
      </c>
      <c r="E378" s="12">
        <v>3</v>
      </c>
      <c r="F378" s="13">
        <v>882.06</v>
      </c>
      <c r="G378" s="12">
        <v>3</v>
      </c>
      <c r="H378" s="13">
        <v>980.07</v>
      </c>
      <c r="I378" s="11" t="s">
        <v>58</v>
      </c>
      <c r="J378" s="11" t="s">
        <v>55</v>
      </c>
      <c r="K378" s="12" t="s">
        <v>107</v>
      </c>
      <c r="L378" s="14">
        <v>2022</v>
      </c>
      <c r="M378" s="2"/>
    </row>
    <row r="379" spans="2:13" x14ac:dyDescent="0.3">
      <c r="B379" s="15">
        <v>44614</v>
      </c>
      <c r="C379" s="2" t="s">
        <v>44</v>
      </c>
      <c r="D379" s="2" t="s">
        <v>45</v>
      </c>
      <c r="E379" s="16">
        <v>1</v>
      </c>
      <c r="F379" s="17">
        <v>32.71</v>
      </c>
      <c r="G379" s="16">
        <v>5</v>
      </c>
      <c r="H379" s="17">
        <v>251.6</v>
      </c>
      <c r="I379" s="2" t="s">
        <v>46</v>
      </c>
      <c r="J379" s="2" t="s">
        <v>36</v>
      </c>
      <c r="K379" s="16" t="s">
        <v>107</v>
      </c>
      <c r="L379" s="18">
        <v>2022</v>
      </c>
      <c r="M379" s="2"/>
    </row>
    <row r="380" spans="2:13" x14ac:dyDescent="0.3">
      <c r="B380" s="10">
        <v>44615</v>
      </c>
      <c r="C380" s="11" t="s">
        <v>44</v>
      </c>
      <c r="D380" s="11" t="s">
        <v>45</v>
      </c>
      <c r="E380" s="12">
        <v>2</v>
      </c>
      <c r="F380" s="13">
        <v>65.42</v>
      </c>
      <c r="G380" s="12">
        <v>1</v>
      </c>
      <c r="H380" s="13">
        <v>50.32</v>
      </c>
      <c r="I380" s="11" t="s">
        <v>46</v>
      </c>
      <c r="J380" s="11" t="s">
        <v>36</v>
      </c>
      <c r="K380" s="12" t="s">
        <v>107</v>
      </c>
      <c r="L380" s="14">
        <v>2022</v>
      </c>
      <c r="M380" s="2"/>
    </row>
    <row r="381" spans="2:13" x14ac:dyDescent="0.3">
      <c r="B381" s="15">
        <v>44616</v>
      </c>
      <c r="C381" s="2" t="s">
        <v>63</v>
      </c>
      <c r="D381" s="2" t="s">
        <v>41</v>
      </c>
      <c r="E381" s="16">
        <v>3</v>
      </c>
      <c r="F381" s="17">
        <v>60</v>
      </c>
      <c r="G381" s="16">
        <v>1</v>
      </c>
      <c r="H381" s="17">
        <v>39.99</v>
      </c>
      <c r="I381" s="2" t="s">
        <v>25</v>
      </c>
      <c r="J381" s="2" t="s">
        <v>55</v>
      </c>
      <c r="K381" s="16" t="s">
        <v>107</v>
      </c>
      <c r="L381" s="18">
        <v>2022</v>
      </c>
      <c r="M381" s="2"/>
    </row>
    <row r="382" spans="2:13" x14ac:dyDescent="0.3">
      <c r="B382" s="10">
        <v>44617</v>
      </c>
      <c r="C382" s="11" t="s">
        <v>82</v>
      </c>
      <c r="D382" s="11" t="s">
        <v>83</v>
      </c>
      <c r="E382" s="12">
        <v>2</v>
      </c>
      <c r="F382" s="13">
        <v>193.5</v>
      </c>
      <c r="G382" s="12">
        <v>1</v>
      </c>
      <c r="H382" s="13">
        <v>129</v>
      </c>
      <c r="I382" s="11" t="s">
        <v>77</v>
      </c>
      <c r="J382" s="11" t="s">
        <v>78</v>
      </c>
      <c r="K382" s="12" t="s">
        <v>107</v>
      </c>
      <c r="L382" s="14">
        <v>2022</v>
      </c>
      <c r="M382" s="2"/>
    </row>
    <row r="383" spans="2:13" x14ac:dyDescent="0.3">
      <c r="B383" s="15">
        <v>44618</v>
      </c>
      <c r="C383" s="2" t="s">
        <v>75</v>
      </c>
      <c r="D383" s="2" t="s">
        <v>76</v>
      </c>
      <c r="E383" s="16">
        <v>0</v>
      </c>
      <c r="F383" s="17">
        <v>0</v>
      </c>
      <c r="G383" s="16">
        <v>3</v>
      </c>
      <c r="H383" s="17">
        <v>60</v>
      </c>
      <c r="I383" s="2" t="s">
        <v>77</v>
      </c>
      <c r="J383" s="2" t="s">
        <v>78</v>
      </c>
      <c r="K383" s="16" t="s">
        <v>107</v>
      </c>
      <c r="L383" s="18">
        <v>2022</v>
      </c>
      <c r="M383" s="2"/>
    </row>
    <row r="384" spans="2:13" x14ac:dyDescent="0.3">
      <c r="B384" s="10">
        <v>44619</v>
      </c>
      <c r="C384" s="11" t="s">
        <v>33</v>
      </c>
      <c r="D384" s="11" t="s">
        <v>34</v>
      </c>
      <c r="E384" s="12">
        <v>0</v>
      </c>
      <c r="F384" s="13">
        <v>0</v>
      </c>
      <c r="G384" s="12">
        <v>2</v>
      </c>
      <c r="H384" s="13">
        <v>499.98</v>
      </c>
      <c r="I384" s="11" t="s">
        <v>35</v>
      </c>
      <c r="J384" s="11" t="s">
        <v>36</v>
      </c>
      <c r="K384" s="12" t="s">
        <v>107</v>
      </c>
      <c r="L384" s="14">
        <v>2022</v>
      </c>
      <c r="M384" s="2"/>
    </row>
    <row r="385" spans="2:13" x14ac:dyDescent="0.3">
      <c r="B385" s="15">
        <v>44620</v>
      </c>
      <c r="C385" s="2" t="s">
        <v>96</v>
      </c>
      <c r="D385" s="2" t="s">
        <v>97</v>
      </c>
      <c r="E385" s="16">
        <v>0</v>
      </c>
      <c r="F385" s="17">
        <v>0</v>
      </c>
      <c r="G385" s="16">
        <v>3</v>
      </c>
      <c r="H385" s="17">
        <v>299.97000000000003</v>
      </c>
      <c r="I385" s="2" t="s">
        <v>25</v>
      </c>
      <c r="J385" s="2" t="s">
        <v>95</v>
      </c>
      <c r="K385" s="16" t="s">
        <v>107</v>
      </c>
      <c r="L385" s="18">
        <v>2022</v>
      </c>
      <c r="M385" s="2"/>
    </row>
    <row r="386" spans="2:13" x14ac:dyDescent="0.3">
      <c r="B386" s="10">
        <v>44621</v>
      </c>
      <c r="C386" s="11" t="s">
        <v>98</v>
      </c>
      <c r="D386" s="11" t="s">
        <v>99</v>
      </c>
      <c r="E386" s="12">
        <v>3</v>
      </c>
      <c r="F386" s="13">
        <v>1079.8799999999999</v>
      </c>
      <c r="G386" s="12">
        <v>2</v>
      </c>
      <c r="H386" s="13">
        <v>799.9</v>
      </c>
      <c r="I386" s="11" t="s">
        <v>13</v>
      </c>
      <c r="J386" s="11" t="s">
        <v>100</v>
      </c>
      <c r="K386" s="12" t="s">
        <v>108</v>
      </c>
      <c r="L386" s="14">
        <v>2022</v>
      </c>
      <c r="M386" s="2"/>
    </row>
    <row r="387" spans="2:13" x14ac:dyDescent="0.3">
      <c r="B387" s="15">
        <v>44622</v>
      </c>
      <c r="C387" s="2" t="s">
        <v>79</v>
      </c>
      <c r="D387" s="2" t="s">
        <v>80</v>
      </c>
      <c r="E387" s="16">
        <v>3</v>
      </c>
      <c r="F387" s="17">
        <v>634.95000000000005</v>
      </c>
      <c r="G387" s="16">
        <v>3</v>
      </c>
      <c r="H387" s="17">
        <v>747</v>
      </c>
      <c r="I387" s="2" t="s">
        <v>81</v>
      </c>
      <c r="J387" s="2" t="s">
        <v>78</v>
      </c>
      <c r="K387" s="16" t="s">
        <v>108</v>
      </c>
      <c r="L387" s="18">
        <v>2022</v>
      </c>
      <c r="M387" s="2"/>
    </row>
    <row r="388" spans="2:13" x14ac:dyDescent="0.3">
      <c r="B388" s="10">
        <v>44623</v>
      </c>
      <c r="C388" s="11" t="s">
        <v>84</v>
      </c>
      <c r="D388" s="11" t="s">
        <v>85</v>
      </c>
      <c r="E388" s="12">
        <v>1</v>
      </c>
      <c r="F388" s="13">
        <v>96.75</v>
      </c>
      <c r="G388" s="12">
        <v>4</v>
      </c>
      <c r="H388" s="13">
        <v>516</v>
      </c>
      <c r="I388" s="11" t="s">
        <v>86</v>
      </c>
      <c r="J388" s="11" t="s">
        <v>78</v>
      </c>
      <c r="K388" s="12" t="s">
        <v>108</v>
      </c>
      <c r="L388" s="14">
        <v>2022</v>
      </c>
      <c r="M388" s="2"/>
    </row>
    <row r="389" spans="2:13" x14ac:dyDescent="0.3">
      <c r="B389" s="15">
        <v>44624</v>
      </c>
      <c r="C389" s="2" t="s">
        <v>69</v>
      </c>
      <c r="D389" s="2" t="s">
        <v>70</v>
      </c>
      <c r="E389" s="16">
        <v>1</v>
      </c>
      <c r="F389" s="17">
        <v>35</v>
      </c>
      <c r="G389" s="16">
        <v>2</v>
      </c>
      <c r="H389" s="17">
        <v>140</v>
      </c>
      <c r="I389" s="2" t="s">
        <v>71</v>
      </c>
      <c r="J389" s="2" t="s">
        <v>68</v>
      </c>
      <c r="K389" s="16" t="s">
        <v>108</v>
      </c>
      <c r="L389" s="18">
        <v>2022</v>
      </c>
      <c r="M389" s="2"/>
    </row>
    <row r="390" spans="2:13" x14ac:dyDescent="0.3">
      <c r="B390" s="10">
        <v>44625</v>
      </c>
      <c r="C390" s="11" t="s">
        <v>89</v>
      </c>
      <c r="D390" s="11" t="s">
        <v>90</v>
      </c>
      <c r="E390" s="12">
        <v>0</v>
      </c>
      <c r="F390" s="13">
        <v>0</v>
      </c>
      <c r="G390" s="12">
        <v>1</v>
      </c>
      <c r="H390" s="13">
        <v>89.99</v>
      </c>
      <c r="I390" s="11" t="s">
        <v>91</v>
      </c>
      <c r="J390" s="11" t="s">
        <v>78</v>
      </c>
      <c r="K390" s="12" t="s">
        <v>108</v>
      </c>
      <c r="L390" s="14">
        <v>2022</v>
      </c>
      <c r="M390" s="2"/>
    </row>
    <row r="391" spans="2:13" x14ac:dyDescent="0.3">
      <c r="B391" s="15">
        <v>44626</v>
      </c>
      <c r="C391" s="2" t="s">
        <v>49</v>
      </c>
      <c r="D391" s="2" t="s">
        <v>50</v>
      </c>
      <c r="E391" s="16">
        <v>1</v>
      </c>
      <c r="F391" s="17">
        <v>23.03</v>
      </c>
      <c r="G391" s="16">
        <v>3</v>
      </c>
      <c r="H391" s="17">
        <v>125.64</v>
      </c>
      <c r="I391" s="2" t="s">
        <v>46</v>
      </c>
      <c r="J391" s="2" t="s">
        <v>36</v>
      </c>
      <c r="K391" s="16" t="s">
        <v>108</v>
      </c>
      <c r="L391" s="18">
        <v>2022</v>
      </c>
      <c r="M391" s="2"/>
    </row>
    <row r="392" spans="2:13" x14ac:dyDescent="0.3">
      <c r="B392" s="10">
        <v>44627</v>
      </c>
      <c r="C392" s="11" t="s">
        <v>56</v>
      </c>
      <c r="D392" s="11" t="s">
        <v>57</v>
      </c>
      <c r="E392" s="12">
        <v>0</v>
      </c>
      <c r="F392" s="13">
        <v>0</v>
      </c>
      <c r="G392" s="12">
        <v>2</v>
      </c>
      <c r="H392" s="13">
        <v>431.18</v>
      </c>
      <c r="I392" s="11" t="s">
        <v>58</v>
      </c>
      <c r="J392" s="11" t="s">
        <v>55</v>
      </c>
      <c r="K392" s="12" t="s">
        <v>108</v>
      </c>
      <c r="L392" s="14">
        <v>2022</v>
      </c>
      <c r="M392" s="2"/>
    </row>
    <row r="393" spans="2:13" x14ac:dyDescent="0.3">
      <c r="B393" s="15">
        <v>44628</v>
      </c>
      <c r="C393" s="2" t="s">
        <v>64</v>
      </c>
      <c r="D393" s="2" t="s">
        <v>65</v>
      </c>
      <c r="E393" s="16">
        <v>32</v>
      </c>
      <c r="F393" s="17">
        <v>18719.68</v>
      </c>
      <c r="G393" s="16">
        <v>5</v>
      </c>
      <c r="H393" s="17">
        <v>3249.95</v>
      </c>
      <c r="I393" s="2" t="s">
        <v>35</v>
      </c>
      <c r="J393" s="2" t="s">
        <v>55</v>
      </c>
      <c r="K393" s="16" t="s">
        <v>108</v>
      </c>
      <c r="L393" s="18">
        <v>2022</v>
      </c>
      <c r="M393" s="2"/>
    </row>
    <row r="394" spans="2:13" x14ac:dyDescent="0.3">
      <c r="B394" s="10">
        <v>44629</v>
      </c>
      <c r="C394" s="11" t="s">
        <v>37</v>
      </c>
      <c r="D394" s="11" t="s">
        <v>38</v>
      </c>
      <c r="E394" s="12">
        <v>1</v>
      </c>
      <c r="F394" s="13">
        <v>38.99</v>
      </c>
      <c r="G394" s="12">
        <v>2</v>
      </c>
      <c r="H394" s="13">
        <v>119.98</v>
      </c>
      <c r="I394" s="11" t="s">
        <v>39</v>
      </c>
      <c r="J394" s="11" t="s">
        <v>36</v>
      </c>
      <c r="K394" s="12" t="s">
        <v>108</v>
      </c>
      <c r="L394" s="14">
        <v>2022</v>
      </c>
      <c r="M394" s="2"/>
    </row>
    <row r="395" spans="2:13" x14ac:dyDescent="0.3">
      <c r="B395" s="15">
        <v>44630</v>
      </c>
      <c r="C395" s="2" t="s">
        <v>89</v>
      </c>
      <c r="D395" s="2" t="s">
        <v>90</v>
      </c>
      <c r="E395" s="16">
        <v>33</v>
      </c>
      <c r="F395" s="17">
        <v>2078.67</v>
      </c>
      <c r="G395" s="16">
        <v>4</v>
      </c>
      <c r="H395" s="17">
        <v>359.96</v>
      </c>
      <c r="I395" s="2" t="s">
        <v>91</v>
      </c>
      <c r="J395" s="2" t="s">
        <v>78</v>
      </c>
      <c r="K395" s="16" t="s">
        <v>108</v>
      </c>
      <c r="L395" s="18">
        <v>2022</v>
      </c>
      <c r="M395" s="2"/>
    </row>
    <row r="396" spans="2:13" x14ac:dyDescent="0.3">
      <c r="B396" s="10">
        <v>44631</v>
      </c>
      <c r="C396" s="11" t="s">
        <v>92</v>
      </c>
      <c r="D396" s="11" t="s">
        <v>93</v>
      </c>
      <c r="E396" s="12">
        <v>0</v>
      </c>
      <c r="F396" s="13">
        <v>0</v>
      </c>
      <c r="G396" s="12">
        <v>4</v>
      </c>
      <c r="H396" s="13">
        <v>239.96</v>
      </c>
      <c r="I396" s="11" t="s">
        <v>94</v>
      </c>
      <c r="J396" s="11" t="s">
        <v>95</v>
      </c>
      <c r="K396" s="12" t="s">
        <v>108</v>
      </c>
      <c r="L396" s="14">
        <v>2022</v>
      </c>
      <c r="M396" s="2"/>
    </row>
    <row r="397" spans="2:13" x14ac:dyDescent="0.3">
      <c r="B397" s="15">
        <v>44632</v>
      </c>
      <c r="C397" s="2" t="s">
        <v>21</v>
      </c>
      <c r="D397" s="2" t="s">
        <v>22</v>
      </c>
      <c r="E397" s="16">
        <v>2</v>
      </c>
      <c r="F397" s="17">
        <v>83.98</v>
      </c>
      <c r="G397" s="16">
        <v>5</v>
      </c>
      <c r="H397" s="17">
        <v>349.95</v>
      </c>
      <c r="I397" s="2" t="s">
        <v>18</v>
      </c>
      <c r="J397" s="2" t="s">
        <v>14</v>
      </c>
      <c r="K397" s="16" t="s">
        <v>108</v>
      </c>
      <c r="L397" s="18">
        <v>2022</v>
      </c>
      <c r="M397" s="2"/>
    </row>
    <row r="398" spans="2:13" x14ac:dyDescent="0.3">
      <c r="B398" s="10">
        <v>44633</v>
      </c>
      <c r="C398" s="11" t="s">
        <v>82</v>
      </c>
      <c r="D398" s="11" t="s">
        <v>83</v>
      </c>
      <c r="E398" s="12">
        <v>0</v>
      </c>
      <c r="F398" s="13">
        <v>0</v>
      </c>
      <c r="G398" s="12">
        <v>1</v>
      </c>
      <c r="H398" s="13">
        <v>129</v>
      </c>
      <c r="I398" s="11" t="s">
        <v>77</v>
      </c>
      <c r="J398" s="11" t="s">
        <v>78</v>
      </c>
      <c r="K398" s="12" t="s">
        <v>108</v>
      </c>
      <c r="L398" s="14">
        <v>2022</v>
      </c>
      <c r="M398" s="2"/>
    </row>
    <row r="399" spans="2:13" x14ac:dyDescent="0.3">
      <c r="B399" s="15">
        <v>44634</v>
      </c>
      <c r="C399" s="2" t="s">
        <v>66</v>
      </c>
      <c r="D399" s="2" t="s">
        <v>67</v>
      </c>
      <c r="E399" s="16">
        <v>1</v>
      </c>
      <c r="F399" s="17">
        <v>4495.5</v>
      </c>
      <c r="G399" s="16">
        <v>3</v>
      </c>
      <c r="H399" s="17">
        <v>14985</v>
      </c>
      <c r="I399" s="2" t="s">
        <v>13</v>
      </c>
      <c r="J399" s="2" t="s">
        <v>68</v>
      </c>
      <c r="K399" s="16" t="s">
        <v>108</v>
      </c>
      <c r="L399" s="18">
        <v>2022</v>
      </c>
      <c r="M399" s="2"/>
    </row>
    <row r="400" spans="2:13" x14ac:dyDescent="0.3">
      <c r="B400" s="10">
        <v>44635</v>
      </c>
      <c r="C400" s="11" t="s">
        <v>61</v>
      </c>
      <c r="D400" s="11" t="s">
        <v>62</v>
      </c>
      <c r="E400" s="12">
        <v>0</v>
      </c>
      <c r="F400" s="13">
        <v>0</v>
      </c>
      <c r="G400" s="12">
        <v>3</v>
      </c>
      <c r="H400" s="13">
        <v>980.07</v>
      </c>
      <c r="I400" s="11" t="s">
        <v>58</v>
      </c>
      <c r="J400" s="11" t="s">
        <v>55</v>
      </c>
      <c r="K400" s="12" t="s">
        <v>108</v>
      </c>
      <c r="L400" s="14">
        <v>2022</v>
      </c>
      <c r="M400" s="2"/>
    </row>
    <row r="401" spans="2:13" x14ac:dyDescent="0.3">
      <c r="B401" s="15">
        <v>44636</v>
      </c>
      <c r="C401" s="2" t="s">
        <v>89</v>
      </c>
      <c r="D401" s="2" t="s">
        <v>90</v>
      </c>
      <c r="E401" s="16">
        <v>3</v>
      </c>
      <c r="F401" s="17">
        <v>188.97</v>
      </c>
      <c r="G401" s="16">
        <v>2</v>
      </c>
      <c r="H401" s="17">
        <v>179.98</v>
      </c>
      <c r="I401" s="2" t="s">
        <v>91</v>
      </c>
      <c r="J401" s="2" t="s">
        <v>78</v>
      </c>
      <c r="K401" s="16" t="s">
        <v>108</v>
      </c>
      <c r="L401" s="18">
        <v>2022</v>
      </c>
      <c r="M401" s="2"/>
    </row>
    <row r="402" spans="2:13" x14ac:dyDescent="0.3">
      <c r="B402" s="10">
        <v>44637</v>
      </c>
      <c r="C402" s="11" t="s">
        <v>42</v>
      </c>
      <c r="D402" s="11" t="s">
        <v>43</v>
      </c>
      <c r="E402" s="12">
        <v>2</v>
      </c>
      <c r="F402" s="13">
        <v>43.98</v>
      </c>
      <c r="G402" s="12">
        <v>4</v>
      </c>
      <c r="H402" s="13">
        <v>159.96</v>
      </c>
      <c r="I402" s="11" t="s">
        <v>25</v>
      </c>
      <c r="J402" s="11" t="s">
        <v>36</v>
      </c>
      <c r="K402" s="12" t="s">
        <v>108</v>
      </c>
      <c r="L402" s="14">
        <v>2022</v>
      </c>
      <c r="M402" s="2"/>
    </row>
    <row r="403" spans="2:13" x14ac:dyDescent="0.3">
      <c r="B403" s="15">
        <v>44638</v>
      </c>
      <c r="C403" s="2" t="s">
        <v>61</v>
      </c>
      <c r="D403" s="2" t="s">
        <v>62</v>
      </c>
      <c r="E403" s="16">
        <v>1</v>
      </c>
      <c r="F403" s="17">
        <v>294.02</v>
      </c>
      <c r="G403" s="16">
        <v>3</v>
      </c>
      <c r="H403" s="17">
        <v>980.07</v>
      </c>
      <c r="I403" s="2" t="s">
        <v>58</v>
      </c>
      <c r="J403" s="2" t="s">
        <v>55</v>
      </c>
      <c r="K403" s="16" t="s">
        <v>108</v>
      </c>
      <c r="L403" s="18">
        <v>2022</v>
      </c>
      <c r="M403" s="2"/>
    </row>
    <row r="404" spans="2:13" x14ac:dyDescent="0.3">
      <c r="B404" s="10">
        <v>44639</v>
      </c>
      <c r="C404" s="11" t="s">
        <v>101</v>
      </c>
      <c r="D404" s="11" t="s">
        <v>102</v>
      </c>
      <c r="E404" s="12">
        <v>2</v>
      </c>
      <c r="F404" s="13">
        <v>488.6</v>
      </c>
      <c r="G404" s="12">
        <v>2</v>
      </c>
      <c r="H404" s="13">
        <v>698</v>
      </c>
      <c r="I404" s="11" t="s">
        <v>103</v>
      </c>
      <c r="J404" s="11" t="s">
        <v>100</v>
      </c>
      <c r="K404" s="12" t="s">
        <v>108</v>
      </c>
      <c r="L404" s="14">
        <v>2022</v>
      </c>
      <c r="M404" s="2"/>
    </row>
    <row r="405" spans="2:13" x14ac:dyDescent="0.3">
      <c r="B405" s="15">
        <v>44640</v>
      </c>
      <c r="C405" s="2" t="s">
        <v>63</v>
      </c>
      <c r="D405" s="2" t="s">
        <v>41</v>
      </c>
      <c r="E405" s="16">
        <v>3</v>
      </c>
      <c r="F405" s="17">
        <v>60</v>
      </c>
      <c r="G405" s="16">
        <v>5</v>
      </c>
      <c r="H405" s="17">
        <v>199.95</v>
      </c>
      <c r="I405" s="2" t="s">
        <v>25</v>
      </c>
      <c r="J405" s="2" t="s">
        <v>55</v>
      </c>
      <c r="K405" s="16" t="s">
        <v>108</v>
      </c>
      <c r="L405" s="18">
        <v>2022</v>
      </c>
      <c r="M405" s="2"/>
    </row>
    <row r="406" spans="2:13" x14ac:dyDescent="0.3">
      <c r="B406" s="10">
        <v>44641</v>
      </c>
      <c r="C406" s="11" t="s">
        <v>92</v>
      </c>
      <c r="D406" s="11" t="s">
        <v>93</v>
      </c>
      <c r="E406" s="12">
        <v>1</v>
      </c>
      <c r="F406" s="13">
        <v>38.99</v>
      </c>
      <c r="G406" s="12">
        <v>2</v>
      </c>
      <c r="H406" s="13">
        <v>119.98</v>
      </c>
      <c r="I406" s="11" t="s">
        <v>94</v>
      </c>
      <c r="J406" s="11" t="s">
        <v>95</v>
      </c>
      <c r="K406" s="12" t="s">
        <v>108</v>
      </c>
      <c r="L406" s="14">
        <v>2022</v>
      </c>
      <c r="M406" s="2"/>
    </row>
    <row r="407" spans="2:13" x14ac:dyDescent="0.3">
      <c r="B407" s="15">
        <v>44642</v>
      </c>
      <c r="C407" s="2" t="s">
        <v>37</v>
      </c>
      <c r="D407" s="2" t="s">
        <v>38</v>
      </c>
      <c r="E407" s="16">
        <v>3</v>
      </c>
      <c r="F407" s="17">
        <v>116.97</v>
      </c>
      <c r="G407" s="16">
        <v>4</v>
      </c>
      <c r="H407" s="17">
        <v>239.96</v>
      </c>
      <c r="I407" s="2" t="s">
        <v>39</v>
      </c>
      <c r="J407" s="2" t="s">
        <v>36</v>
      </c>
      <c r="K407" s="16" t="s">
        <v>108</v>
      </c>
      <c r="L407" s="18">
        <v>2022</v>
      </c>
      <c r="M407" s="2"/>
    </row>
    <row r="408" spans="2:13" x14ac:dyDescent="0.3">
      <c r="B408" s="10">
        <v>44643</v>
      </c>
      <c r="C408" s="11" t="s">
        <v>28</v>
      </c>
      <c r="D408" s="11" t="s">
        <v>29</v>
      </c>
      <c r="E408" s="12">
        <v>0</v>
      </c>
      <c r="F408" s="13">
        <v>0</v>
      </c>
      <c r="G408" s="12">
        <v>2</v>
      </c>
      <c r="H408" s="13">
        <v>59.98</v>
      </c>
      <c r="I408" s="11" t="s">
        <v>30</v>
      </c>
      <c r="J408" s="11" t="s">
        <v>14</v>
      </c>
      <c r="K408" s="12" t="s">
        <v>108</v>
      </c>
      <c r="L408" s="14">
        <v>2022</v>
      </c>
      <c r="M408" s="2"/>
    </row>
    <row r="409" spans="2:13" x14ac:dyDescent="0.3">
      <c r="B409" s="15">
        <v>44644</v>
      </c>
      <c r="C409" s="2" t="s">
        <v>92</v>
      </c>
      <c r="D409" s="2" t="s">
        <v>93</v>
      </c>
      <c r="E409" s="16">
        <v>3</v>
      </c>
      <c r="F409" s="17">
        <v>116.97</v>
      </c>
      <c r="G409" s="16">
        <v>3</v>
      </c>
      <c r="H409" s="17">
        <v>179.97</v>
      </c>
      <c r="I409" s="2" t="s">
        <v>94</v>
      </c>
      <c r="J409" s="2" t="s">
        <v>95</v>
      </c>
      <c r="K409" s="16" t="s">
        <v>108</v>
      </c>
      <c r="L409" s="18">
        <v>2022</v>
      </c>
      <c r="M409" s="2"/>
    </row>
    <row r="410" spans="2:13" x14ac:dyDescent="0.3">
      <c r="B410" s="10">
        <v>44645</v>
      </c>
      <c r="C410" s="11" t="s">
        <v>98</v>
      </c>
      <c r="D410" s="11" t="s">
        <v>99</v>
      </c>
      <c r="E410" s="12">
        <v>3</v>
      </c>
      <c r="F410" s="13">
        <v>1079.8799999999999</v>
      </c>
      <c r="G410" s="12">
        <v>5</v>
      </c>
      <c r="H410" s="13">
        <v>1999.75</v>
      </c>
      <c r="I410" s="11" t="s">
        <v>13</v>
      </c>
      <c r="J410" s="11" t="s">
        <v>100</v>
      </c>
      <c r="K410" s="12" t="s">
        <v>108</v>
      </c>
      <c r="L410" s="14">
        <v>2022</v>
      </c>
      <c r="M410" s="2"/>
    </row>
    <row r="411" spans="2:13" x14ac:dyDescent="0.3">
      <c r="B411" s="15">
        <v>44646</v>
      </c>
      <c r="C411" s="2" t="s">
        <v>31</v>
      </c>
      <c r="D411" s="2" t="s">
        <v>32</v>
      </c>
      <c r="E411" s="16">
        <v>1</v>
      </c>
      <c r="F411" s="17">
        <v>234.5</v>
      </c>
      <c r="G411" s="16">
        <v>3</v>
      </c>
      <c r="H411" s="17">
        <v>827.64</v>
      </c>
      <c r="I411" s="2" t="s">
        <v>18</v>
      </c>
      <c r="J411" s="2" t="s">
        <v>14</v>
      </c>
      <c r="K411" s="16" t="s">
        <v>108</v>
      </c>
      <c r="L411" s="18">
        <v>2022</v>
      </c>
      <c r="M411" s="2"/>
    </row>
    <row r="412" spans="2:13" x14ac:dyDescent="0.3">
      <c r="B412" s="10">
        <v>44647</v>
      </c>
      <c r="C412" s="11" t="s">
        <v>11</v>
      </c>
      <c r="D412" s="11" t="s">
        <v>12</v>
      </c>
      <c r="E412" s="12">
        <v>2</v>
      </c>
      <c r="F412" s="13">
        <v>691.18</v>
      </c>
      <c r="G412" s="12">
        <v>1</v>
      </c>
      <c r="H412" s="13">
        <v>431.99</v>
      </c>
      <c r="I412" s="11" t="s">
        <v>13</v>
      </c>
      <c r="J412" s="11" t="s">
        <v>14</v>
      </c>
      <c r="K412" s="12" t="s">
        <v>108</v>
      </c>
      <c r="L412" s="14">
        <v>2022</v>
      </c>
      <c r="M412" s="2"/>
    </row>
    <row r="413" spans="2:13" x14ac:dyDescent="0.3">
      <c r="B413" s="15">
        <v>44648</v>
      </c>
      <c r="C413" s="2" t="s">
        <v>56</v>
      </c>
      <c r="D413" s="2" t="s">
        <v>57</v>
      </c>
      <c r="E413" s="16">
        <v>41</v>
      </c>
      <c r="F413" s="17">
        <v>7513.25</v>
      </c>
      <c r="G413" s="16">
        <v>5</v>
      </c>
      <c r="H413" s="17">
        <v>1077.95</v>
      </c>
      <c r="I413" s="2" t="s">
        <v>58</v>
      </c>
      <c r="J413" s="2" t="s">
        <v>55</v>
      </c>
      <c r="K413" s="16" t="s">
        <v>108</v>
      </c>
      <c r="L413" s="18">
        <v>2022</v>
      </c>
      <c r="M413" s="2"/>
    </row>
    <row r="414" spans="2:13" x14ac:dyDescent="0.3">
      <c r="B414" s="10">
        <v>44649</v>
      </c>
      <c r="C414" s="11" t="s">
        <v>75</v>
      </c>
      <c r="D414" s="11" t="s">
        <v>76</v>
      </c>
      <c r="E414" s="12">
        <v>0</v>
      </c>
      <c r="F414" s="13">
        <v>0</v>
      </c>
      <c r="G414" s="12">
        <v>4</v>
      </c>
      <c r="H414" s="13">
        <v>80</v>
      </c>
      <c r="I414" s="11" t="s">
        <v>77</v>
      </c>
      <c r="J414" s="11" t="s">
        <v>78</v>
      </c>
      <c r="K414" s="12" t="s">
        <v>108</v>
      </c>
      <c r="L414" s="14">
        <v>2022</v>
      </c>
      <c r="M414" s="2"/>
    </row>
    <row r="415" spans="2:13" x14ac:dyDescent="0.3">
      <c r="B415" s="15">
        <v>44650</v>
      </c>
      <c r="C415" s="2" t="s">
        <v>51</v>
      </c>
      <c r="D415" s="2" t="s">
        <v>52</v>
      </c>
      <c r="E415" s="16">
        <v>3</v>
      </c>
      <c r="F415" s="17">
        <v>269.96999999999997</v>
      </c>
      <c r="G415" s="16">
        <v>3</v>
      </c>
      <c r="H415" s="17">
        <v>359.97</v>
      </c>
      <c r="I415" s="2" t="s">
        <v>39</v>
      </c>
      <c r="J415" s="2" t="s">
        <v>36</v>
      </c>
      <c r="K415" s="16" t="s">
        <v>108</v>
      </c>
      <c r="L415" s="18">
        <v>2022</v>
      </c>
      <c r="M415" s="2"/>
    </row>
    <row r="416" spans="2:13" x14ac:dyDescent="0.3">
      <c r="B416" s="10">
        <v>44651</v>
      </c>
      <c r="C416" s="11" t="s">
        <v>28</v>
      </c>
      <c r="D416" s="11" t="s">
        <v>29</v>
      </c>
      <c r="E416" s="12">
        <v>3</v>
      </c>
      <c r="F416" s="13">
        <v>45</v>
      </c>
      <c r="G416" s="12">
        <v>2</v>
      </c>
      <c r="H416" s="13">
        <v>59.98</v>
      </c>
      <c r="I416" s="11" t="s">
        <v>30</v>
      </c>
      <c r="J416" s="11" t="s">
        <v>14</v>
      </c>
      <c r="K416" s="12" t="s">
        <v>108</v>
      </c>
      <c r="L416" s="14">
        <v>2022</v>
      </c>
      <c r="M416" s="2"/>
    </row>
    <row r="417" spans="2:13" x14ac:dyDescent="0.3">
      <c r="B417" s="15">
        <v>44652</v>
      </c>
      <c r="C417" s="2" t="s">
        <v>72</v>
      </c>
      <c r="D417" s="2" t="s">
        <v>73</v>
      </c>
      <c r="E417" s="16">
        <v>1</v>
      </c>
      <c r="F417" s="17">
        <v>12600</v>
      </c>
      <c r="G417" s="16">
        <v>1</v>
      </c>
      <c r="H417" s="17">
        <v>14000</v>
      </c>
      <c r="I417" s="2" t="s">
        <v>74</v>
      </c>
      <c r="J417" s="2" t="s">
        <v>68</v>
      </c>
      <c r="K417" s="16" t="s">
        <v>109</v>
      </c>
      <c r="L417" s="18">
        <v>2022</v>
      </c>
      <c r="M417" s="2"/>
    </row>
    <row r="418" spans="2:13" x14ac:dyDescent="0.3">
      <c r="B418" s="10">
        <v>44653</v>
      </c>
      <c r="C418" s="11" t="s">
        <v>33</v>
      </c>
      <c r="D418" s="11" t="s">
        <v>34</v>
      </c>
      <c r="E418" s="12">
        <v>48</v>
      </c>
      <c r="F418" s="13">
        <v>9599.52</v>
      </c>
      <c r="G418" s="12">
        <v>5</v>
      </c>
      <c r="H418" s="13">
        <v>1249.95</v>
      </c>
      <c r="I418" s="11" t="s">
        <v>35</v>
      </c>
      <c r="J418" s="11" t="s">
        <v>36</v>
      </c>
      <c r="K418" s="12" t="s">
        <v>109</v>
      </c>
      <c r="L418" s="14">
        <v>2022</v>
      </c>
      <c r="M418" s="2"/>
    </row>
    <row r="419" spans="2:13" x14ac:dyDescent="0.3">
      <c r="B419" s="15">
        <v>44654</v>
      </c>
      <c r="C419" s="2" t="s">
        <v>87</v>
      </c>
      <c r="D419" s="2" t="s">
        <v>88</v>
      </c>
      <c r="E419" s="16">
        <v>3</v>
      </c>
      <c r="F419" s="17">
        <v>188.97</v>
      </c>
      <c r="G419" s="16">
        <v>3</v>
      </c>
      <c r="H419" s="17">
        <v>269.97000000000003</v>
      </c>
      <c r="I419" s="2" t="s">
        <v>25</v>
      </c>
      <c r="J419" s="2" t="s">
        <v>78</v>
      </c>
      <c r="K419" s="16" t="s">
        <v>109</v>
      </c>
      <c r="L419" s="18">
        <v>2022</v>
      </c>
      <c r="M419" s="2"/>
    </row>
    <row r="420" spans="2:13" x14ac:dyDescent="0.3">
      <c r="B420" s="10">
        <v>44655</v>
      </c>
      <c r="C420" s="11" t="s">
        <v>75</v>
      </c>
      <c r="D420" s="11" t="s">
        <v>76</v>
      </c>
      <c r="E420" s="12">
        <v>2</v>
      </c>
      <c r="F420" s="13">
        <v>24</v>
      </c>
      <c r="G420" s="12">
        <v>2</v>
      </c>
      <c r="H420" s="13">
        <v>40</v>
      </c>
      <c r="I420" s="11" t="s">
        <v>77</v>
      </c>
      <c r="J420" s="11" t="s">
        <v>78</v>
      </c>
      <c r="K420" s="12" t="s">
        <v>109</v>
      </c>
      <c r="L420" s="14">
        <v>2022</v>
      </c>
      <c r="M420" s="2"/>
    </row>
    <row r="421" spans="2:13" x14ac:dyDescent="0.3">
      <c r="B421" s="15">
        <v>44656</v>
      </c>
      <c r="C421" s="2" t="s">
        <v>92</v>
      </c>
      <c r="D421" s="2" t="s">
        <v>93</v>
      </c>
      <c r="E421" s="16">
        <v>1</v>
      </c>
      <c r="F421" s="17">
        <v>38.99</v>
      </c>
      <c r="G421" s="16">
        <v>3</v>
      </c>
      <c r="H421" s="17">
        <v>179.97</v>
      </c>
      <c r="I421" s="2" t="s">
        <v>94</v>
      </c>
      <c r="J421" s="2" t="s">
        <v>95</v>
      </c>
      <c r="K421" s="16" t="s">
        <v>109</v>
      </c>
      <c r="L421" s="18">
        <v>2022</v>
      </c>
      <c r="M421" s="2"/>
    </row>
    <row r="422" spans="2:13" x14ac:dyDescent="0.3">
      <c r="B422" s="10">
        <v>44657</v>
      </c>
      <c r="C422" s="11" t="s">
        <v>87</v>
      </c>
      <c r="D422" s="11" t="s">
        <v>88</v>
      </c>
      <c r="E422" s="12">
        <v>1</v>
      </c>
      <c r="F422" s="13">
        <v>62.99</v>
      </c>
      <c r="G422" s="12">
        <v>4</v>
      </c>
      <c r="H422" s="13">
        <v>359.96</v>
      </c>
      <c r="I422" s="11" t="s">
        <v>25</v>
      </c>
      <c r="J422" s="11" t="s">
        <v>78</v>
      </c>
      <c r="K422" s="12" t="s">
        <v>109</v>
      </c>
      <c r="L422" s="14">
        <v>2022</v>
      </c>
      <c r="M422" s="2"/>
    </row>
    <row r="423" spans="2:13" x14ac:dyDescent="0.3">
      <c r="B423" s="15">
        <v>44658</v>
      </c>
      <c r="C423" s="2" t="s">
        <v>66</v>
      </c>
      <c r="D423" s="2" t="s">
        <v>67</v>
      </c>
      <c r="E423" s="16">
        <v>0</v>
      </c>
      <c r="F423" s="17">
        <v>0</v>
      </c>
      <c r="G423" s="16">
        <v>3</v>
      </c>
      <c r="H423" s="17">
        <v>14985</v>
      </c>
      <c r="I423" s="2" t="s">
        <v>13</v>
      </c>
      <c r="J423" s="2" t="s">
        <v>68</v>
      </c>
      <c r="K423" s="16" t="s">
        <v>109</v>
      </c>
      <c r="L423" s="18">
        <v>2022</v>
      </c>
      <c r="M423" s="2"/>
    </row>
    <row r="424" spans="2:13" x14ac:dyDescent="0.3">
      <c r="B424" s="10">
        <v>44659</v>
      </c>
      <c r="C424" s="11" t="s">
        <v>16</v>
      </c>
      <c r="D424" s="11" t="s">
        <v>17</v>
      </c>
      <c r="E424" s="12">
        <v>1</v>
      </c>
      <c r="F424" s="13">
        <v>174.99</v>
      </c>
      <c r="G424" s="12">
        <v>4</v>
      </c>
      <c r="H424" s="13">
        <v>999.96</v>
      </c>
      <c r="I424" s="11" t="s">
        <v>18</v>
      </c>
      <c r="J424" s="11" t="s">
        <v>14</v>
      </c>
      <c r="K424" s="12" t="s">
        <v>109</v>
      </c>
      <c r="L424" s="14">
        <v>2022</v>
      </c>
      <c r="M424" s="2"/>
    </row>
    <row r="425" spans="2:13" x14ac:dyDescent="0.3">
      <c r="B425" s="15">
        <v>44660</v>
      </c>
      <c r="C425" s="2" t="s">
        <v>33</v>
      </c>
      <c r="D425" s="2" t="s">
        <v>34</v>
      </c>
      <c r="E425" s="16">
        <v>0</v>
      </c>
      <c r="F425" s="17">
        <v>0</v>
      </c>
      <c r="G425" s="16">
        <v>5</v>
      </c>
      <c r="H425" s="17">
        <v>1249.95</v>
      </c>
      <c r="I425" s="2" t="s">
        <v>35</v>
      </c>
      <c r="J425" s="2" t="s">
        <v>36</v>
      </c>
      <c r="K425" s="16" t="s">
        <v>109</v>
      </c>
      <c r="L425" s="18">
        <v>2022</v>
      </c>
      <c r="M425" s="2"/>
    </row>
    <row r="426" spans="2:13" x14ac:dyDescent="0.3">
      <c r="B426" s="10">
        <v>44661</v>
      </c>
      <c r="C426" s="11" t="s">
        <v>16</v>
      </c>
      <c r="D426" s="11" t="s">
        <v>17</v>
      </c>
      <c r="E426" s="12">
        <v>1</v>
      </c>
      <c r="F426" s="13">
        <v>174.99</v>
      </c>
      <c r="G426" s="12">
        <v>2</v>
      </c>
      <c r="H426" s="13">
        <v>499.98</v>
      </c>
      <c r="I426" s="11" t="s">
        <v>18</v>
      </c>
      <c r="J426" s="11" t="s">
        <v>14</v>
      </c>
      <c r="K426" s="12" t="s">
        <v>109</v>
      </c>
      <c r="L426" s="14">
        <v>2022</v>
      </c>
      <c r="M426" s="2"/>
    </row>
    <row r="427" spans="2:13" x14ac:dyDescent="0.3">
      <c r="B427" s="15">
        <v>44662</v>
      </c>
      <c r="C427" s="2" t="s">
        <v>42</v>
      </c>
      <c r="D427" s="2" t="s">
        <v>43</v>
      </c>
      <c r="E427" s="16">
        <v>3</v>
      </c>
      <c r="F427" s="17">
        <v>65.97</v>
      </c>
      <c r="G427" s="16">
        <v>1</v>
      </c>
      <c r="H427" s="17">
        <v>39.99</v>
      </c>
      <c r="I427" s="2" t="s">
        <v>25</v>
      </c>
      <c r="J427" s="2" t="s">
        <v>36</v>
      </c>
      <c r="K427" s="16" t="s">
        <v>109</v>
      </c>
      <c r="L427" s="18">
        <v>2022</v>
      </c>
      <c r="M427" s="2"/>
    </row>
    <row r="428" spans="2:13" x14ac:dyDescent="0.3">
      <c r="B428" s="10">
        <v>44663</v>
      </c>
      <c r="C428" s="11" t="s">
        <v>16</v>
      </c>
      <c r="D428" s="11" t="s">
        <v>17</v>
      </c>
      <c r="E428" s="12">
        <v>2</v>
      </c>
      <c r="F428" s="13">
        <v>349.98</v>
      </c>
      <c r="G428" s="12">
        <v>1</v>
      </c>
      <c r="H428" s="13">
        <v>249.99</v>
      </c>
      <c r="I428" s="11" t="s">
        <v>18</v>
      </c>
      <c r="J428" s="11" t="s">
        <v>14</v>
      </c>
      <c r="K428" s="12" t="s">
        <v>109</v>
      </c>
      <c r="L428" s="14">
        <v>2022</v>
      </c>
      <c r="M428" s="2"/>
    </row>
    <row r="429" spans="2:13" x14ac:dyDescent="0.3">
      <c r="B429" s="15">
        <v>44664</v>
      </c>
      <c r="C429" s="2" t="s">
        <v>28</v>
      </c>
      <c r="D429" s="2" t="s">
        <v>29</v>
      </c>
      <c r="E429" s="16">
        <v>28</v>
      </c>
      <c r="F429" s="17">
        <v>420</v>
      </c>
      <c r="G429" s="16">
        <v>4</v>
      </c>
      <c r="H429" s="17">
        <v>119.96</v>
      </c>
      <c r="I429" s="2" t="s">
        <v>30</v>
      </c>
      <c r="J429" s="2" t="s">
        <v>14</v>
      </c>
      <c r="K429" s="16" t="s">
        <v>109</v>
      </c>
      <c r="L429" s="18">
        <v>2022</v>
      </c>
      <c r="M429" s="2"/>
    </row>
    <row r="430" spans="2:13" x14ac:dyDescent="0.3">
      <c r="B430" s="10">
        <v>44665</v>
      </c>
      <c r="C430" s="11" t="s">
        <v>63</v>
      </c>
      <c r="D430" s="11" t="s">
        <v>41</v>
      </c>
      <c r="E430" s="12">
        <v>2</v>
      </c>
      <c r="F430" s="13">
        <v>40</v>
      </c>
      <c r="G430" s="12">
        <v>3</v>
      </c>
      <c r="H430" s="13">
        <v>119.97</v>
      </c>
      <c r="I430" s="11" t="s">
        <v>25</v>
      </c>
      <c r="J430" s="11" t="s">
        <v>55</v>
      </c>
      <c r="K430" s="12" t="s">
        <v>109</v>
      </c>
      <c r="L430" s="14">
        <v>2022</v>
      </c>
      <c r="M430" s="2"/>
    </row>
    <row r="431" spans="2:13" x14ac:dyDescent="0.3">
      <c r="B431" s="15">
        <v>44666</v>
      </c>
      <c r="C431" s="2" t="s">
        <v>31</v>
      </c>
      <c r="D431" s="2" t="s">
        <v>32</v>
      </c>
      <c r="E431" s="16">
        <v>2</v>
      </c>
      <c r="F431" s="17">
        <v>469</v>
      </c>
      <c r="G431" s="16">
        <v>3</v>
      </c>
      <c r="H431" s="17">
        <v>827.64</v>
      </c>
      <c r="I431" s="2" t="s">
        <v>18</v>
      </c>
      <c r="J431" s="2" t="s">
        <v>14</v>
      </c>
      <c r="K431" s="16" t="s">
        <v>109</v>
      </c>
      <c r="L431" s="18">
        <v>2022</v>
      </c>
      <c r="M431" s="2"/>
    </row>
    <row r="432" spans="2:13" x14ac:dyDescent="0.3">
      <c r="B432" s="10">
        <v>44667</v>
      </c>
      <c r="C432" s="11" t="s">
        <v>98</v>
      </c>
      <c r="D432" s="11" t="s">
        <v>99</v>
      </c>
      <c r="E432" s="12">
        <v>3</v>
      </c>
      <c r="F432" s="13">
        <v>1079.8799999999999</v>
      </c>
      <c r="G432" s="12">
        <v>4</v>
      </c>
      <c r="H432" s="13">
        <v>1599.8</v>
      </c>
      <c r="I432" s="11" t="s">
        <v>13</v>
      </c>
      <c r="J432" s="11" t="s">
        <v>100</v>
      </c>
      <c r="K432" s="12" t="s">
        <v>109</v>
      </c>
      <c r="L432" s="14">
        <v>2022</v>
      </c>
      <c r="M432" s="2"/>
    </row>
    <row r="433" spans="2:13" x14ac:dyDescent="0.3">
      <c r="B433" s="15">
        <v>44668</v>
      </c>
      <c r="C433" s="2" t="s">
        <v>75</v>
      </c>
      <c r="D433" s="2" t="s">
        <v>76</v>
      </c>
      <c r="E433" s="16">
        <v>0</v>
      </c>
      <c r="F433" s="17">
        <v>0</v>
      </c>
      <c r="G433" s="16">
        <v>5</v>
      </c>
      <c r="H433" s="17">
        <v>100</v>
      </c>
      <c r="I433" s="2" t="s">
        <v>77</v>
      </c>
      <c r="J433" s="2" t="s">
        <v>78</v>
      </c>
      <c r="K433" s="16" t="s">
        <v>109</v>
      </c>
      <c r="L433" s="18">
        <v>2022</v>
      </c>
      <c r="M433" s="2"/>
    </row>
    <row r="434" spans="2:13" x14ac:dyDescent="0.3">
      <c r="B434" s="10">
        <v>44669</v>
      </c>
      <c r="C434" s="11" t="s">
        <v>104</v>
      </c>
      <c r="D434" s="11" t="s">
        <v>105</v>
      </c>
      <c r="E434" s="12">
        <v>0</v>
      </c>
      <c r="F434" s="13">
        <v>0</v>
      </c>
      <c r="G434" s="12">
        <v>2</v>
      </c>
      <c r="H434" s="13">
        <v>106.3</v>
      </c>
      <c r="I434" s="11" t="s">
        <v>106</v>
      </c>
      <c r="J434" s="11" t="s">
        <v>100</v>
      </c>
      <c r="K434" s="12" t="s">
        <v>109</v>
      </c>
      <c r="L434" s="14">
        <v>2022</v>
      </c>
      <c r="M434" s="2"/>
    </row>
    <row r="435" spans="2:13" x14ac:dyDescent="0.3">
      <c r="B435" s="15">
        <v>44670</v>
      </c>
      <c r="C435" s="2" t="s">
        <v>89</v>
      </c>
      <c r="D435" s="2" t="s">
        <v>90</v>
      </c>
      <c r="E435" s="16">
        <v>3</v>
      </c>
      <c r="F435" s="17">
        <v>188.97</v>
      </c>
      <c r="G435" s="16">
        <v>2</v>
      </c>
      <c r="H435" s="17">
        <v>179.98</v>
      </c>
      <c r="I435" s="2" t="s">
        <v>91</v>
      </c>
      <c r="J435" s="2" t="s">
        <v>78</v>
      </c>
      <c r="K435" s="16" t="s">
        <v>109</v>
      </c>
      <c r="L435" s="18">
        <v>2022</v>
      </c>
      <c r="M435" s="2"/>
    </row>
    <row r="436" spans="2:13" x14ac:dyDescent="0.3">
      <c r="B436" s="10">
        <v>44671</v>
      </c>
      <c r="C436" s="11" t="s">
        <v>49</v>
      </c>
      <c r="D436" s="11" t="s">
        <v>50</v>
      </c>
      <c r="E436" s="12">
        <v>3</v>
      </c>
      <c r="F436" s="13">
        <v>69.09</v>
      </c>
      <c r="G436" s="12">
        <v>4</v>
      </c>
      <c r="H436" s="13">
        <v>167.52</v>
      </c>
      <c r="I436" s="11" t="s">
        <v>46</v>
      </c>
      <c r="J436" s="11" t="s">
        <v>36</v>
      </c>
      <c r="K436" s="12" t="s">
        <v>109</v>
      </c>
      <c r="L436" s="14">
        <v>2022</v>
      </c>
      <c r="M436" s="2"/>
    </row>
    <row r="437" spans="2:13" x14ac:dyDescent="0.3">
      <c r="B437" s="15">
        <v>44672</v>
      </c>
      <c r="C437" s="2" t="s">
        <v>49</v>
      </c>
      <c r="D437" s="2" t="s">
        <v>50</v>
      </c>
      <c r="E437" s="16">
        <v>2</v>
      </c>
      <c r="F437" s="17">
        <v>46.06</v>
      </c>
      <c r="G437" s="16">
        <v>3</v>
      </c>
      <c r="H437" s="17">
        <v>125.64</v>
      </c>
      <c r="I437" s="2" t="s">
        <v>46</v>
      </c>
      <c r="J437" s="2" t="s">
        <v>36</v>
      </c>
      <c r="K437" s="16" t="s">
        <v>109</v>
      </c>
      <c r="L437" s="18">
        <v>2022</v>
      </c>
      <c r="M437" s="2"/>
    </row>
    <row r="438" spans="2:13" x14ac:dyDescent="0.3">
      <c r="B438" s="10">
        <v>44673</v>
      </c>
      <c r="C438" s="11" t="s">
        <v>33</v>
      </c>
      <c r="D438" s="11" t="s">
        <v>34</v>
      </c>
      <c r="E438" s="12">
        <v>2</v>
      </c>
      <c r="F438" s="13">
        <v>399.98</v>
      </c>
      <c r="G438" s="12">
        <v>5</v>
      </c>
      <c r="H438" s="13">
        <v>1249.95</v>
      </c>
      <c r="I438" s="11" t="s">
        <v>35</v>
      </c>
      <c r="J438" s="11" t="s">
        <v>36</v>
      </c>
      <c r="K438" s="12" t="s">
        <v>109</v>
      </c>
      <c r="L438" s="14">
        <v>2022</v>
      </c>
      <c r="M438" s="2"/>
    </row>
    <row r="439" spans="2:13" x14ac:dyDescent="0.3">
      <c r="B439" s="15">
        <v>44674</v>
      </c>
      <c r="C439" s="2" t="s">
        <v>44</v>
      </c>
      <c r="D439" s="2" t="s">
        <v>45</v>
      </c>
      <c r="E439" s="16">
        <v>1</v>
      </c>
      <c r="F439" s="17">
        <v>32.71</v>
      </c>
      <c r="G439" s="16">
        <v>1</v>
      </c>
      <c r="H439" s="17">
        <v>50.32</v>
      </c>
      <c r="I439" s="2" t="s">
        <v>46</v>
      </c>
      <c r="J439" s="2" t="s">
        <v>36</v>
      </c>
      <c r="K439" s="16" t="s">
        <v>109</v>
      </c>
      <c r="L439" s="18">
        <v>2022</v>
      </c>
      <c r="M439" s="2"/>
    </row>
    <row r="440" spans="2:13" x14ac:dyDescent="0.3">
      <c r="B440" s="10">
        <v>44675</v>
      </c>
      <c r="C440" s="11" t="s">
        <v>37</v>
      </c>
      <c r="D440" s="11" t="s">
        <v>38</v>
      </c>
      <c r="E440" s="12">
        <v>2</v>
      </c>
      <c r="F440" s="13">
        <v>77.98</v>
      </c>
      <c r="G440" s="12">
        <v>1</v>
      </c>
      <c r="H440" s="13">
        <v>59.99</v>
      </c>
      <c r="I440" s="11" t="s">
        <v>39</v>
      </c>
      <c r="J440" s="11" t="s">
        <v>36</v>
      </c>
      <c r="K440" s="12" t="s">
        <v>109</v>
      </c>
      <c r="L440" s="14">
        <v>2022</v>
      </c>
      <c r="M440" s="2"/>
    </row>
    <row r="441" spans="2:13" x14ac:dyDescent="0.3">
      <c r="B441" s="15">
        <v>44676</v>
      </c>
      <c r="C441" s="2" t="s">
        <v>64</v>
      </c>
      <c r="D441" s="2" t="s">
        <v>65</v>
      </c>
      <c r="E441" s="16">
        <v>2</v>
      </c>
      <c r="F441" s="17">
        <v>1169.98</v>
      </c>
      <c r="G441" s="16">
        <v>1</v>
      </c>
      <c r="H441" s="17">
        <v>649.99</v>
      </c>
      <c r="I441" s="2" t="s">
        <v>35</v>
      </c>
      <c r="J441" s="2" t="s">
        <v>55</v>
      </c>
      <c r="K441" s="16" t="s">
        <v>109</v>
      </c>
      <c r="L441" s="18">
        <v>2022</v>
      </c>
      <c r="M441" s="2"/>
    </row>
    <row r="442" spans="2:13" x14ac:dyDescent="0.3">
      <c r="B442" s="10">
        <v>44677</v>
      </c>
      <c r="C442" s="11" t="s">
        <v>56</v>
      </c>
      <c r="D442" s="11" t="s">
        <v>57</v>
      </c>
      <c r="E442" s="12">
        <v>41</v>
      </c>
      <c r="F442" s="13">
        <v>7513.25</v>
      </c>
      <c r="G442" s="12">
        <v>5</v>
      </c>
      <c r="H442" s="13">
        <v>1077.95</v>
      </c>
      <c r="I442" s="11" t="s">
        <v>58</v>
      </c>
      <c r="J442" s="11" t="s">
        <v>55</v>
      </c>
      <c r="K442" s="12" t="s">
        <v>109</v>
      </c>
      <c r="L442" s="14">
        <v>2022</v>
      </c>
      <c r="M442" s="2"/>
    </row>
    <row r="443" spans="2:13" x14ac:dyDescent="0.3">
      <c r="B443" s="15">
        <v>44678</v>
      </c>
      <c r="C443" s="2" t="s">
        <v>82</v>
      </c>
      <c r="D443" s="2" t="s">
        <v>83</v>
      </c>
      <c r="E443" s="16">
        <v>38</v>
      </c>
      <c r="F443" s="17">
        <v>3676.5</v>
      </c>
      <c r="G443" s="16">
        <v>1</v>
      </c>
      <c r="H443" s="17">
        <v>129</v>
      </c>
      <c r="I443" s="2" t="s">
        <v>77</v>
      </c>
      <c r="J443" s="2" t="s">
        <v>78</v>
      </c>
      <c r="K443" s="16" t="s">
        <v>109</v>
      </c>
      <c r="L443" s="18">
        <v>2022</v>
      </c>
      <c r="M443" s="2"/>
    </row>
    <row r="444" spans="2:13" x14ac:dyDescent="0.3">
      <c r="B444" s="10">
        <v>44679</v>
      </c>
      <c r="C444" s="11" t="s">
        <v>61</v>
      </c>
      <c r="D444" s="11" t="s">
        <v>62</v>
      </c>
      <c r="E444" s="12">
        <v>2</v>
      </c>
      <c r="F444" s="13">
        <v>588.04</v>
      </c>
      <c r="G444" s="12">
        <v>1</v>
      </c>
      <c r="H444" s="13">
        <v>326.69</v>
      </c>
      <c r="I444" s="11" t="s">
        <v>58</v>
      </c>
      <c r="J444" s="11" t="s">
        <v>55</v>
      </c>
      <c r="K444" s="12" t="s">
        <v>109</v>
      </c>
      <c r="L444" s="14">
        <v>2022</v>
      </c>
      <c r="M444" s="2"/>
    </row>
    <row r="445" spans="2:13" x14ac:dyDescent="0.3">
      <c r="B445" s="15">
        <v>44680</v>
      </c>
      <c r="C445" s="2" t="s">
        <v>59</v>
      </c>
      <c r="D445" s="2" t="s">
        <v>60</v>
      </c>
      <c r="E445" s="16">
        <v>0</v>
      </c>
      <c r="F445" s="17">
        <v>0</v>
      </c>
      <c r="G445" s="16">
        <v>5</v>
      </c>
      <c r="H445" s="17">
        <v>199.95</v>
      </c>
      <c r="I445" s="2" t="s">
        <v>30</v>
      </c>
      <c r="J445" s="2" t="s">
        <v>55</v>
      </c>
      <c r="K445" s="16" t="s">
        <v>109</v>
      </c>
      <c r="L445" s="18">
        <v>2022</v>
      </c>
      <c r="M445" s="2"/>
    </row>
    <row r="446" spans="2:13" x14ac:dyDescent="0.3">
      <c r="B446" s="10">
        <v>44681</v>
      </c>
      <c r="C446" s="11" t="s">
        <v>16</v>
      </c>
      <c r="D446" s="11" t="s">
        <v>17</v>
      </c>
      <c r="E446" s="12">
        <v>1</v>
      </c>
      <c r="F446" s="13">
        <v>174.99</v>
      </c>
      <c r="G446" s="12">
        <v>1</v>
      </c>
      <c r="H446" s="13">
        <v>249.99</v>
      </c>
      <c r="I446" s="11" t="s">
        <v>18</v>
      </c>
      <c r="J446" s="11" t="s">
        <v>14</v>
      </c>
      <c r="K446" s="12" t="s">
        <v>109</v>
      </c>
      <c r="L446" s="14">
        <v>2022</v>
      </c>
      <c r="M446" s="2"/>
    </row>
    <row r="447" spans="2:13" x14ac:dyDescent="0.3">
      <c r="B447" s="15">
        <v>44682</v>
      </c>
      <c r="C447" s="2" t="s">
        <v>64</v>
      </c>
      <c r="D447" s="2" t="s">
        <v>65</v>
      </c>
      <c r="E447" s="16">
        <v>3</v>
      </c>
      <c r="F447" s="17">
        <v>1754.97</v>
      </c>
      <c r="G447" s="16">
        <v>5</v>
      </c>
      <c r="H447" s="17">
        <v>3249.95</v>
      </c>
      <c r="I447" s="2" t="s">
        <v>35</v>
      </c>
      <c r="J447" s="2" t="s">
        <v>55</v>
      </c>
      <c r="K447" s="16" t="s">
        <v>110</v>
      </c>
      <c r="L447" s="18">
        <v>2022</v>
      </c>
      <c r="M447" s="2"/>
    </row>
    <row r="448" spans="2:13" x14ac:dyDescent="0.3">
      <c r="B448" s="10">
        <v>44683</v>
      </c>
      <c r="C448" s="11" t="s">
        <v>21</v>
      </c>
      <c r="D448" s="11" t="s">
        <v>22</v>
      </c>
      <c r="E448" s="12">
        <v>1</v>
      </c>
      <c r="F448" s="13">
        <v>41.99</v>
      </c>
      <c r="G448" s="12">
        <v>4</v>
      </c>
      <c r="H448" s="13">
        <v>279.95999999999998</v>
      </c>
      <c r="I448" s="11" t="s">
        <v>18</v>
      </c>
      <c r="J448" s="11" t="s">
        <v>14</v>
      </c>
      <c r="K448" s="12" t="s">
        <v>110</v>
      </c>
      <c r="L448" s="14">
        <v>2022</v>
      </c>
      <c r="M448" s="2"/>
    </row>
    <row r="449" spans="2:13" x14ac:dyDescent="0.3">
      <c r="B449" s="15">
        <v>44684</v>
      </c>
      <c r="C449" s="2" t="s">
        <v>82</v>
      </c>
      <c r="D449" s="2" t="s">
        <v>83</v>
      </c>
      <c r="E449" s="16">
        <v>0</v>
      </c>
      <c r="F449" s="17">
        <v>0</v>
      </c>
      <c r="G449" s="16">
        <v>5</v>
      </c>
      <c r="H449" s="17">
        <v>645</v>
      </c>
      <c r="I449" s="2" t="s">
        <v>77</v>
      </c>
      <c r="J449" s="2" t="s">
        <v>78</v>
      </c>
      <c r="K449" s="16" t="s">
        <v>110</v>
      </c>
      <c r="L449" s="18">
        <v>2022</v>
      </c>
      <c r="M449" s="2"/>
    </row>
    <row r="450" spans="2:13" x14ac:dyDescent="0.3">
      <c r="B450" s="10">
        <v>44685</v>
      </c>
      <c r="C450" s="11" t="s">
        <v>42</v>
      </c>
      <c r="D450" s="11" t="s">
        <v>43</v>
      </c>
      <c r="E450" s="12">
        <v>0</v>
      </c>
      <c r="F450" s="13">
        <v>0</v>
      </c>
      <c r="G450" s="12">
        <v>4</v>
      </c>
      <c r="H450" s="13">
        <v>159.96</v>
      </c>
      <c r="I450" s="11" t="s">
        <v>25</v>
      </c>
      <c r="J450" s="11" t="s">
        <v>36</v>
      </c>
      <c r="K450" s="12" t="s">
        <v>110</v>
      </c>
      <c r="L450" s="14">
        <v>2022</v>
      </c>
      <c r="M450" s="2"/>
    </row>
    <row r="451" spans="2:13" x14ac:dyDescent="0.3">
      <c r="B451" s="15">
        <v>44686</v>
      </c>
      <c r="C451" s="2" t="s">
        <v>11</v>
      </c>
      <c r="D451" s="2" t="s">
        <v>12</v>
      </c>
      <c r="E451" s="16">
        <v>0</v>
      </c>
      <c r="F451" s="17">
        <v>0</v>
      </c>
      <c r="G451" s="16">
        <v>1</v>
      </c>
      <c r="H451" s="17">
        <v>431.99</v>
      </c>
      <c r="I451" s="2" t="s">
        <v>13</v>
      </c>
      <c r="J451" s="2" t="s">
        <v>14</v>
      </c>
      <c r="K451" s="16" t="s">
        <v>110</v>
      </c>
      <c r="L451" s="18">
        <v>2022</v>
      </c>
      <c r="M451" s="2"/>
    </row>
    <row r="452" spans="2:13" x14ac:dyDescent="0.3">
      <c r="B452" s="10">
        <v>44687</v>
      </c>
      <c r="C452" s="11" t="s">
        <v>16</v>
      </c>
      <c r="D452" s="11" t="s">
        <v>17</v>
      </c>
      <c r="E452" s="12">
        <v>1</v>
      </c>
      <c r="F452" s="13">
        <v>174.99</v>
      </c>
      <c r="G452" s="12">
        <v>3</v>
      </c>
      <c r="H452" s="13">
        <v>749.97</v>
      </c>
      <c r="I452" s="11" t="s">
        <v>18</v>
      </c>
      <c r="J452" s="11" t="s">
        <v>14</v>
      </c>
      <c r="K452" s="12" t="s">
        <v>110</v>
      </c>
      <c r="L452" s="14">
        <v>2022</v>
      </c>
      <c r="M452" s="2"/>
    </row>
    <row r="453" spans="2:13" x14ac:dyDescent="0.3">
      <c r="B453" s="15">
        <v>44688</v>
      </c>
      <c r="C453" s="2" t="s">
        <v>51</v>
      </c>
      <c r="D453" s="2" t="s">
        <v>52</v>
      </c>
      <c r="E453" s="16">
        <v>0</v>
      </c>
      <c r="F453" s="17">
        <v>0</v>
      </c>
      <c r="G453" s="16">
        <v>1</v>
      </c>
      <c r="H453" s="17">
        <v>119.99</v>
      </c>
      <c r="I453" s="2" t="s">
        <v>39</v>
      </c>
      <c r="J453" s="2" t="s">
        <v>36</v>
      </c>
      <c r="K453" s="16" t="s">
        <v>110</v>
      </c>
      <c r="L453" s="18">
        <v>2022</v>
      </c>
      <c r="M453" s="2"/>
    </row>
    <row r="454" spans="2:13" x14ac:dyDescent="0.3">
      <c r="B454" s="10">
        <v>44689</v>
      </c>
      <c r="C454" s="11" t="s">
        <v>72</v>
      </c>
      <c r="D454" s="11" t="s">
        <v>73</v>
      </c>
      <c r="E454" s="12">
        <v>1</v>
      </c>
      <c r="F454" s="13">
        <v>12600</v>
      </c>
      <c r="G454" s="12">
        <v>2</v>
      </c>
      <c r="H454" s="13">
        <v>28000</v>
      </c>
      <c r="I454" s="11" t="s">
        <v>74</v>
      </c>
      <c r="J454" s="11" t="s">
        <v>68</v>
      </c>
      <c r="K454" s="12" t="s">
        <v>110</v>
      </c>
      <c r="L454" s="14">
        <v>2022</v>
      </c>
      <c r="M454" s="2"/>
    </row>
    <row r="455" spans="2:13" x14ac:dyDescent="0.3">
      <c r="B455" s="15">
        <v>44690</v>
      </c>
      <c r="C455" s="2" t="s">
        <v>63</v>
      </c>
      <c r="D455" s="2" t="s">
        <v>41</v>
      </c>
      <c r="E455" s="16">
        <v>3</v>
      </c>
      <c r="F455" s="17">
        <v>60</v>
      </c>
      <c r="G455" s="16">
        <v>5</v>
      </c>
      <c r="H455" s="17">
        <v>199.95</v>
      </c>
      <c r="I455" s="2" t="s">
        <v>25</v>
      </c>
      <c r="J455" s="2" t="s">
        <v>55</v>
      </c>
      <c r="K455" s="16" t="s">
        <v>110</v>
      </c>
      <c r="L455" s="18">
        <v>2022</v>
      </c>
      <c r="M455" s="2"/>
    </row>
    <row r="456" spans="2:13" x14ac:dyDescent="0.3">
      <c r="B456" s="10">
        <v>44691</v>
      </c>
      <c r="C456" s="11" t="s">
        <v>87</v>
      </c>
      <c r="D456" s="11" t="s">
        <v>88</v>
      </c>
      <c r="E456" s="12">
        <v>1</v>
      </c>
      <c r="F456" s="13">
        <v>62.99</v>
      </c>
      <c r="G456" s="12">
        <v>2</v>
      </c>
      <c r="H456" s="13">
        <v>179.98</v>
      </c>
      <c r="I456" s="11" t="s">
        <v>25</v>
      </c>
      <c r="J456" s="11" t="s">
        <v>78</v>
      </c>
      <c r="K456" s="12" t="s">
        <v>110</v>
      </c>
      <c r="L456" s="14">
        <v>2022</v>
      </c>
      <c r="M456" s="2"/>
    </row>
    <row r="457" spans="2:13" x14ac:dyDescent="0.3">
      <c r="B457" s="15">
        <v>44692</v>
      </c>
      <c r="C457" s="2" t="s">
        <v>87</v>
      </c>
      <c r="D457" s="2" t="s">
        <v>88</v>
      </c>
      <c r="E457" s="16">
        <v>0</v>
      </c>
      <c r="F457" s="17">
        <v>0</v>
      </c>
      <c r="G457" s="16">
        <v>1</v>
      </c>
      <c r="H457" s="17">
        <v>89.99</v>
      </c>
      <c r="I457" s="2" t="s">
        <v>25</v>
      </c>
      <c r="J457" s="2" t="s">
        <v>78</v>
      </c>
      <c r="K457" s="16" t="s">
        <v>110</v>
      </c>
      <c r="L457" s="18">
        <v>2022</v>
      </c>
      <c r="M457" s="2"/>
    </row>
    <row r="458" spans="2:13" x14ac:dyDescent="0.3">
      <c r="B458" s="10">
        <v>44693</v>
      </c>
      <c r="C458" s="11" t="s">
        <v>89</v>
      </c>
      <c r="D458" s="11" t="s">
        <v>90</v>
      </c>
      <c r="E458" s="12">
        <v>2</v>
      </c>
      <c r="F458" s="13">
        <v>125.98</v>
      </c>
      <c r="G458" s="12">
        <v>2</v>
      </c>
      <c r="H458" s="13">
        <v>179.98</v>
      </c>
      <c r="I458" s="11" t="s">
        <v>91</v>
      </c>
      <c r="J458" s="11" t="s">
        <v>78</v>
      </c>
      <c r="K458" s="12" t="s">
        <v>110</v>
      </c>
      <c r="L458" s="14">
        <v>2022</v>
      </c>
      <c r="M458" s="2"/>
    </row>
    <row r="459" spans="2:13" x14ac:dyDescent="0.3">
      <c r="B459" s="15">
        <v>44694</v>
      </c>
      <c r="C459" s="2" t="s">
        <v>28</v>
      </c>
      <c r="D459" s="2" t="s">
        <v>29</v>
      </c>
      <c r="E459" s="16">
        <v>3</v>
      </c>
      <c r="F459" s="17">
        <v>45</v>
      </c>
      <c r="G459" s="16">
        <v>1</v>
      </c>
      <c r="H459" s="17">
        <v>29.99</v>
      </c>
      <c r="I459" s="2" t="s">
        <v>30</v>
      </c>
      <c r="J459" s="2" t="s">
        <v>14</v>
      </c>
      <c r="K459" s="16" t="s">
        <v>110</v>
      </c>
      <c r="L459" s="18">
        <v>2022</v>
      </c>
      <c r="M459" s="2"/>
    </row>
    <row r="460" spans="2:13" x14ac:dyDescent="0.3">
      <c r="B460" s="10">
        <v>44695</v>
      </c>
      <c r="C460" s="11" t="s">
        <v>98</v>
      </c>
      <c r="D460" s="11" t="s">
        <v>99</v>
      </c>
      <c r="E460" s="12">
        <v>1</v>
      </c>
      <c r="F460" s="13">
        <v>359.96</v>
      </c>
      <c r="G460" s="12">
        <v>1</v>
      </c>
      <c r="H460" s="13">
        <v>399.95</v>
      </c>
      <c r="I460" s="11" t="s">
        <v>13</v>
      </c>
      <c r="J460" s="11" t="s">
        <v>100</v>
      </c>
      <c r="K460" s="12" t="s">
        <v>110</v>
      </c>
      <c r="L460" s="14">
        <v>2022</v>
      </c>
      <c r="M460" s="2"/>
    </row>
    <row r="461" spans="2:13" x14ac:dyDescent="0.3">
      <c r="B461" s="15">
        <v>44696</v>
      </c>
      <c r="C461" s="2" t="s">
        <v>61</v>
      </c>
      <c r="D461" s="2" t="s">
        <v>62</v>
      </c>
      <c r="E461" s="16">
        <v>1</v>
      </c>
      <c r="F461" s="17">
        <v>294.02</v>
      </c>
      <c r="G461" s="16">
        <v>4</v>
      </c>
      <c r="H461" s="17">
        <v>1306.76</v>
      </c>
      <c r="I461" s="2" t="s">
        <v>58</v>
      </c>
      <c r="J461" s="2" t="s">
        <v>55</v>
      </c>
      <c r="K461" s="16" t="s">
        <v>110</v>
      </c>
      <c r="L461" s="18">
        <v>2022</v>
      </c>
      <c r="M461" s="2"/>
    </row>
    <row r="462" spans="2:13" x14ac:dyDescent="0.3">
      <c r="B462" s="10">
        <v>44697</v>
      </c>
      <c r="C462" s="11" t="s">
        <v>37</v>
      </c>
      <c r="D462" s="11" t="s">
        <v>38</v>
      </c>
      <c r="E462" s="12">
        <v>43</v>
      </c>
      <c r="F462" s="13">
        <v>1676.5700000000002</v>
      </c>
      <c r="G462" s="12">
        <v>4</v>
      </c>
      <c r="H462" s="13">
        <v>239.96</v>
      </c>
      <c r="I462" s="11" t="s">
        <v>39</v>
      </c>
      <c r="J462" s="11" t="s">
        <v>36</v>
      </c>
      <c r="K462" s="12" t="s">
        <v>110</v>
      </c>
      <c r="L462" s="14">
        <v>2022</v>
      </c>
      <c r="M462" s="2"/>
    </row>
    <row r="463" spans="2:13" x14ac:dyDescent="0.3">
      <c r="B463" s="15">
        <v>44698</v>
      </c>
      <c r="C463" s="2" t="s">
        <v>101</v>
      </c>
      <c r="D463" s="2" t="s">
        <v>102</v>
      </c>
      <c r="E463" s="16">
        <v>26</v>
      </c>
      <c r="F463" s="17">
        <v>6351.8</v>
      </c>
      <c r="G463" s="16">
        <v>3</v>
      </c>
      <c r="H463" s="17">
        <v>1047</v>
      </c>
      <c r="I463" s="2" t="s">
        <v>103</v>
      </c>
      <c r="J463" s="2" t="s">
        <v>100</v>
      </c>
      <c r="K463" s="16" t="s">
        <v>110</v>
      </c>
      <c r="L463" s="18">
        <v>2022</v>
      </c>
      <c r="M463" s="2"/>
    </row>
    <row r="464" spans="2:13" x14ac:dyDescent="0.3">
      <c r="B464" s="10">
        <v>44699</v>
      </c>
      <c r="C464" s="11" t="s">
        <v>56</v>
      </c>
      <c r="D464" s="11" t="s">
        <v>57</v>
      </c>
      <c r="E464" s="12">
        <v>2</v>
      </c>
      <c r="F464" s="13">
        <v>366.5</v>
      </c>
      <c r="G464" s="12">
        <v>1</v>
      </c>
      <c r="H464" s="13">
        <v>215.59</v>
      </c>
      <c r="I464" s="11" t="s">
        <v>58</v>
      </c>
      <c r="J464" s="11" t="s">
        <v>55</v>
      </c>
      <c r="K464" s="12" t="s">
        <v>110</v>
      </c>
      <c r="L464" s="14">
        <v>2022</v>
      </c>
      <c r="M464" s="2"/>
    </row>
    <row r="465" spans="2:13" x14ac:dyDescent="0.3">
      <c r="B465" s="15">
        <v>44700</v>
      </c>
      <c r="C465" s="2" t="s">
        <v>42</v>
      </c>
      <c r="D465" s="2" t="s">
        <v>43</v>
      </c>
      <c r="E465" s="16">
        <v>0</v>
      </c>
      <c r="F465" s="17">
        <v>0</v>
      </c>
      <c r="G465" s="16">
        <v>5</v>
      </c>
      <c r="H465" s="17">
        <v>199.95</v>
      </c>
      <c r="I465" s="2" t="s">
        <v>25</v>
      </c>
      <c r="J465" s="2" t="s">
        <v>36</v>
      </c>
      <c r="K465" s="16" t="s">
        <v>110</v>
      </c>
      <c r="L465" s="18">
        <v>2022</v>
      </c>
      <c r="M465" s="2"/>
    </row>
    <row r="466" spans="2:13" x14ac:dyDescent="0.3">
      <c r="B466" s="10">
        <v>44701</v>
      </c>
      <c r="C466" s="11" t="s">
        <v>56</v>
      </c>
      <c r="D466" s="11" t="s">
        <v>57</v>
      </c>
      <c r="E466" s="12">
        <v>3</v>
      </c>
      <c r="F466" s="13">
        <v>549.75</v>
      </c>
      <c r="G466" s="12">
        <v>3</v>
      </c>
      <c r="H466" s="13">
        <v>646.77</v>
      </c>
      <c r="I466" s="11" t="s">
        <v>58</v>
      </c>
      <c r="J466" s="11" t="s">
        <v>55</v>
      </c>
      <c r="K466" s="12" t="s">
        <v>110</v>
      </c>
      <c r="L466" s="14">
        <v>2022</v>
      </c>
      <c r="M466" s="2"/>
    </row>
    <row r="467" spans="2:13" x14ac:dyDescent="0.3">
      <c r="B467" s="15">
        <v>44702</v>
      </c>
      <c r="C467" s="2" t="s">
        <v>19</v>
      </c>
      <c r="D467" s="2" t="s">
        <v>20</v>
      </c>
      <c r="E467" s="16">
        <v>3</v>
      </c>
      <c r="F467" s="17">
        <v>194.96999999999997</v>
      </c>
      <c r="G467" s="16">
        <v>5</v>
      </c>
      <c r="H467" s="17">
        <v>499.95</v>
      </c>
      <c r="I467" s="2" t="s">
        <v>18</v>
      </c>
      <c r="J467" s="2" t="s">
        <v>14</v>
      </c>
      <c r="K467" s="16" t="s">
        <v>110</v>
      </c>
      <c r="L467" s="18">
        <v>2022</v>
      </c>
      <c r="M467" s="2"/>
    </row>
    <row r="468" spans="2:13" x14ac:dyDescent="0.3">
      <c r="B468" s="10">
        <v>44703</v>
      </c>
      <c r="C468" s="11" t="s">
        <v>64</v>
      </c>
      <c r="D468" s="11" t="s">
        <v>65</v>
      </c>
      <c r="E468" s="12">
        <v>1</v>
      </c>
      <c r="F468" s="13">
        <v>584.99</v>
      </c>
      <c r="G468" s="12">
        <v>2</v>
      </c>
      <c r="H468" s="13">
        <v>1299.98</v>
      </c>
      <c r="I468" s="11" t="s">
        <v>35</v>
      </c>
      <c r="J468" s="11" t="s">
        <v>55</v>
      </c>
      <c r="K468" s="12" t="s">
        <v>110</v>
      </c>
      <c r="L468" s="14">
        <v>2022</v>
      </c>
      <c r="M468" s="2"/>
    </row>
    <row r="469" spans="2:13" x14ac:dyDescent="0.3">
      <c r="B469" s="15">
        <v>44704</v>
      </c>
      <c r="C469" s="2" t="s">
        <v>89</v>
      </c>
      <c r="D469" s="2" t="s">
        <v>90</v>
      </c>
      <c r="E469" s="16">
        <v>2</v>
      </c>
      <c r="F469" s="17">
        <v>125.98</v>
      </c>
      <c r="G469" s="16">
        <v>3</v>
      </c>
      <c r="H469" s="17">
        <v>269.97000000000003</v>
      </c>
      <c r="I469" s="2" t="s">
        <v>91</v>
      </c>
      <c r="J469" s="2" t="s">
        <v>78</v>
      </c>
      <c r="K469" s="16" t="s">
        <v>110</v>
      </c>
      <c r="L469" s="18">
        <v>2022</v>
      </c>
      <c r="M469" s="2"/>
    </row>
    <row r="470" spans="2:13" x14ac:dyDescent="0.3">
      <c r="B470" s="10">
        <v>44705</v>
      </c>
      <c r="C470" s="11" t="s">
        <v>37</v>
      </c>
      <c r="D470" s="11" t="s">
        <v>38</v>
      </c>
      <c r="E470" s="12">
        <v>0</v>
      </c>
      <c r="F470" s="13">
        <v>0</v>
      </c>
      <c r="G470" s="12">
        <v>5</v>
      </c>
      <c r="H470" s="13">
        <v>299.95</v>
      </c>
      <c r="I470" s="11" t="s">
        <v>39</v>
      </c>
      <c r="J470" s="11" t="s">
        <v>36</v>
      </c>
      <c r="K470" s="12" t="s">
        <v>110</v>
      </c>
      <c r="L470" s="14">
        <v>2022</v>
      </c>
      <c r="M470" s="2"/>
    </row>
    <row r="471" spans="2:13" x14ac:dyDescent="0.3">
      <c r="B471" s="15">
        <v>44706</v>
      </c>
      <c r="C471" s="2" t="s">
        <v>82</v>
      </c>
      <c r="D471" s="2" t="s">
        <v>83</v>
      </c>
      <c r="E471" s="16">
        <v>3</v>
      </c>
      <c r="F471" s="17">
        <v>290.25</v>
      </c>
      <c r="G471" s="16">
        <v>2</v>
      </c>
      <c r="H471" s="17">
        <v>258</v>
      </c>
      <c r="I471" s="2" t="s">
        <v>77</v>
      </c>
      <c r="J471" s="2" t="s">
        <v>78</v>
      </c>
      <c r="K471" s="16" t="s">
        <v>110</v>
      </c>
      <c r="L471" s="18">
        <v>2022</v>
      </c>
      <c r="M471" s="2"/>
    </row>
    <row r="472" spans="2:13" x14ac:dyDescent="0.3">
      <c r="B472" s="10">
        <v>44707</v>
      </c>
      <c r="C472" s="11" t="s">
        <v>33</v>
      </c>
      <c r="D472" s="11" t="s">
        <v>34</v>
      </c>
      <c r="E472" s="12">
        <v>2</v>
      </c>
      <c r="F472" s="13">
        <v>399.98</v>
      </c>
      <c r="G472" s="12">
        <v>1</v>
      </c>
      <c r="H472" s="13">
        <v>249.99</v>
      </c>
      <c r="I472" s="11" t="s">
        <v>35</v>
      </c>
      <c r="J472" s="11" t="s">
        <v>36</v>
      </c>
      <c r="K472" s="12" t="s">
        <v>110</v>
      </c>
      <c r="L472" s="14">
        <v>2022</v>
      </c>
      <c r="M472" s="2"/>
    </row>
    <row r="473" spans="2:13" x14ac:dyDescent="0.3">
      <c r="B473" s="15">
        <v>44708</v>
      </c>
      <c r="C473" s="2" t="s">
        <v>98</v>
      </c>
      <c r="D473" s="2" t="s">
        <v>99</v>
      </c>
      <c r="E473" s="16">
        <v>0</v>
      </c>
      <c r="F473" s="17">
        <v>0</v>
      </c>
      <c r="G473" s="16">
        <v>2</v>
      </c>
      <c r="H473" s="17">
        <v>799.9</v>
      </c>
      <c r="I473" s="2" t="s">
        <v>13</v>
      </c>
      <c r="J473" s="2" t="s">
        <v>100</v>
      </c>
      <c r="K473" s="16" t="s">
        <v>110</v>
      </c>
      <c r="L473" s="18">
        <v>2022</v>
      </c>
      <c r="M473" s="2"/>
    </row>
    <row r="474" spans="2:13" x14ac:dyDescent="0.3">
      <c r="B474" s="10">
        <v>44709</v>
      </c>
      <c r="C474" s="11" t="s">
        <v>96</v>
      </c>
      <c r="D474" s="11" t="s">
        <v>97</v>
      </c>
      <c r="E474" s="12">
        <v>1</v>
      </c>
      <c r="F474" s="13">
        <v>74.989999999999995</v>
      </c>
      <c r="G474" s="12">
        <v>2</v>
      </c>
      <c r="H474" s="13">
        <v>199.98</v>
      </c>
      <c r="I474" s="11" t="s">
        <v>25</v>
      </c>
      <c r="J474" s="11" t="s">
        <v>95</v>
      </c>
      <c r="K474" s="12" t="s">
        <v>110</v>
      </c>
      <c r="L474" s="14">
        <v>2022</v>
      </c>
      <c r="M474" s="2"/>
    </row>
    <row r="475" spans="2:13" x14ac:dyDescent="0.3">
      <c r="B475" s="15">
        <v>44710</v>
      </c>
      <c r="C475" s="2" t="s">
        <v>92</v>
      </c>
      <c r="D475" s="2" t="s">
        <v>93</v>
      </c>
      <c r="E475" s="16">
        <v>30</v>
      </c>
      <c r="F475" s="17">
        <v>1169.7</v>
      </c>
      <c r="G475" s="16">
        <v>3</v>
      </c>
      <c r="H475" s="17">
        <v>179.97</v>
      </c>
      <c r="I475" s="2" t="s">
        <v>94</v>
      </c>
      <c r="J475" s="2" t="s">
        <v>95</v>
      </c>
      <c r="K475" s="16" t="s">
        <v>110</v>
      </c>
      <c r="L475" s="18">
        <v>2022</v>
      </c>
      <c r="M475" s="2"/>
    </row>
    <row r="476" spans="2:13" x14ac:dyDescent="0.3">
      <c r="B476" s="10">
        <v>44711</v>
      </c>
      <c r="C476" s="11" t="s">
        <v>92</v>
      </c>
      <c r="D476" s="11" t="s">
        <v>93</v>
      </c>
      <c r="E476" s="12">
        <v>3</v>
      </c>
      <c r="F476" s="13">
        <v>116.97</v>
      </c>
      <c r="G476" s="12">
        <v>3</v>
      </c>
      <c r="H476" s="13">
        <v>179.97</v>
      </c>
      <c r="I476" s="11" t="s">
        <v>94</v>
      </c>
      <c r="J476" s="11" t="s">
        <v>95</v>
      </c>
      <c r="K476" s="12" t="s">
        <v>110</v>
      </c>
      <c r="L476" s="14">
        <v>2022</v>
      </c>
      <c r="M476" s="2"/>
    </row>
    <row r="477" spans="2:13" x14ac:dyDescent="0.3">
      <c r="B477" s="15">
        <v>44712</v>
      </c>
      <c r="C477" s="2" t="s">
        <v>28</v>
      </c>
      <c r="D477" s="2" t="s">
        <v>29</v>
      </c>
      <c r="E477" s="16">
        <v>2</v>
      </c>
      <c r="F477" s="17">
        <v>30</v>
      </c>
      <c r="G477" s="16">
        <v>2</v>
      </c>
      <c r="H477" s="17">
        <v>59.98</v>
      </c>
      <c r="I477" s="2" t="s">
        <v>30</v>
      </c>
      <c r="J477" s="2" t="s">
        <v>14</v>
      </c>
      <c r="K477" s="16" t="s">
        <v>110</v>
      </c>
      <c r="L477" s="18">
        <v>2022</v>
      </c>
      <c r="M477" s="2"/>
    </row>
    <row r="478" spans="2:13" x14ac:dyDescent="0.3">
      <c r="B478" s="10">
        <v>44713</v>
      </c>
      <c r="C478" s="11" t="s">
        <v>19</v>
      </c>
      <c r="D478" s="11" t="s">
        <v>20</v>
      </c>
      <c r="E478" s="12">
        <v>1</v>
      </c>
      <c r="F478" s="13">
        <v>64.989999999999995</v>
      </c>
      <c r="G478" s="12">
        <v>5</v>
      </c>
      <c r="H478" s="13">
        <v>499.95</v>
      </c>
      <c r="I478" s="11" t="s">
        <v>18</v>
      </c>
      <c r="J478" s="11" t="s">
        <v>14</v>
      </c>
      <c r="K478" s="12" t="s">
        <v>111</v>
      </c>
      <c r="L478" s="14">
        <v>2022</v>
      </c>
      <c r="M478" s="2"/>
    </row>
    <row r="479" spans="2:13" x14ac:dyDescent="0.3">
      <c r="B479" s="15">
        <v>44714</v>
      </c>
      <c r="C479" s="2" t="s">
        <v>84</v>
      </c>
      <c r="D479" s="2" t="s">
        <v>85</v>
      </c>
      <c r="E479" s="16">
        <v>37</v>
      </c>
      <c r="F479" s="17">
        <v>3579.75</v>
      </c>
      <c r="G479" s="16">
        <v>1</v>
      </c>
      <c r="H479" s="17">
        <v>129</v>
      </c>
      <c r="I479" s="2" t="s">
        <v>86</v>
      </c>
      <c r="J479" s="2" t="s">
        <v>78</v>
      </c>
      <c r="K479" s="16" t="s">
        <v>111</v>
      </c>
      <c r="L479" s="18">
        <v>2022</v>
      </c>
      <c r="M479" s="2"/>
    </row>
    <row r="480" spans="2:13" x14ac:dyDescent="0.3">
      <c r="B480" s="10">
        <v>44715</v>
      </c>
      <c r="C480" s="11" t="s">
        <v>89</v>
      </c>
      <c r="D480" s="11" t="s">
        <v>90</v>
      </c>
      <c r="E480" s="12">
        <v>1</v>
      </c>
      <c r="F480" s="13">
        <v>62.99</v>
      </c>
      <c r="G480" s="12">
        <v>5</v>
      </c>
      <c r="H480" s="13">
        <v>449.95</v>
      </c>
      <c r="I480" s="11" t="s">
        <v>91</v>
      </c>
      <c r="J480" s="11" t="s">
        <v>78</v>
      </c>
      <c r="K480" s="12" t="s">
        <v>111</v>
      </c>
      <c r="L480" s="14">
        <v>2022</v>
      </c>
      <c r="M480" s="2"/>
    </row>
    <row r="481" spans="2:13" x14ac:dyDescent="0.3">
      <c r="B481" s="15">
        <v>44716</v>
      </c>
      <c r="C481" s="2" t="s">
        <v>26</v>
      </c>
      <c r="D481" s="2" t="s">
        <v>27</v>
      </c>
      <c r="E481" s="16">
        <v>38</v>
      </c>
      <c r="F481" s="17">
        <v>532</v>
      </c>
      <c r="G481" s="16">
        <v>3</v>
      </c>
      <c r="H481" s="17">
        <v>83.97</v>
      </c>
      <c r="I481" s="2" t="s">
        <v>25</v>
      </c>
      <c r="J481" s="2" t="s">
        <v>14</v>
      </c>
      <c r="K481" s="16" t="s">
        <v>111</v>
      </c>
      <c r="L481" s="18">
        <v>2022</v>
      </c>
      <c r="M481" s="2"/>
    </row>
    <row r="482" spans="2:13" x14ac:dyDescent="0.3">
      <c r="B482" s="10">
        <v>44717</v>
      </c>
      <c r="C482" s="11" t="s">
        <v>69</v>
      </c>
      <c r="D482" s="11" t="s">
        <v>70</v>
      </c>
      <c r="E482" s="12">
        <v>0</v>
      </c>
      <c r="F482" s="13">
        <v>0</v>
      </c>
      <c r="G482" s="12">
        <v>5</v>
      </c>
      <c r="H482" s="13">
        <v>350</v>
      </c>
      <c r="I482" s="11" t="s">
        <v>71</v>
      </c>
      <c r="J482" s="11" t="s">
        <v>68</v>
      </c>
      <c r="K482" s="12" t="s">
        <v>111</v>
      </c>
      <c r="L482" s="14">
        <v>2022</v>
      </c>
      <c r="M482" s="2"/>
    </row>
    <row r="483" spans="2:13" x14ac:dyDescent="0.3">
      <c r="B483" s="15">
        <v>44718</v>
      </c>
      <c r="C483" s="2" t="s">
        <v>40</v>
      </c>
      <c r="D483" s="2" t="s">
        <v>41</v>
      </c>
      <c r="E483" s="16">
        <v>46</v>
      </c>
      <c r="F483" s="17">
        <v>1011.54</v>
      </c>
      <c r="G483" s="16">
        <v>4</v>
      </c>
      <c r="H483" s="17">
        <v>159.96</v>
      </c>
      <c r="I483" s="2" t="s">
        <v>25</v>
      </c>
      <c r="J483" s="2" t="s">
        <v>36</v>
      </c>
      <c r="K483" s="16" t="s">
        <v>111</v>
      </c>
      <c r="L483" s="18">
        <v>2022</v>
      </c>
      <c r="M483" s="2"/>
    </row>
    <row r="484" spans="2:13" x14ac:dyDescent="0.3">
      <c r="B484" s="10">
        <v>44719</v>
      </c>
      <c r="C484" s="11" t="s">
        <v>56</v>
      </c>
      <c r="D484" s="11" t="s">
        <v>57</v>
      </c>
      <c r="E484" s="12">
        <v>2</v>
      </c>
      <c r="F484" s="13">
        <v>366.5</v>
      </c>
      <c r="G484" s="12">
        <v>3</v>
      </c>
      <c r="H484" s="13">
        <v>646.77</v>
      </c>
      <c r="I484" s="11" t="s">
        <v>58</v>
      </c>
      <c r="J484" s="11" t="s">
        <v>55</v>
      </c>
      <c r="K484" s="12" t="s">
        <v>111</v>
      </c>
      <c r="L484" s="14">
        <v>2022</v>
      </c>
      <c r="M484" s="2"/>
    </row>
    <row r="485" spans="2:13" x14ac:dyDescent="0.3">
      <c r="B485" s="15">
        <v>44720</v>
      </c>
      <c r="C485" s="2" t="s">
        <v>56</v>
      </c>
      <c r="D485" s="2" t="s">
        <v>57</v>
      </c>
      <c r="E485" s="16">
        <v>1</v>
      </c>
      <c r="F485" s="17">
        <v>183.25</v>
      </c>
      <c r="G485" s="16">
        <v>2</v>
      </c>
      <c r="H485" s="17">
        <v>431.18</v>
      </c>
      <c r="I485" s="2" t="s">
        <v>58</v>
      </c>
      <c r="J485" s="2" t="s">
        <v>55</v>
      </c>
      <c r="K485" s="16" t="s">
        <v>111</v>
      </c>
      <c r="L485" s="18">
        <v>2022</v>
      </c>
      <c r="M485" s="2"/>
    </row>
    <row r="486" spans="2:13" x14ac:dyDescent="0.3">
      <c r="B486" s="10">
        <v>44721</v>
      </c>
      <c r="C486" s="11" t="s">
        <v>66</v>
      </c>
      <c r="D486" s="11" t="s">
        <v>67</v>
      </c>
      <c r="E486" s="12">
        <v>0</v>
      </c>
      <c r="F486" s="13">
        <v>0</v>
      </c>
      <c r="G486" s="12">
        <v>1</v>
      </c>
      <c r="H486" s="13">
        <v>4995</v>
      </c>
      <c r="I486" s="11" t="s">
        <v>13</v>
      </c>
      <c r="J486" s="11" t="s">
        <v>68</v>
      </c>
      <c r="K486" s="12" t="s">
        <v>111</v>
      </c>
      <c r="L486" s="14">
        <v>2022</v>
      </c>
      <c r="M486" s="2"/>
    </row>
    <row r="487" spans="2:13" x14ac:dyDescent="0.3">
      <c r="B487" s="15">
        <v>44722</v>
      </c>
      <c r="C487" s="2" t="s">
        <v>64</v>
      </c>
      <c r="D487" s="2" t="s">
        <v>65</v>
      </c>
      <c r="E487" s="16">
        <v>0</v>
      </c>
      <c r="F487" s="17">
        <v>0</v>
      </c>
      <c r="G487" s="16">
        <v>4</v>
      </c>
      <c r="H487" s="17">
        <v>2599.96</v>
      </c>
      <c r="I487" s="2" t="s">
        <v>35</v>
      </c>
      <c r="J487" s="2" t="s">
        <v>55</v>
      </c>
      <c r="K487" s="16" t="s">
        <v>111</v>
      </c>
      <c r="L487" s="18">
        <v>2022</v>
      </c>
      <c r="M487" s="2"/>
    </row>
    <row r="488" spans="2:13" x14ac:dyDescent="0.3">
      <c r="B488" s="10">
        <v>44723</v>
      </c>
      <c r="C488" s="11" t="s">
        <v>89</v>
      </c>
      <c r="D488" s="11" t="s">
        <v>90</v>
      </c>
      <c r="E488" s="12">
        <v>3</v>
      </c>
      <c r="F488" s="13">
        <v>188.97</v>
      </c>
      <c r="G488" s="12">
        <v>1</v>
      </c>
      <c r="H488" s="13">
        <v>89.99</v>
      </c>
      <c r="I488" s="11" t="s">
        <v>91</v>
      </c>
      <c r="J488" s="11" t="s">
        <v>78</v>
      </c>
      <c r="K488" s="12" t="s">
        <v>111</v>
      </c>
      <c r="L488" s="14">
        <v>2022</v>
      </c>
      <c r="M488" s="2"/>
    </row>
    <row r="489" spans="2:13" x14ac:dyDescent="0.3">
      <c r="B489" s="15">
        <v>44724</v>
      </c>
      <c r="C489" s="2" t="s">
        <v>75</v>
      </c>
      <c r="D489" s="2" t="s">
        <v>76</v>
      </c>
      <c r="E489" s="16">
        <v>3</v>
      </c>
      <c r="F489" s="17">
        <v>36</v>
      </c>
      <c r="G489" s="16">
        <v>2</v>
      </c>
      <c r="H489" s="17">
        <v>40</v>
      </c>
      <c r="I489" s="2" t="s">
        <v>77</v>
      </c>
      <c r="J489" s="2" t="s">
        <v>78</v>
      </c>
      <c r="K489" s="16" t="s">
        <v>111</v>
      </c>
      <c r="L489" s="18">
        <v>2022</v>
      </c>
      <c r="M489" s="2"/>
    </row>
    <row r="490" spans="2:13" x14ac:dyDescent="0.3">
      <c r="B490" s="10">
        <v>44725</v>
      </c>
      <c r="C490" s="11" t="s">
        <v>33</v>
      </c>
      <c r="D490" s="11" t="s">
        <v>34</v>
      </c>
      <c r="E490" s="12">
        <v>2</v>
      </c>
      <c r="F490" s="13">
        <v>399.98</v>
      </c>
      <c r="G490" s="12">
        <v>3</v>
      </c>
      <c r="H490" s="13">
        <v>749.97</v>
      </c>
      <c r="I490" s="11" t="s">
        <v>35</v>
      </c>
      <c r="J490" s="11" t="s">
        <v>36</v>
      </c>
      <c r="K490" s="12" t="s">
        <v>111</v>
      </c>
      <c r="L490" s="14">
        <v>2022</v>
      </c>
      <c r="M490" s="2"/>
    </row>
    <row r="491" spans="2:13" x14ac:dyDescent="0.3">
      <c r="B491" s="15">
        <v>44726</v>
      </c>
      <c r="C491" s="2" t="s">
        <v>11</v>
      </c>
      <c r="D491" s="2" t="s">
        <v>12</v>
      </c>
      <c r="E491" s="16">
        <v>2</v>
      </c>
      <c r="F491" s="17">
        <v>691.18</v>
      </c>
      <c r="G491" s="16">
        <v>2</v>
      </c>
      <c r="H491" s="17">
        <v>863.98</v>
      </c>
      <c r="I491" s="2" t="s">
        <v>13</v>
      </c>
      <c r="J491" s="2" t="s">
        <v>14</v>
      </c>
      <c r="K491" s="16" t="s">
        <v>111</v>
      </c>
      <c r="L491" s="18">
        <v>2022</v>
      </c>
      <c r="M491" s="2"/>
    </row>
    <row r="492" spans="2:13" x14ac:dyDescent="0.3">
      <c r="B492" s="10">
        <v>44727</v>
      </c>
      <c r="C492" s="11" t="s">
        <v>49</v>
      </c>
      <c r="D492" s="11" t="s">
        <v>50</v>
      </c>
      <c r="E492" s="12">
        <v>2</v>
      </c>
      <c r="F492" s="13">
        <v>46.06</v>
      </c>
      <c r="G492" s="12">
        <v>2</v>
      </c>
      <c r="H492" s="13">
        <v>83.76</v>
      </c>
      <c r="I492" s="11" t="s">
        <v>46</v>
      </c>
      <c r="J492" s="11" t="s">
        <v>36</v>
      </c>
      <c r="K492" s="12" t="s">
        <v>111</v>
      </c>
      <c r="L492" s="14">
        <v>2022</v>
      </c>
      <c r="M492" s="2"/>
    </row>
    <row r="493" spans="2:13" x14ac:dyDescent="0.3">
      <c r="B493" s="15">
        <v>44728</v>
      </c>
      <c r="C493" s="2" t="s">
        <v>16</v>
      </c>
      <c r="D493" s="2" t="s">
        <v>17</v>
      </c>
      <c r="E493" s="16">
        <v>1</v>
      </c>
      <c r="F493" s="17">
        <v>174.99</v>
      </c>
      <c r="G493" s="16">
        <v>1</v>
      </c>
      <c r="H493" s="17">
        <v>249.99</v>
      </c>
      <c r="I493" s="2" t="s">
        <v>18</v>
      </c>
      <c r="J493" s="2" t="s">
        <v>14</v>
      </c>
      <c r="K493" s="16" t="s">
        <v>111</v>
      </c>
      <c r="L493" s="18">
        <v>2022</v>
      </c>
      <c r="M493" s="2"/>
    </row>
    <row r="494" spans="2:13" x14ac:dyDescent="0.3">
      <c r="B494" s="10">
        <v>44729</v>
      </c>
      <c r="C494" s="11" t="s">
        <v>53</v>
      </c>
      <c r="D494" s="11" t="s">
        <v>54</v>
      </c>
      <c r="E494" s="12">
        <v>32</v>
      </c>
      <c r="F494" s="13">
        <v>6655.68</v>
      </c>
      <c r="G494" s="12">
        <v>4</v>
      </c>
      <c r="H494" s="13">
        <v>1039.96</v>
      </c>
      <c r="I494" s="11" t="s">
        <v>35</v>
      </c>
      <c r="J494" s="11" t="s">
        <v>55</v>
      </c>
      <c r="K494" s="12" t="s">
        <v>111</v>
      </c>
      <c r="L494" s="14">
        <v>2022</v>
      </c>
      <c r="M494" s="2"/>
    </row>
    <row r="495" spans="2:13" x14ac:dyDescent="0.3">
      <c r="B495" s="15">
        <v>44730</v>
      </c>
      <c r="C495" s="2" t="s">
        <v>44</v>
      </c>
      <c r="D495" s="2" t="s">
        <v>45</v>
      </c>
      <c r="E495" s="16">
        <v>0</v>
      </c>
      <c r="F495" s="17">
        <v>0</v>
      </c>
      <c r="G495" s="16">
        <v>4</v>
      </c>
      <c r="H495" s="17">
        <v>201.28</v>
      </c>
      <c r="I495" s="2" t="s">
        <v>46</v>
      </c>
      <c r="J495" s="2" t="s">
        <v>36</v>
      </c>
      <c r="K495" s="16" t="s">
        <v>111</v>
      </c>
      <c r="L495" s="18">
        <v>2022</v>
      </c>
      <c r="M495" s="2"/>
    </row>
    <row r="496" spans="2:13" x14ac:dyDescent="0.3">
      <c r="B496" s="10">
        <v>44731</v>
      </c>
      <c r="C496" s="11" t="s">
        <v>63</v>
      </c>
      <c r="D496" s="11" t="s">
        <v>41</v>
      </c>
      <c r="E496" s="12">
        <v>1</v>
      </c>
      <c r="F496" s="13">
        <v>20</v>
      </c>
      <c r="G496" s="12">
        <v>2</v>
      </c>
      <c r="H496" s="13">
        <v>79.98</v>
      </c>
      <c r="I496" s="11" t="s">
        <v>25</v>
      </c>
      <c r="J496" s="11" t="s">
        <v>55</v>
      </c>
      <c r="K496" s="12" t="s">
        <v>111</v>
      </c>
      <c r="L496" s="14">
        <v>2022</v>
      </c>
      <c r="M496" s="2"/>
    </row>
    <row r="497" spans="2:13" x14ac:dyDescent="0.3">
      <c r="B497" s="15">
        <v>44732</v>
      </c>
      <c r="C497" s="2" t="s">
        <v>66</v>
      </c>
      <c r="D497" s="2" t="s">
        <v>67</v>
      </c>
      <c r="E497" s="16">
        <v>0</v>
      </c>
      <c r="F497" s="17">
        <v>0</v>
      </c>
      <c r="G497" s="16">
        <v>2</v>
      </c>
      <c r="H497" s="17">
        <v>9990</v>
      </c>
      <c r="I497" s="2" t="s">
        <v>13</v>
      </c>
      <c r="J497" s="2" t="s">
        <v>68</v>
      </c>
      <c r="K497" s="16" t="s">
        <v>111</v>
      </c>
      <c r="L497" s="18">
        <v>2022</v>
      </c>
      <c r="M497" s="2"/>
    </row>
    <row r="498" spans="2:13" x14ac:dyDescent="0.3">
      <c r="B498" s="10">
        <v>44733</v>
      </c>
      <c r="C498" s="11" t="s">
        <v>31</v>
      </c>
      <c r="D498" s="11" t="s">
        <v>32</v>
      </c>
      <c r="E498" s="12">
        <v>43</v>
      </c>
      <c r="F498" s="13">
        <v>10083.5</v>
      </c>
      <c r="G498" s="12">
        <v>3</v>
      </c>
      <c r="H498" s="13">
        <v>827.64</v>
      </c>
      <c r="I498" s="11" t="s">
        <v>18</v>
      </c>
      <c r="J498" s="11" t="s">
        <v>14</v>
      </c>
      <c r="K498" s="12" t="s">
        <v>111</v>
      </c>
      <c r="L498" s="14">
        <v>2022</v>
      </c>
      <c r="M498" s="2"/>
    </row>
    <row r="499" spans="2:13" x14ac:dyDescent="0.3">
      <c r="B499" s="15">
        <v>44734</v>
      </c>
      <c r="C499" s="2" t="s">
        <v>87</v>
      </c>
      <c r="D499" s="2" t="s">
        <v>88</v>
      </c>
      <c r="E499" s="16">
        <v>0</v>
      </c>
      <c r="F499" s="17">
        <v>0</v>
      </c>
      <c r="G499" s="16">
        <v>4</v>
      </c>
      <c r="H499" s="17">
        <v>359.96</v>
      </c>
      <c r="I499" s="2" t="s">
        <v>25</v>
      </c>
      <c r="J499" s="2" t="s">
        <v>78</v>
      </c>
      <c r="K499" s="16" t="s">
        <v>111</v>
      </c>
      <c r="L499" s="18">
        <v>2022</v>
      </c>
      <c r="M499" s="2"/>
    </row>
    <row r="500" spans="2:13" x14ac:dyDescent="0.3">
      <c r="B500" s="10">
        <v>44735</v>
      </c>
      <c r="C500" s="11" t="s">
        <v>79</v>
      </c>
      <c r="D500" s="11" t="s">
        <v>80</v>
      </c>
      <c r="E500" s="12">
        <v>42</v>
      </c>
      <c r="F500" s="13">
        <v>8889.3000000000011</v>
      </c>
      <c r="G500" s="12">
        <v>1</v>
      </c>
      <c r="H500" s="13">
        <v>249</v>
      </c>
      <c r="I500" s="11" t="s">
        <v>81</v>
      </c>
      <c r="J500" s="11" t="s">
        <v>78</v>
      </c>
      <c r="K500" s="12" t="s">
        <v>111</v>
      </c>
      <c r="L500" s="14">
        <v>2022</v>
      </c>
      <c r="M500" s="2"/>
    </row>
    <row r="501" spans="2:13" x14ac:dyDescent="0.3">
      <c r="B501" s="15">
        <v>44736</v>
      </c>
      <c r="C501" s="2" t="s">
        <v>101</v>
      </c>
      <c r="D501" s="2" t="s">
        <v>102</v>
      </c>
      <c r="E501" s="16">
        <v>0</v>
      </c>
      <c r="F501" s="17">
        <v>0</v>
      </c>
      <c r="G501" s="16">
        <v>5</v>
      </c>
      <c r="H501" s="17">
        <v>1745</v>
      </c>
      <c r="I501" s="2" t="s">
        <v>103</v>
      </c>
      <c r="J501" s="2" t="s">
        <v>100</v>
      </c>
      <c r="K501" s="16" t="s">
        <v>111</v>
      </c>
      <c r="L501" s="18">
        <v>2022</v>
      </c>
      <c r="M501" s="2"/>
    </row>
    <row r="502" spans="2:13" x14ac:dyDescent="0.3">
      <c r="B502" s="10">
        <v>44737</v>
      </c>
      <c r="C502" s="11" t="s">
        <v>37</v>
      </c>
      <c r="D502" s="11" t="s">
        <v>38</v>
      </c>
      <c r="E502" s="12">
        <v>3</v>
      </c>
      <c r="F502" s="13">
        <v>116.97</v>
      </c>
      <c r="G502" s="12">
        <v>3</v>
      </c>
      <c r="H502" s="13">
        <v>179.97</v>
      </c>
      <c r="I502" s="11" t="s">
        <v>39</v>
      </c>
      <c r="J502" s="11" t="s">
        <v>36</v>
      </c>
      <c r="K502" s="12" t="s">
        <v>111</v>
      </c>
      <c r="L502" s="14">
        <v>2022</v>
      </c>
      <c r="M502" s="2"/>
    </row>
    <row r="503" spans="2:13" x14ac:dyDescent="0.3">
      <c r="B503" s="15">
        <v>44738</v>
      </c>
      <c r="C503" s="2" t="s">
        <v>19</v>
      </c>
      <c r="D503" s="2" t="s">
        <v>20</v>
      </c>
      <c r="E503" s="16">
        <v>3</v>
      </c>
      <c r="F503" s="17">
        <v>194.96999999999997</v>
      </c>
      <c r="G503" s="16">
        <v>4</v>
      </c>
      <c r="H503" s="17">
        <v>399.96</v>
      </c>
      <c r="I503" s="2" t="s">
        <v>18</v>
      </c>
      <c r="J503" s="2" t="s">
        <v>14</v>
      </c>
      <c r="K503" s="16" t="s">
        <v>111</v>
      </c>
      <c r="L503" s="18">
        <v>2022</v>
      </c>
      <c r="M503" s="2"/>
    </row>
    <row r="504" spans="2:13" x14ac:dyDescent="0.3">
      <c r="B504" s="10">
        <v>44739</v>
      </c>
      <c r="C504" s="11" t="s">
        <v>42</v>
      </c>
      <c r="D504" s="11" t="s">
        <v>43</v>
      </c>
      <c r="E504" s="12">
        <v>3</v>
      </c>
      <c r="F504" s="13">
        <v>65.97</v>
      </c>
      <c r="G504" s="12">
        <v>2</v>
      </c>
      <c r="H504" s="13">
        <v>79.98</v>
      </c>
      <c r="I504" s="11" t="s">
        <v>25</v>
      </c>
      <c r="J504" s="11" t="s">
        <v>36</v>
      </c>
      <c r="K504" s="12" t="s">
        <v>111</v>
      </c>
      <c r="L504" s="14">
        <v>2022</v>
      </c>
      <c r="M504" s="2"/>
    </row>
    <row r="505" spans="2:13" x14ac:dyDescent="0.3">
      <c r="B505" s="15">
        <v>44740</v>
      </c>
      <c r="C505" s="2" t="s">
        <v>104</v>
      </c>
      <c r="D505" s="2" t="s">
        <v>105</v>
      </c>
      <c r="E505" s="16">
        <v>2</v>
      </c>
      <c r="F505" s="17">
        <v>69.099999999999994</v>
      </c>
      <c r="G505" s="16">
        <v>3</v>
      </c>
      <c r="H505" s="17">
        <v>159.44999999999999</v>
      </c>
      <c r="I505" s="2" t="s">
        <v>106</v>
      </c>
      <c r="J505" s="2" t="s">
        <v>100</v>
      </c>
      <c r="K505" s="16" t="s">
        <v>111</v>
      </c>
      <c r="L505" s="18">
        <v>2022</v>
      </c>
      <c r="M505" s="2"/>
    </row>
    <row r="506" spans="2:13" x14ac:dyDescent="0.3">
      <c r="B506" s="10">
        <v>44741</v>
      </c>
      <c r="C506" s="11" t="s">
        <v>59</v>
      </c>
      <c r="D506" s="11" t="s">
        <v>60</v>
      </c>
      <c r="E506" s="12">
        <v>1</v>
      </c>
      <c r="F506" s="13">
        <v>20</v>
      </c>
      <c r="G506" s="12">
        <v>5</v>
      </c>
      <c r="H506" s="13">
        <v>199.95</v>
      </c>
      <c r="I506" s="11" t="s">
        <v>30</v>
      </c>
      <c r="J506" s="11" t="s">
        <v>55</v>
      </c>
      <c r="K506" s="12" t="s">
        <v>111</v>
      </c>
      <c r="L506" s="14">
        <v>2022</v>
      </c>
      <c r="M506" s="2"/>
    </row>
    <row r="507" spans="2:13" x14ac:dyDescent="0.3">
      <c r="B507" s="15">
        <v>44742</v>
      </c>
      <c r="C507" s="2" t="s">
        <v>69</v>
      </c>
      <c r="D507" s="2" t="s">
        <v>70</v>
      </c>
      <c r="E507" s="16">
        <v>43</v>
      </c>
      <c r="F507" s="17">
        <v>1505</v>
      </c>
      <c r="G507" s="16">
        <v>1</v>
      </c>
      <c r="H507" s="17">
        <v>70</v>
      </c>
      <c r="I507" s="2" t="s">
        <v>71</v>
      </c>
      <c r="J507" s="2" t="s">
        <v>68</v>
      </c>
      <c r="K507" s="16" t="s">
        <v>111</v>
      </c>
      <c r="L507" s="18">
        <v>2022</v>
      </c>
      <c r="M507" s="2"/>
    </row>
    <row r="508" spans="2:13" x14ac:dyDescent="0.3">
      <c r="B508" s="10">
        <v>44743</v>
      </c>
      <c r="C508" s="11" t="s">
        <v>82</v>
      </c>
      <c r="D508" s="11" t="s">
        <v>83</v>
      </c>
      <c r="E508" s="12">
        <v>2</v>
      </c>
      <c r="F508" s="13">
        <v>193.5</v>
      </c>
      <c r="G508" s="12">
        <v>4</v>
      </c>
      <c r="H508" s="13">
        <v>516</v>
      </c>
      <c r="I508" s="11" t="s">
        <v>77</v>
      </c>
      <c r="J508" s="11" t="s">
        <v>78</v>
      </c>
      <c r="K508" s="12" t="s">
        <v>112</v>
      </c>
      <c r="L508" s="14">
        <v>2022</v>
      </c>
      <c r="M508" s="2"/>
    </row>
    <row r="509" spans="2:13" x14ac:dyDescent="0.3">
      <c r="B509" s="15">
        <v>44744</v>
      </c>
      <c r="C509" s="2" t="s">
        <v>72</v>
      </c>
      <c r="D509" s="2" t="s">
        <v>73</v>
      </c>
      <c r="E509" s="16">
        <v>1</v>
      </c>
      <c r="F509" s="17">
        <v>12600</v>
      </c>
      <c r="G509" s="16">
        <v>2</v>
      </c>
      <c r="H509" s="17">
        <v>28000</v>
      </c>
      <c r="I509" s="2" t="s">
        <v>74</v>
      </c>
      <c r="J509" s="2" t="s">
        <v>68</v>
      </c>
      <c r="K509" s="16" t="s">
        <v>112</v>
      </c>
      <c r="L509" s="18">
        <v>2022</v>
      </c>
      <c r="M509" s="2"/>
    </row>
    <row r="510" spans="2:13" x14ac:dyDescent="0.3">
      <c r="B510" s="10">
        <v>44745</v>
      </c>
      <c r="C510" s="11" t="s">
        <v>82</v>
      </c>
      <c r="D510" s="11" t="s">
        <v>83</v>
      </c>
      <c r="E510" s="12">
        <v>2</v>
      </c>
      <c r="F510" s="13">
        <v>193.5</v>
      </c>
      <c r="G510" s="12">
        <v>5</v>
      </c>
      <c r="H510" s="13">
        <v>645</v>
      </c>
      <c r="I510" s="11" t="s">
        <v>77</v>
      </c>
      <c r="J510" s="11" t="s">
        <v>78</v>
      </c>
      <c r="K510" s="12" t="s">
        <v>112</v>
      </c>
      <c r="L510" s="14">
        <v>2022</v>
      </c>
      <c r="M510" s="2"/>
    </row>
    <row r="511" spans="2:13" x14ac:dyDescent="0.3">
      <c r="B511" s="15">
        <v>44746</v>
      </c>
      <c r="C511" s="2" t="s">
        <v>44</v>
      </c>
      <c r="D511" s="2" t="s">
        <v>45</v>
      </c>
      <c r="E511" s="16">
        <v>1</v>
      </c>
      <c r="F511" s="17">
        <v>32.71</v>
      </c>
      <c r="G511" s="16">
        <v>2</v>
      </c>
      <c r="H511" s="17">
        <v>100.64</v>
      </c>
      <c r="I511" s="2" t="s">
        <v>46</v>
      </c>
      <c r="J511" s="2" t="s">
        <v>36</v>
      </c>
      <c r="K511" s="16" t="s">
        <v>112</v>
      </c>
      <c r="L511" s="18">
        <v>2022</v>
      </c>
      <c r="M511" s="2"/>
    </row>
    <row r="512" spans="2:13" x14ac:dyDescent="0.3">
      <c r="B512" s="10">
        <v>44747</v>
      </c>
      <c r="C512" s="11" t="s">
        <v>72</v>
      </c>
      <c r="D512" s="11" t="s">
        <v>73</v>
      </c>
      <c r="E512" s="12">
        <v>1</v>
      </c>
      <c r="F512" s="13">
        <v>12600</v>
      </c>
      <c r="G512" s="12">
        <v>2</v>
      </c>
      <c r="H512" s="13">
        <v>28000</v>
      </c>
      <c r="I512" s="11" t="s">
        <v>74</v>
      </c>
      <c r="J512" s="11" t="s">
        <v>68</v>
      </c>
      <c r="K512" s="12" t="s">
        <v>112</v>
      </c>
      <c r="L512" s="14">
        <v>2022</v>
      </c>
      <c r="M512" s="2"/>
    </row>
    <row r="513" spans="2:13" x14ac:dyDescent="0.3">
      <c r="B513" s="15">
        <v>44748</v>
      </c>
      <c r="C513" s="2" t="s">
        <v>72</v>
      </c>
      <c r="D513" s="2" t="s">
        <v>73</v>
      </c>
      <c r="E513" s="16">
        <v>0</v>
      </c>
      <c r="F513" s="17">
        <v>0</v>
      </c>
      <c r="G513" s="16">
        <v>1</v>
      </c>
      <c r="H513" s="17">
        <v>14000</v>
      </c>
      <c r="I513" s="2" t="s">
        <v>74</v>
      </c>
      <c r="J513" s="2" t="s">
        <v>68</v>
      </c>
      <c r="K513" s="16" t="s">
        <v>112</v>
      </c>
      <c r="L513" s="18">
        <v>2022</v>
      </c>
      <c r="M513" s="2"/>
    </row>
    <row r="514" spans="2:13" x14ac:dyDescent="0.3">
      <c r="B514" s="10">
        <v>44749</v>
      </c>
      <c r="C514" s="11" t="s">
        <v>42</v>
      </c>
      <c r="D514" s="11" t="s">
        <v>43</v>
      </c>
      <c r="E514" s="12">
        <v>0</v>
      </c>
      <c r="F514" s="13">
        <v>0</v>
      </c>
      <c r="G514" s="12">
        <v>2</v>
      </c>
      <c r="H514" s="13">
        <v>79.98</v>
      </c>
      <c r="I514" s="11" t="s">
        <v>25</v>
      </c>
      <c r="J514" s="11" t="s">
        <v>36</v>
      </c>
      <c r="K514" s="12" t="s">
        <v>112</v>
      </c>
      <c r="L514" s="14">
        <v>2022</v>
      </c>
      <c r="M514" s="2"/>
    </row>
    <row r="515" spans="2:13" x14ac:dyDescent="0.3">
      <c r="B515" s="15">
        <v>44750</v>
      </c>
      <c r="C515" s="2" t="s">
        <v>56</v>
      </c>
      <c r="D515" s="2" t="s">
        <v>57</v>
      </c>
      <c r="E515" s="16">
        <v>0</v>
      </c>
      <c r="F515" s="17">
        <v>0</v>
      </c>
      <c r="G515" s="16">
        <v>3</v>
      </c>
      <c r="H515" s="17">
        <v>646.77</v>
      </c>
      <c r="I515" s="2" t="s">
        <v>58</v>
      </c>
      <c r="J515" s="2" t="s">
        <v>55</v>
      </c>
      <c r="K515" s="16" t="s">
        <v>112</v>
      </c>
      <c r="L515" s="18">
        <v>2022</v>
      </c>
      <c r="M515" s="2"/>
    </row>
    <row r="516" spans="2:13" x14ac:dyDescent="0.3">
      <c r="B516" s="10">
        <v>44751</v>
      </c>
      <c r="C516" s="11" t="s">
        <v>16</v>
      </c>
      <c r="D516" s="11" t="s">
        <v>17</v>
      </c>
      <c r="E516" s="12">
        <v>0</v>
      </c>
      <c r="F516" s="13">
        <v>0</v>
      </c>
      <c r="G516" s="12">
        <v>1</v>
      </c>
      <c r="H516" s="13">
        <v>249.99</v>
      </c>
      <c r="I516" s="11" t="s">
        <v>18</v>
      </c>
      <c r="J516" s="11" t="s">
        <v>14</v>
      </c>
      <c r="K516" s="12" t="s">
        <v>112</v>
      </c>
      <c r="L516" s="14">
        <v>2022</v>
      </c>
      <c r="M516" s="2"/>
    </row>
    <row r="517" spans="2:13" x14ac:dyDescent="0.3">
      <c r="B517" s="15">
        <v>44752</v>
      </c>
      <c r="C517" s="2" t="s">
        <v>79</v>
      </c>
      <c r="D517" s="2" t="s">
        <v>80</v>
      </c>
      <c r="E517" s="16">
        <v>0</v>
      </c>
      <c r="F517" s="17">
        <v>0</v>
      </c>
      <c r="G517" s="16">
        <v>5</v>
      </c>
      <c r="H517" s="17">
        <v>1245</v>
      </c>
      <c r="I517" s="2" t="s">
        <v>81</v>
      </c>
      <c r="J517" s="2" t="s">
        <v>78</v>
      </c>
      <c r="K517" s="16" t="s">
        <v>112</v>
      </c>
      <c r="L517" s="18">
        <v>2022</v>
      </c>
      <c r="M517" s="2"/>
    </row>
    <row r="518" spans="2:13" x14ac:dyDescent="0.3">
      <c r="B518" s="10">
        <v>44753</v>
      </c>
      <c r="C518" s="11" t="s">
        <v>37</v>
      </c>
      <c r="D518" s="11" t="s">
        <v>38</v>
      </c>
      <c r="E518" s="12">
        <v>2</v>
      </c>
      <c r="F518" s="13">
        <v>77.98</v>
      </c>
      <c r="G518" s="12">
        <v>3</v>
      </c>
      <c r="H518" s="13">
        <v>179.97</v>
      </c>
      <c r="I518" s="11" t="s">
        <v>39</v>
      </c>
      <c r="J518" s="11" t="s">
        <v>36</v>
      </c>
      <c r="K518" s="12" t="s">
        <v>112</v>
      </c>
      <c r="L518" s="14">
        <v>2022</v>
      </c>
      <c r="M518" s="2"/>
    </row>
    <row r="519" spans="2:13" x14ac:dyDescent="0.3">
      <c r="B519" s="15">
        <v>44754</v>
      </c>
      <c r="C519" s="2" t="s">
        <v>63</v>
      </c>
      <c r="D519" s="2" t="s">
        <v>41</v>
      </c>
      <c r="E519" s="16">
        <v>2</v>
      </c>
      <c r="F519" s="17">
        <v>40</v>
      </c>
      <c r="G519" s="16">
        <v>5</v>
      </c>
      <c r="H519" s="17">
        <v>199.95</v>
      </c>
      <c r="I519" s="2" t="s">
        <v>25</v>
      </c>
      <c r="J519" s="2" t="s">
        <v>55</v>
      </c>
      <c r="K519" s="16" t="s">
        <v>112</v>
      </c>
      <c r="L519" s="18">
        <v>2022</v>
      </c>
      <c r="M519" s="2"/>
    </row>
    <row r="520" spans="2:13" x14ac:dyDescent="0.3">
      <c r="B520" s="10">
        <v>44755</v>
      </c>
      <c r="C520" s="11" t="s">
        <v>72</v>
      </c>
      <c r="D520" s="11" t="s">
        <v>73</v>
      </c>
      <c r="E520" s="12">
        <v>1</v>
      </c>
      <c r="F520" s="13">
        <v>12600</v>
      </c>
      <c r="G520" s="12">
        <v>1</v>
      </c>
      <c r="H520" s="13">
        <v>14000</v>
      </c>
      <c r="I520" s="11" t="s">
        <v>74</v>
      </c>
      <c r="J520" s="11" t="s">
        <v>68</v>
      </c>
      <c r="K520" s="12" t="s">
        <v>112</v>
      </c>
      <c r="L520" s="14">
        <v>2022</v>
      </c>
      <c r="M520" s="2"/>
    </row>
    <row r="521" spans="2:13" x14ac:dyDescent="0.3">
      <c r="B521" s="15">
        <v>44756</v>
      </c>
      <c r="C521" s="2" t="s">
        <v>66</v>
      </c>
      <c r="D521" s="2" t="s">
        <v>67</v>
      </c>
      <c r="E521" s="16">
        <v>45</v>
      </c>
      <c r="F521" s="17">
        <v>202297.5</v>
      </c>
      <c r="G521" s="16">
        <v>3</v>
      </c>
      <c r="H521" s="17">
        <v>14985</v>
      </c>
      <c r="I521" s="2" t="s">
        <v>13</v>
      </c>
      <c r="J521" s="2" t="s">
        <v>68</v>
      </c>
      <c r="K521" s="16" t="s">
        <v>112</v>
      </c>
      <c r="L521" s="18">
        <v>2022</v>
      </c>
      <c r="M521" s="2"/>
    </row>
    <row r="522" spans="2:13" x14ac:dyDescent="0.3">
      <c r="B522" s="10">
        <v>44757</v>
      </c>
      <c r="C522" s="11" t="s">
        <v>28</v>
      </c>
      <c r="D522" s="11" t="s">
        <v>29</v>
      </c>
      <c r="E522" s="12">
        <v>3</v>
      </c>
      <c r="F522" s="13">
        <v>45</v>
      </c>
      <c r="G522" s="12">
        <v>1</v>
      </c>
      <c r="H522" s="13">
        <v>29.99</v>
      </c>
      <c r="I522" s="11" t="s">
        <v>30</v>
      </c>
      <c r="J522" s="11" t="s">
        <v>14</v>
      </c>
      <c r="K522" s="12" t="s">
        <v>112</v>
      </c>
      <c r="L522" s="14">
        <v>2022</v>
      </c>
      <c r="M522" s="2"/>
    </row>
    <row r="523" spans="2:13" x14ac:dyDescent="0.3">
      <c r="B523" s="15">
        <v>44758</v>
      </c>
      <c r="C523" s="2" t="s">
        <v>19</v>
      </c>
      <c r="D523" s="2" t="s">
        <v>20</v>
      </c>
      <c r="E523" s="16">
        <v>2</v>
      </c>
      <c r="F523" s="17">
        <v>129.97999999999999</v>
      </c>
      <c r="G523" s="16">
        <v>2</v>
      </c>
      <c r="H523" s="17">
        <v>199.98</v>
      </c>
      <c r="I523" s="2" t="s">
        <v>18</v>
      </c>
      <c r="J523" s="2" t="s">
        <v>14</v>
      </c>
      <c r="K523" s="16" t="s">
        <v>112</v>
      </c>
      <c r="L523" s="18">
        <v>2022</v>
      </c>
      <c r="M523" s="2"/>
    </row>
    <row r="524" spans="2:13" x14ac:dyDescent="0.3">
      <c r="B524" s="10">
        <v>44759</v>
      </c>
      <c r="C524" s="11" t="s">
        <v>66</v>
      </c>
      <c r="D524" s="11" t="s">
        <v>67</v>
      </c>
      <c r="E524" s="12">
        <v>2</v>
      </c>
      <c r="F524" s="13">
        <v>8991</v>
      </c>
      <c r="G524" s="12">
        <v>4</v>
      </c>
      <c r="H524" s="13">
        <v>19980</v>
      </c>
      <c r="I524" s="11" t="s">
        <v>13</v>
      </c>
      <c r="J524" s="11" t="s">
        <v>68</v>
      </c>
      <c r="K524" s="12" t="s">
        <v>112</v>
      </c>
      <c r="L524" s="14">
        <v>2022</v>
      </c>
      <c r="M524" s="2"/>
    </row>
    <row r="525" spans="2:13" x14ac:dyDescent="0.3">
      <c r="B525" s="15">
        <v>44760</v>
      </c>
      <c r="C525" s="2" t="s">
        <v>37</v>
      </c>
      <c r="D525" s="2" t="s">
        <v>38</v>
      </c>
      <c r="E525" s="16">
        <v>2</v>
      </c>
      <c r="F525" s="17">
        <v>77.98</v>
      </c>
      <c r="G525" s="16">
        <v>3</v>
      </c>
      <c r="H525" s="17">
        <v>179.97</v>
      </c>
      <c r="I525" s="2" t="s">
        <v>39</v>
      </c>
      <c r="J525" s="2" t="s">
        <v>36</v>
      </c>
      <c r="K525" s="16" t="s">
        <v>112</v>
      </c>
      <c r="L525" s="18">
        <v>2022</v>
      </c>
      <c r="M525" s="2"/>
    </row>
    <row r="526" spans="2:13" x14ac:dyDescent="0.3">
      <c r="B526" s="10">
        <v>44761</v>
      </c>
      <c r="C526" s="11" t="s">
        <v>49</v>
      </c>
      <c r="D526" s="11" t="s">
        <v>50</v>
      </c>
      <c r="E526" s="12">
        <v>52</v>
      </c>
      <c r="F526" s="13">
        <v>1197.56</v>
      </c>
      <c r="G526" s="12">
        <v>2</v>
      </c>
      <c r="H526" s="13">
        <v>83.76</v>
      </c>
      <c r="I526" s="11" t="s">
        <v>46</v>
      </c>
      <c r="J526" s="11" t="s">
        <v>36</v>
      </c>
      <c r="K526" s="12" t="s">
        <v>112</v>
      </c>
      <c r="L526" s="14">
        <v>2022</v>
      </c>
      <c r="M526" s="2"/>
    </row>
    <row r="527" spans="2:13" x14ac:dyDescent="0.3">
      <c r="B527" s="15">
        <v>44762</v>
      </c>
      <c r="C527" s="2" t="s">
        <v>69</v>
      </c>
      <c r="D527" s="2" t="s">
        <v>70</v>
      </c>
      <c r="E527" s="16">
        <v>3</v>
      </c>
      <c r="F527" s="17">
        <v>105</v>
      </c>
      <c r="G527" s="16">
        <v>5</v>
      </c>
      <c r="H527" s="17">
        <v>350</v>
      </c>
      <c r="I527" s="2" t="s">
        <v>71</v>
      </c>
      <c r="J527" s="2" t="s">
        <v>68</v>
      </c>
      <c r="K527" s="16" t="s">
        <v>112</v>
      </c>
      <c r="L527" s="18">
        <v>2022</v>
      </c>
      <c r="M527" s="2"/>
    </row>
    <row r="528" spans="2:13" x14ac:dyDescent="0.3">
      <c r="B528" s="10">
        <v>44763</v>
      </c>
      <c r="C528" s="11" t="s">
        <v>98</v>
      </c>
      <c r="D528" s="11" t="s">
        <v>99</v>
      </c>
      <c r="E528" s="12">
        <v>1</v>
      </c>
      <c r="F528" s="13">
        <v>359.96</v>
      </c>
      <c r="G528" s="12">
        <v>3</v>
      </c>
      <c r="H528" s="13">
        <v>1199.8499999999999</v>
      </c>
      <c r="I528" s="11" t="s">
        <v>13</v>
      </c>
      <c r="J528" s="11" t="s">
        <v>100</v>
      </c>
      <c r="K528" s="12" t="s">
        <v>112</v>
      </c>
      <c r="L528" s="14">
        <v>2022</v>
      </c>
      <c r="M528" s="2"/>
    </row>
    <row r="529" spans="2:13" x14ac:dyDescent="0.3">
      <c r="B529" s="15">
        <v>44764</v>
      </c>
      <c r="C529" s="2" t="s">
        <v>56</v>
      </c>
      <c r="D529" s="2" t="s">
        <v>57</v>
      </c>
      <c r="E529" s="16">
        <v>1</v>
      </c>
      <c r="F529" s="17">
        <v>183.25</v>
      </c>
      <c r="G529" s="16">
        <v>1</v>
      </c>
      <c r="H529" s="17">
        <v>215.59</v>
      </c>
      <c r="I529" s="2" t="s">
        <v>58</v>
      </c>
      <c r="J529" s="2" t="s">
        <v>55</v>
      </c>
      <c r="K529" s="16" t="s">
        <v>112</v>
      </c>
      <c r="L529" s="18">
        <v>2022</v>
      </c>
      <c r="M529" s="2"/>
    </row>
    <row r="530" spans="2:13" x14ac:dyDescent="0.3">
      <c r="B530" s="10">
        <v>44765</v>
      </c>
      <c r="C530" s="11" t="s">
        <v>79</v>
      </c>
      <c r="D530" s="11" t="s">
        <v>80</v>
      </c>
      <c r="E530" s="12">
        <v>3</v>
      </c>
      <c r="F530" s="13">
        <v>634.95000000000005</v>
      </c>
      <c r="G530" s="12">
        <v>4</v>
      </c>
      <c r="H530" s="13">
        <v>996</v>
      </c>
      <c r="I530" s="11" t="s">
        <v>81</v>
      </c>
      <c r="J530" s="11" t="s">
        <v>78</v>
      </c>
      <c r="K530" s="12" t="s">
        <v>112</v>
      </c>
      <c r="L530" s="14">
        <v>2022</v>
      </c>
      <c r="M530" s="2"/>
    </row>
    <row r="531" spans="2:13" x14ac:dyDescent="0.3">
      <c r="B531" s="15">
        <v>44766</v>
      </c>
      <c r="C531" s="2" t="s">
        <v>89</v>
      </c>
      <c r="D531" s="2" t="s">
        <v>90</v>
      </c>
      <c r="E531" s="16">
        <v>1</v>
      </c>
      <c r="F531" s="17">
        <v>62.99</v>
      </c>
      <c r="G531" s="16">
        <v>3</v>
      </c>
      <c r="H531" s="17">
        <v>269.97000000000003</v>
      </c>
      <c r="I531" s="2" t="s">
        <v>91</v>
      </c>
      <c r="J531" s="2" t="s">
        <v>78</v>
      </c>
      <c r="K531" s="16" t="s">
        <v>112</v>
      </c>
      <c r="L531" s="18">
        <v>2022</v>
      </c>
      <c r="M531" s="2"/>
    </row>
    <row r="532" spans="2:13" x14ac:dyDescent="0.3">
      <c r="B532" s="10">
        <v>44767</v>
      </c>
      <c r="C532" s="11" t="s">
        <v>28</v>
      </c>
      <c r="D532" s="11" t="s">
        <v>29</v>
      </c>
      <c r="E532" s="12">
        <v>1</v>
      </c>
      <c r="F532" s="13">
        <v>15</v>
      </c>
      <c r="G532" s="12">
        <v>4</v>
      </c>
      <c r="H532" s="13">
        <v>119.96</v>
      </c>
      <c r="I532" s="11" t="s">
        <v>30</v>
      </c>
      <c r="J532" s="11" t="s">
        <v>14</v>
      </c>
      <c r="K532" s="12" t="s">
        <v>112</v>
      </c>
      <c r="L532" s="14">
        <v>2022</v>
      </c>
      <c r="M532" s="2"/>
    </row>
    <row r="533" spans="2:13" x14ac:dyDescent="0.3">
      <c r="B533" s="15">
        <v>44768</v>
      </c>
      <c r="C533" s="2" t="s">
        <v>19</v>
      </c>
      <c r="D533" s="2" t="s">
        <v>20</v>
      </c>
      <c r="E533" s="16">
        <v>2</v>
      </c>
      <c r="F533" s="17">
        <v>129.97999999999999</v>
      </c>
      <c r="G533" s="16">
        <v>5</v>
      </c>
      <c r="H533" s="17">
        <v>499.95</v>
      </c>
      <c r="I533" s="2" t="s">
        <v>18</v>
      </c>
      <c r="J533" s="2" t="s">
        <v>14</v>
      </c>
      <c r="K533" s="16" t="s">
        <v>112</v>
      </c>
      <c r="L533" s="18">
        <v>2022</v>
      </c>
      <c r="M533" s="2"/>
    </row>
    <row r="534" spans="2:13" x14ac:dyDescent="0.3">
      <c r="B534" s="10">
        <v>44769</v>
      </c>
      <c r="C534" s="11" t="s">
        <v>101</v>
      </c>
      <c r="D534" s="11" t="s">
        <v>102</v>
      </c>
      <c r="E534" s="12">
        <v>1</v>
      </c>
      <c r="F534" s="13">
        <v>244.3</v>
      </c>
      <c r="G534" s="12">
        <v>1</v>
      </c>
      <c r="H534" s="13">
        <v>349</v>
      </c>
      <c r="I534" s="11" t="s">
        <v>103</v>
      </c>
      <c r="J534" s="11" t="s">
        <v>100</v>
      </c>
      <c r="K534" s="12" t="s">
        <v>112</v>
      </c>
      <c r="L534" s="14">
        <v>2022</v>
      </c>
      <c r="M534" s="2"/>
    </row>
    <row r="535" spans="2:13" x14ac:dyDescent="0.3">
      <c r="B535" s="15">
        <v>44770</v>
      </c>
      <c r="C535" s="2" t="s">
        <v>87</v>
      </c>
      <c r="D535" s="2" t="s">
        <v>88</v>
      </c>
      <c r="E535" s="16">
        <v>3</v>
      </c>
      <c r="F535" s="17">
        <v>188.97</v>
      </c>
      <c r="G535" s="16">
        <v>5</v>
      </c>
      <c r="H535" s="17">
        <v>449.95</v>
      </c>
      <c r="I535" s="2" t="s">
        <v>25</v>
      </c>
      <c r="J535" s="2" t="s">
        <v>78</v>
      </c>
      <c r="K535" s="16" t="s">
        <v>112</v>
      </c>
      <c r="L535" s="18">
        <v>2022</v>
      </c>
      <c r="M535" s="2"/>
    </row>
    <row r="536" spans="2:13" x14ac:dyDescent="0.3">
      <c r="B536" s="10">
        <v>44771</v>
      </c>
      <c r="C536" s="11" t="s">
        <v>51</v>
      </c>
      <c r="D536" s="11" t="s">
        <v>52</v>
      </c>
      <c r="E536" s="12">
        <v>3</v>
      </c>
      <c r="F536" s="13">
        <v>269.96999999999997</v>
      </c>
      <c r="G536" s="12">
        <v>2</v>
      </c>
      <c r="H536" s="13">
        <v>239.98</v>
      </c>
      <c r="I536" s="11" t="s">
        <v>39</v>
      </c>
      <c r="J536" s="11" t="s">
        <v>36</v>
      </c>
      <c r="K536" s="12" t="s">
        <v>112</v>
      </c>
      <c r="L536" s="14">
        <v>2022</v>
      </c>
      <c r="M536" s="2"/>
    </row>
    <row r="537" spans="2:13" x14ac:dyDescent="0.3">
      <c r="B537" s="15">
        <v>44772</v>
      </c>
      <c r="C537" s="2" t="s">
        <v>87</v>
      </c>
      <c r="D537" s="2" t="s">
        <v>88</v>
      </c>
      <c r="E537" s="16">
        <v>1</v>
      </c>
      <c r="F537" s="17">
        <v>62.99</v>
      </c>
      <c r="G537" s="16">
        <v>2</v>
      </c>
      <c r="H537" s="17">
        <v>179.98</v>
      </c>
      <c r="I537" s="2" t="s">
        <v>25</v>
      </c>
      <c r="J537" s="2" t="s">
        <v>78</v>
      </c>
      <c r="K537" s="16" t="s">
        <v>112</v>
      </c>
      <c r="L537" s="18">
        <v>2022</v>
      </c>
      <c r="M537" s="2"/>
    </row>
    <row r="538" spans="2:13" x14ac:dyDescent="0.3">
      <c r="B538" s="10">
        <v>44773</v>
      </c>
      <c r="C538" s="11" t="s">
        <v>79</v>
      </c>
      <c r="D538" s="11" t="s">
        <v>80</v>
      </c>
      <c r="E538" s="12">
        <v>0</v>
      </c>
      <c r="F538" s="13">
        <v>0</v>
      </c>
      <c r="G538" s="12">
        <v>5</v>
      </c>
      <c r="H538" s="13">
        <v>1245</v>
      </c>
      <c r="I538" s="11" t="s">
        <v>81</v>
      </c>
      <c r="J538" s="11" t="s">
        <v>78</v>
      </c>
      <c r="K538" s="12" t="s">
        <v>112</v>
      </c>
      <c r="L538" s="14">
        <v>2022</v>
      </c>
      <c r="M538" s="2"/>
    </row>
    <row r="539" spans="2:13" x14ac:dyDescent="0.3">
      <c r="B539" s="15">
        <v>44774</v>
      </c>
      <c r="C539" s="2" t="s">
        <v>66</v>
      </c>
      <c r="D539" s="2" t="s">
        <v>67</v>
      </c>
      <c r="E539" s="16">
        <v>2</v>
      </c>
      <c r="F539" s="17">
        <v>8991</v>
      </c>
      <c r="G539" s="16">
        <v>3</v>
      </c>
      <c r="H539" s="17">
        <v>14985</v>
      </c>
      <c r="I539" s="2" t="s">
        <v>13</v>
      </c>
      <c r="J539" s="2" t="s">
        <v>68</v>
      </c>
      <c r="K539" s="16" t="s">
        <v>113</v>
      </c>
      <c r="L539" s="18">
        <v>2022</v>
      </c>
      <c r="M539" s="2"/>
    </row>
    <row r="540" spans="2:13" x14ac:dyDescent="0.3">
      <c r="B540" s="10">
        <v>44775</v>
      </c>
      <c r="C540" s="11" t="s">
        <v>23</v>
      </c>
      <c r="D540" s="11" t="s">
        <v>24</v>
      </c>
      <c r="E540" s="12">
        <v>42</v>
      </c>
      <c r="F540" s="13">
        <v>420</v>
      </c>
      <c r="G540" s="12">
        <v>5</v>
      </c>
      <c r="H540" s="13">
        <v>99.95</v>
      </c>
      <c r="I540" s="11" t="s">
        <v>25</v>
      </c>
      <c r="J540" s="11" t="s">
        <v>14</v>
      </c>
      <c r="K540" s="12" t="s">
        <v>113</v>
      </c>
      <c r="L540" s="14">
        <v>2022</v>
      </c>
      <c r="M540" s="2"/>
    </row>
    <row r="541" spans="2:13" x14ac:dyDescent="0.3">
      <c r="B541" s="15">
        <v>44776</v>
      </c>
      <c r="C541" s="2" t="s">
        <v>26</v>
      </c>
      <c r="D541" s="2" t="s">
        <v>27</v>
      </c>
      <c r="E541" s="16">
        <v>2</v>
      </c>
      <c r="F541" s="17">
        <v>28</v>
      </c>
      <c r="G541" s="16">
        <v>1</v>
      </c>
      <c r="H541" s="17">
        <v>27.99</v>
      </c>
      <c r="I541" s="2" t="s">
        <v>25</v>
      </c>
      <c r="J541" s="2" t="s">
        <v>14</v>
      </c>
      <c r="K541" s="16" t="s">
        <v>113</v>
      </c>
      <c r="L541" s="18">
        <v>2022</v>
      </c>
      <c r="M541" s="2"/>
    </row>
    <row r="542" spans="2:13" x14ac:dyDescent="0.3">
      <c r="B542" s="10">
        <v>44777</v>
      </c>
      <c r="C542" s="11" t="s">
        <v>16</v>
      </c>
      <c r="D542" s="11" t="s">
        <v>17</v>
      </c>
      <c r="E542" s="12">
        <v>2</v>
      </c>
      <c r="F542" s="13">
        <v>349.98</v>
      </c>
      <c r="G542" s="12">
        <v>3</v>
      </c>
      <c r="H542" s="13">
        <v>749.97</v>
      </c>
      <c r="I542" s="11" t="s">
        <v>18</v>
      </c>
      <c r="J542" s="11" t="s">
        <v>14</v>
      </c>
      <c r="K542" s="12" t="s">
        <v>113</v>
      </c>
      <c r="L542" s="14">
        <v>2022</v>
      </c>
      <c r="M542" s="2"/>
    </row>
    <row r="543" spans="2:13" x14ac:dyDescent="0.3">
      <c r="B543" s="15">
        <v>44778</v>
      </c>
      <c r="C543" s="2" t="s">
        <v>101</v>
      </c>
      <c r="D543" s="2" t="s">
        <v>102</v>
      </c>
      <c r="E543" s="16">
        <v>3</v>
      </c>
      <c r="F543" s="17">
        <v>732.90000000000009</v>
      </c>
      <c r="G543" s="16">
        <v>2</v>
      </c>
      <c r="H543" s="17">
        <v>698</v>
      </c>
      <c r="I543" s="2" t="s">
        <v>103</v>
      </c>
      <c r="J543" s="2" t="s">
        <v>100</v>
      </c>
      <c r="K543" s="16" t="s">
        <v>113</v>
      </c>
      <c r="L543" s="18">
        <v>2022</v>
      </c>
      <c r="M543" s="2"/>
    </row>
    <row r="544" spans="2:13" x14ac:dyDescent="0.3">
      <c r="B544" s="10">
        <v>44779</v>
      </c>
      <c r="C544" s="11" t="s">
        <v>33</v>
      </c>
      <c r="D544" s="11" t="s">
        <v>34</v>
      </c>
      <c r="E544" s="12">
        <v>1</v>
      </c>
      <c r="F544" s="13">
        <v>199.99</v>
      </c>
      <c r="G544" s="12">
        <v>2</v>
      </c>
      <c r="H544" s="13">
        <v>499.98</v>
      </c>
      <c r="I544" s="11" t="s">
        <v>35</v>
      </c>
      <c r="J544" s="11" t="s">
        <v>36</v>
      </c>
      <c r="K544" s="12" t="s">
        <v>113</v>
      </c>
      <c r="L544" s="14">
        <v>2022</v>
      </c>
      <c r="M544" s="2"/>
    </row>
    <row r="545" spans="2:13" x14ac:dyDescent="0.3">
      <c r="B545" s="15">
        <v>44780</v>
      </c>
      <c r="C545" s="2" t="s">
        <v>28</v>
      </c>
      <c r="D545" s="2" t="s">
        <v>29</v>
      </c>
      <c r="E545" s="16">
        <v>3</v>
      </c>
      <c r="F545" s="17">
        <v>45</v>
      </c>
      <c r="G545" s="16">
        <v>3</v>
      </c>
      <c r="H545" s="17">
        <v>89.97</v>
      </c>
      <c r="I545" s="2" t="s">
        <v>30</v>
      </c>
      <c r="J545" s="2" t="s">
        <v>14</v>
      </c>
      <c r="K545" s="16" t="s">
        <v>113</v>
      </c>
      <c r="L545" s="18">
        <v>2022</v>
      </c>
      <c r="M545" s="2"/>
    </row>
    <row r="546" spans="2:13" x14ac:dyDescent="0.3">
      <c r="B546" s="10">
        <v>44781</v>
      </c>
      <c r="C546" s="11" t="s">
        <v>37</v>
      </c>
      <c r="D546" s="11" t="s">
        <v>38</v>
      </c>
      <c r="E546" s="12">
        <v>1</v>
      </c>
      <c r="F546" s="13">
        <v>38.99</v>
      </c>
      <c r="G546" s="12">
        <v>1</v>
      </c>
      <c r="H546" s="13">
        <v>59.99</v>
      </c>
      <c r="I546" s="11" t="s">
        <v>39</v>
      </c>
      <c r="J546" s="11" t="s">
        <v>36</v>
      </c>
      <c r="K546" s="12" t="s">
        <v>113</v>
      </c>
      <c r="L546" s="14">
        <v>2022</v>
      </c>
      <c r="M546" s="2"/>
    </row>
    <row r="547" spans="2:13" x14ac:dyDescent="0.3">
      <c r="B547" s="15">
        <v>44782</v>
      </c>
      <c r="C547" s="2" t="s">
        <v>19</v>
      </c>
      <c r="D547" s="2" t="s">
        <v>20</v>
      </c>
      <c r="E547" s="16">
        <v>2</v>
      </c>
      <c r="F547" s="17">
        <v>129.97999999999999</v>
      </c>
      <c r="G547" s="16">
        <v>2</v>
      </c>
      <c r="H547" s="17">
        <v>199.98</v>
      </c>
      <c r="I547" s="2" t="s">
        <v>18</v>
      </c>
      <c r="J547" s="2" t="s">
        <v>14</v>
      </c>
      <c r="K547" s="16" t="s">
        <v>113</v>
      </c>
      <c r="L547" s="18">
        <v>2022</v>
      </c>
      <c r="M547" s="2"/>
    </row>
    <row r="548" spans="2:13" x14ac:dyDescent="0.3">
      <c r="B548" s="10">
        <v>44783</v>
      </c>
      <c r="C548" s="11" t="s">
        <v>23</v>
      </c>
      <c r="D548" s="11" t="s">
        <v>24</v>
      </c>
      <c r="E548" s="12">
        <v>0</v>
      </c>
      <c r="F548" s="13">
        <v>0</v>
      </c>
      <c r="G548" s="12">
        <v>5</v>
      </c>
      <c r="H548" s="13">
        <v>99.95</v>
      </c>
      <c r="I548" s="11" t="s">
        <v>25</v>
      </c>
      <c r="J548" s="11" t="s">
        <v>14</v>
      </c>
      <c r="K548" s="12" t="s">
        <v>113</v>
      </c>
      <c r="L548" s="14">
        <v>2022</v>
      </c>
      <c r="M548" s="2"/>
    </row>
    <row r="549" spans="2:13" x14ac:dyDescent="0.3">
      <c r="B549" s="15">
        <v>44784</v>
      </c>
      <c r="C549" s="2" t="s">
        <v>28</v>
      </c>
      <c r="D549" s="2" t="s">
        <v>29</v>
      </c>
      <c r="E549" s="16">
        <v>0</v>
      </c>
      <c r="F549" s="17">
        <v>0</v>
      </c>
      <c r="G549" s="16">
        <v>2</v>
      </c>
      <c r="H549" s="17">
        <v>59.98</v>
      </c>
      <c r="I549" s="2" t="s">
        <v>30</v>
      </c>
      <c r="J549" s="2" t="s">
        <v>14</v>
      </c>
      <c r="K549" s="16" t="s">
        <v>113</v>
      </c>
      <c r="L549" s="18">
        <v>2022</v>
      </c>
      <c r="M549" s="2"/>
    </row>
    <row r="550" spans="2:13" x14ac:dyDescent="0.3">
      <c r="B550" s="10">
        <v>44785</v>
      </c>
      <c r="C550" s="11" t="s">
        <v>19</v>
      </c>
      <c r="D550" s="11" t="s">
        <v>20</v>
      </c>
      <c r="E550" s="12">
        <v>3</v>
      </c>
      <c r="F550" s="13">
        <v>194.96999999999997</v>
      </c>
      <c r="G550" s="12">
        <v>4</v>
      </c>
      <c r="H550" s="13">
        <v>399.96</v>
      </c>
      <c r="I550" s="11" t="s">
        <v>18</v>
      </c>
      <c r="J550" s="11" t="s">
        <v>14</v>
      </c>
      <c r="K550" s="12" t="s">
        <v>113</v>
      </c>
      <c r="L550" s="14">
        <v>2022</v>
      </c>
      <c r="M550" s="2"/>
    </row>
    <row r="551" spans="2:13" x14ac:dyDescent="0.3">
      <c r="B551" s="15">
        <v>44786</v>
      </c>
      <c r="C551" s="2" t="s">
        <v>69</v>
      </c>
      <c r="D551" s="2" t="s">
        <v>70</v>
      </c>
      <c r="E551" s="16">
        <v>2</v>
      </c>
      <c r="F551" s="17">
        <v>70</v>
      </c>
      <c r="G551" s="16">
        <v>5</v>
      </c>
      <c r="H551" s="17">
        <v>350</v>
      </c>
      <c r="I551" s="2" t="s">
        <v>71</v>
      </c>
      <c r="J551" s="2" t="s">
        <v>68</v>
      </c>
      <c r="K551" s="16" t="s">
        <v>113</v>
      </c>
      <c r="L551" s="18">
        <v>2022</v>
      </c>
      <c r="M551" s="2"/>
    </row>
    <row r="552" spans="2:13" x14ac:dyDescent="0.3">
      <c r="B552" s="10">
        <v>44787</v>
      </c>
      <c r="C552" s="11" t="s">
        <v>63</v>
      </c>
      <c r="D552" s="11" t="s">
        <v>41</v>
      </c>
      <c r="E552" s="12">
        <v>3</v>
      </c>
      <c r="F552" s="13">
        <v>60</v>
      </c>
      <c r="G552" s="12">
        <v>2</v>
      </c>
      <c r="H552" s="13">
        <v>79.98</v>
      </c>
      <c r="I552" s="11" t="s">
        <v>25</v>
      </c>
      <c r="J552" s="11" t="s">
        <v>55</v>
      </c>
      <c r="K552" s="12" t="s">
        <v>113</v>
      </c>
      <c r="L552" s="14">
        <v>2022</v>
      </c>
      <c r="M552" s="2"/>
    </row>
    <row r="553" spans="2:13" x14ac:dyDescent="0.3">
      <c r="B553" s="15">
        <v>44788</v>
      </c>
      <c r="C553" s="2" t="s">
        <v>47</v>
      </c>
      <c r="D553" s="2" t="s">
        <v>48</v>
      </c>
      <c r="E553" s="16">
        <v>0</v>
      </c>
      <c r="F553" s="17">
        <v>0</v>
      </c>
      <c r="G553" s="16">
        <v>3</v>
      </c>
      <c r="H553" s="17">
        <v>359.64</v>
      </c>
      <c r="I553" s="2" t="s">
        <v>46</v>
      </c>
      <c r="J553" s="2" t="s">
        <v>36</v>
      </c>
      <c r="K553" s="16" t="s">
        <v>113</v>
      </c>
      <c r="L553" s="18">
        <v>2022</v>
      </c>
      <c r="M553" s="2"/>
    </row>
    <row r="554" spans="2:13" x14ac:dyDescent="0.3">
      <c r="B554" s="10">
        <v>44789</v>
      </c>
      <c r="C554" s="11" t="s">
        <v>61</v>
      </c>
      <c r="D554" s="11" t="s">
        <v>62</v>
      </c>
      <c r="E554" s="12">
        <v>3</v>
      </c>
      <c r="F554" s="13">
        <v>882.06</v>
      </c>
      <c r="G554" s="12">
        <v>3</v>
      </c>
      <c r="H554" s="13">
        <v>980.07</v>
      </c>
      <c r="I554" s="11" t="s">
        <v>58</v>
      </c>
      <c r="J554" s="11" t="s">
        <v>55</v>
      </c>
      <c r="K554" s="12" t="s">
        <v>113</v>
      </c>
      <c r="L554" s="14">
        <v>2022</v>
      </c>
      <c r="M554" s="2"/>
    </row>
    <row r="555" spans="2:13" x14ac:dyDescent="0.3">
      <c r="B555" s="15">
        <v>44790</v>
      </c>
      <c r="C555" s="2" t="s">
        <v>53</v>
      </c>
      <c r="D555" s="2" t="s">
        <v>54</v>
      </c>
      <c r="E555" s="16">
        <v>1</v>
      </c>
      <c r="F555" s="17">
        <v>207.99</v>
      </c>
      <c r="G555" s="16">
        <v>3</v>
      </c>
      <c r="H555" s="17">
        <v>779.97</v>
      </c>
      <c r="I555" s="2" t="s">
        <v>35</v>
      </c>
      <c r="J555" s="2" t="s">
        <v>55</v>
      </c>
      <c r="K555" s="16" t="s">
        <v>113</v>
      </c>
      <c r="L555" s="18">
        <v>2022</v>
      </c>
      <c r="M555" s="2"/>
    </row>
    <row r="556" spans="2:13" x14ac:dyDescent="0.3">
      <c r="B556" s="10">
        <v>44791</v>
      </c>
      <c r="C556" s="11" t="s">
        <v>33</v>
      </c>
      <c r="D556" s="11" t="s">
        <v>34</v>
      </c>
      <c r="E556" s="12">
        <v>2</v>
      </c>
      <c r="F556" s="13">
        <v>399.98</v>
      </c>
      <c r="G556" s="12">
        <v>1</v>
      </c>
      <c r="H556" s="13">
        <v>249.99</v>
      </c>
      <c r="I556" s="11" t="s">
        <v>35</v>
      </c>
      <c r="J556" s="11" t="s">
        <v>36</v>
      </c>
      <c r="K556" s="12" t="s">
        <v>113</v>
      </c>
      <c r="L556" s="14">
        <v>2022</v>
      </c>
      <c r="M556" s="2"/>
    </row>
    <row r="557" spans="2:13" x14ac:dyDescent="0.3">
      <c r="B557" s="15">
        <v>44792</v>
      </c>
      <c r="C557" s="2" t="s">
        <v>16</v>
      </c>
      <c r="D557" s="2" t="s">
        <v>17</v>
      </c>
      <c r="E557" s="16">
        <v>0</v>
      </c>
      <c r="F557" s="17">
        <v>0</v>
      </c>
      <c r="G557" s="16">
        <v>5</v>
      </c>
      <c r="H557" s="17">
        <v>1249.95</v>
      </c>
      <c r="I557" s="2" t="s">
        <v>18</v>
      </c>
      <c r="J557" s="2" t="s">
        <v>14</v>
      </c>
      <c r="K557" s="16" t="s">
        <v>113</v>
      </c>
      <c r="L557" s="18">
        <v>2022</v>
      </c>
      <c r="M557" s="2"/>
    </row>
    <row r="558" spans="2:13" x14ac:dyDescent="0.3">
      <c r="B558" s="10">
        <v>44793</v>
      </c>
      <c r="C558" s="11" t="s">
        <v>23</v>
      </c>
      <c r="D558" s="11" t="s">
        <v>24</v>
      </c>
      <c r="E558" s="12">
        <v>1</v>
      </c>
      <c r="F558" s="13">
        <v>10</v>
      </c>
      <c r="G558" s="12">
        <v>4</v>
      </c>
      <c r="H558" s="13">
        <v>79.959999999999994</v>
      </c>
      <c r="I558" s="11" t="s">
        <v>25</v>
      </c>
      <c r="J558" s="11" t="s">
        <v>14</v>
      </c>
      <c r="K558" s="12" t="s">
        <v>113</v>
      </c>
      <c r="L558" s="14">
        <v>2022</v>
      </c>
      <c r="M558" s="2"/>
    </row>
    <row r="559" spans="2:13" x14ac:dyDescent="0.3">
      <c r="B559" s="15">
        <v>44794</v>
      </c>
      <c r="C559" s="2" t="s">
        <v>26</v>
      </c>
      <c r="D559" s="2" t="s">
        <v>27</v>
      </c>
      <c r="E559" s="16">
        <v>3</v>
      </c>
      <c r="F559" s="17">
        <v>42</v>
      </c>
      <c r="G559" s="16">
        <v>1</v>
      </c>
      <c r="H559" s="17">
        <v>27.99</v>
      </c>
      <c r="I559" s="2" t="s">
        <v>25</v>
      </c>
      <c r="J559" s="2" t="s">
        <v>14</v>
      </c>
      <c r="K559" s="16" t="s">
        <v>113</v>
      </c>
      <c r="L559" s="18">
        <v>2022</v>
      </c>
      <c r="M559" s="2"/>
    </row>
    <row r="560" spans="2:13" x14ac:dyDescent="0.3">
      <c r="B560" s="10">
        <v>44795</v>
      </c>
      <c r="C560" s="11" t="s">
        <v>75</v>
      </c>
      <c r="D560" s="11" t="s">
        <v>76</v>
      </c>
      <c r="E560" s="12">
        <v>3</v>
      </c>
      <c r="F560" s="13">
        <v>36</v>
      </c>
      <c r="G560" s="12">
        <v>2</v>
      </c>
      <c r="H560" s="13">
        <v>40</v>
      </c>
      <c r="I560" s="11" t="s">
        <v>77</v>
      </c>
      <c r="J560" s="11" t="s">
        <v>78</v>
      </c>
      <c r="K560" s="12" t="s">
        <v>113</v>
      </c>
      <c r="L560" s="14">
        <v>2022</v>
      </c>
      <c r="M560" s="2"/>
    </row>
    <row r="561" spans="2:13" x14ac:dyDescent="0.3">
      <c r="B561" s="15">
        <v>44796</v>
      </c>
      <c r="C561" s="2" t="s">
        <v>16</v>
      </c>
      <c r="D561" s="2" t="s">
        <v>17</v>
      </c>
      <c r="E561" s="16">
        <v>1</v>
      </c>
      <c r="F561" s="17">
        <v>174.99</v>
      </c>
      <c r="G561" s="16">
        <v>4</v>
      </c>
      <c r="H561" s="17">
        <v>999.96</v>
      </c>
      <c r="I561" s="2" t="s">
        <v>18</v>
      </c>
      <c r="J561" s="2" t="s">
        <v>14</v>
      </c>
      <c r="K561" s="16" t="s">
        <v>113</v>
      </c>
      <c r="L561" s="18">
        <v>2022</v>
      </c>
      <c r="M561" s="2"/>
    </row>
    <row r="562" spans="2:13" x14ac:dyDescent="0.3">
      <c r="B562" s="10">
        <v>44797</v>
      </c>
      <c r="C562" s="11" t="s">
        <v>69</v>
      </c>
      <c r="D562" s="11" t="s">
        <v>70</v>
      </c>
      <c r="E562" s="12">
        <v>1</v>
      </c>
      <c r="F562" s="13">
        <v>35</v>
      </c>
      <c r="G562" s="12">
        <v>1</v>
      </c>
      <c r="H562" s="13">
        <v>70</v>
      </c>
      <c r="I562" s="11" t="s">
        <v>71</v>
      </c>
      <c r="J562" s="11" t="s">
        <v>68</v>
      </c>
      <c r="K562" s="12" t="s">
        <v>113</v>
      </c>
      <c r="L562" s="14">
        <v>2022</v>
      </c>
      <c r="M562" s="2"/>
    </row>
    <row r="563" spans="2:13" x14ac:dyDescent="0.3">
      <c r="B563" s="15">
        <v>44798</v>
      </c>
      <c r="C563" s="2" t="s">
        <v>21</v>
      </c>
      <c r="D563" s="2" t="s">
        <v>22</v>
      </c>
      <c r="E563" s="16">
        <v>2</v>
      </c>
      <c r="F563" s="17">
        <v>83.98</v>
      </c>
      <c r="G563" s="16">
        <v>2</v>
      </c>
      <c r="H563" s="17">
        <v>139.97999999999999</v>
      </c>
      <c r="I563" s="2" t="s">
        <v>18</v>
      </c>
      <c r="J563" s="2" t="s">
        <v>14</v>
      </c>
      <c r="K563" s="16" t="s">
        <v>113</v>
      </c>
      <c r="L563" s="18">
        <v>2022</v>
      </c>
      <c r="M563" s="2"/>
    </row>
    <row r="564" spans="2:13" x14ac:dyDescent="0.3">
      <c r="B564" s="10">
        <v>44799</v>
      </c>
      <c r="C564" s="11" t="s">
        <v>72</v>
      </c>
      <c r="D564" s="11" t="s">
        <v>73</v>
      </c>
      <c r="E564" s="12">
        <v>0</v>
      </c>
      <c r="F564" s="13">
        <v>0</v>
      </c>
      <c r="G564" s="12">
        <v>2</v>
      </c>
      <c r="H564" s="13">
        <v>28000</v>
      </c>
      <c r="I564" s="11" t="s">
        <v>74</v>
      </c>
      <c r="J564" s="11" t="s">
        <v>68</v>
      </c>
      <c r="K564" s="12" t="s">
        <v>113</v>
      </c>
      <c r="L564" s="14">
        <v>2022</v>
      </c>
      <c r="M564" s="2"/>
    </row>
    <row r="565" spans="2:13" x14ac:dyDescent="0.3">
      <c r="B565" s="15">
        <v>44800</v>
      </c>
      <c r="C565" s="2" t="s">
        <v>92</v>
      </c>
      <c r="D565" s="2" t="s">
        <v>93</v>
      </c>
      <c r="E565" s="16">
        <v>0</v>
      </c>
      <c r="F565" s="17">
        <v>0</v>
      </c>
      <c r="G565" s="16">
        <v>2</v>
      </c>
      <c r="H565" s="17">
        <v>119.98</v>
      </c>
      <c r="I565" s="2" t="s">
        <v>94</v>
      </c>
      <c r="J565" s="2" t="s">
        <v>95</v>
      </c>
      <c r="K565" s="16" t="s">
        <v>113</v>
      </c>
      <c r="L565" s="18">
        <v>2022</v>
      </c>
      <c r="M565" s="2"/>
    </row>
    <row r="566" spans="2:13" x14ac:dyDescent="0.3">
      <c r="B566" s="10">
        <v>44801</v>
      </c>
      <c r="C566" s="11" t="s">
        <v>72</v>
      </c>
      <c r="D566" s="11" t="s">
        <v>73</v>
      </c>
      <c r="E566" s="12">
        <v>1</v>
      </c>
      <c r="F566" s="13">
        <v>12600</v>
      </c>
      <c r="G566" s="12">
        <v>1</v>
      </c>
      <c r="H566" s="13">
        <v>14000</v>
      </c>
      <c r="I566" s="11" t="s">
        <v>74</v>
      </c>
      <c r="J566" s="11" t="s">
        <v>68</v>
      </c>
      <c r="K566" s="12" t="s">
        <v>113</v>
      </c>
      <c r="L566" s="14">
        <v>2022</v>
      </c>
      <c r="M566" s="2"/>
    </row>
    <row r="567" spans="2:13" x14ac:dyDescent="0.3">
      <c r="B567" s="15">
        <v>44802</v>
      </c>
      <c r="C567" s="2" t="s">
        <v>96</v>
      </c>
      <c r="D567" s="2" t="s">
        <v>97</v>
      </c>
      <c r="E567" s="16">
        <v>0</v>
      </c>
      <c r="F567" s="17">
        <v>0</v>
      </c>
      <c r="G567" s="16">
        <v>1</v>
      </c>
      <c r="H567" s="17">
        <v>99.99</v>
      </c>
      <c r="I567" s="2" t="s">
        <v>25</v>
      </c>
      <c r="J567" s="2" t="s">
        <v>95</v>
      </c>
      <c r="K567" s="16" t="s">
        <v>113</v>
      </c>
      <c r="L567" s="18">
        <v>2022</v>
      </c>
      <c r="M567" s="2"/>
    </row>
    <row r="568" spans="2:13" x14ac:dyDescent="0.3">
      <c r="B568" s="10">
        <v>44803</v>
      </c>
      <c r="C568" s="11" t="s">
        <v>51</v>
      </c>
      <c r="D568" s="11" t="s">
        <v>52</v>
      </c>
      <c r="E568" s="12">
        <v>0</v>
      </c>
      <c r="F568" s="13">
        <v>0</v>
      </c>
      <c r="G568" s="12">
        <v>3</v>
      </c>
      <c r="H568" s="13">
        <v>359.97</v>
      </c>
      <c r="I568" s="11" t="s">
        <v>39</v>
      </c>
      <c r="J568" s="11" t="s">
        <v>36</v>
      </c>
      <c r="K568" s="12" t="s">
        <v>113</v>
      </c>
      <c r="L568" s="14">
        <v>2022</v>
      </c>
      <c r="M568" s="2"/>
    </row>
    <row r="569" spans="2:13" x14ac:dyDescent="0.3">
      <c r="B569" s="15">
        <v>44804</v>
      </c>
      <c r="C569" s="2" t="s">
        <v>33</v>
      </c>
      <c r="D569" s="2" t="s">
        <v>34</v>
      </c>
      <c r="E569" s="16">
        <v>2</v>
      </c>
      <c r="F569" s="17">
        <v>399.98</v>
      </c>
      <c r="G569" s="16">
        <v>1</v>
      </c>
      <c r="H569" s="17">
        <v>249.99</v>
      </c>
      <c r="I569" s="2" t="s">
        <v>35</v>
      </c>
      <c r="J569" s="2" t="s">
        <v>36</v>
      </c>
      <c r="K569" s="16" t="s">
        <v>113</v>
      </c>
      <c r="L569" s="18">
        <v>2022</v>
      </c>
      <c r="M569" s="2"/>
    </row>
    <row r="570" spans="2:13" x14ac:dyDescent="0.3">
      <c r="B570" s="10">
        <v>44805</v>
      </c>
      <c r="C570" s="11" t="s">
        <v>104</v>
      </c>
      <c r="D570" s="11" t="s">
        <v>105</v>
      </c>
      <c r="E570" s="12">
        <v>38</v>
      </c>
      <c r="F570" s="13">
        <v>1312.8999999999999</v>
      </c>
      <c r="G570" s="12">
        <v>5</v>
      </c>
      <c r="H570" s="13">
        <v>265.75</v>
      </c>
      <c r="I570" s="11" t="s">
        <v>106</v>
      </c>
      <c r="J570" s="11" t="s">
        <v>100</v>
      </c>
      <c r="K570" s="12" t="s">
        <v>114</v>
      </c>
      <c r="L570" s="14">
        <v>2022</v>
      </c>
      <c r="M570" s="2"/>
    </row>
    <row r="571" spans="2:13" x14ac:dyDescent="0.3">
      <c r="B571" s="15">
        <v>44806</v>
      </c>
      <c r="C571" s="2" t="s">
        <v>79</v>
      </c>
      <c r="D571" s="2" t="s">
        <v>80</v>
      </c>
      <c r="E571" s="16">
        <v>2</v>
      </c>
      <c r="F571" s="17">
        <v>423.3</v>
      </c>
      <c r="G571" s="16">
        <v>4</v>
      </c>
      <c r="H571" s="17">
        <v>996</v>
      </c>
      <c r="I571" s="2" t="s">
        <v>81</v>
      </c>
      <c r="J571" s="2" t="s">
        <v>78</v>
      </c>
      <c r="K571" s="16" t="s">
        <v>114</v>
      </c>
      <c r="L571" s="18">
        <v>2022</v>
      </c>
      <c r="M571" s="2"/>
    </row>
    <row r="572" spans="2:13" x14ac:dyDescent="0.3">
      <c r="B572" s="10">
        <v>44807</v>
      </c>
      <c r="C572" s="11" t="s">
        <v>89</v>
      </c>
      <c r="D572" s="11" t="s">
        <v>90</v>
      </c>
      <c r="E572" s="12">
        <v>3</v>
      </c>
      <c r="F572" s="13">
        <v>188.97</v>
      </c>
      <c r="G572" s="12">
        <v>4</v>
      </c>
      <c r="H572" s="13">
        <v>359.96</v>
      </c>
      <c r="I572" s="11" t="s">
        <v>91</v>
      </c>
      <c r="J572" s="11" t="s">
        <v>78</v>
      </c>
      <c r="K572" s="12" t="s">
        <v>114</v>
      </c>
      <c r="L572" s="14">
        <v>2022</v>
      </c>
      <c r="M572" s="2"/>
    </row>
    <row r="573" spans="2:13" x14ac:dyDescent="0.3">
      <c r="B573" s="15">
        <v>44808</v>
      </c>
      <c r="C573" s="2" t="s">
        <v>53</v>
      </c>
      <c r="D573" s="2" t="s">
        <v>54</v>
      </c>
      <c r="E573" s="16">
        <v>0</v>
      </c>
      <c r="F573" s="17">
        <v>0</v>
      </c>
      <c r="G573" s="16">
        <v>3</v>
      </c>
      <c r="H573" s="17">
        <v>779.97</v>
      </c>
      <c r="I573" s="2" t="s">
        <v>35</v>
      </c>
      <c r="J573" s="2" t="s">
        <v>55</v>
      </c>
      <c r="K573" s="16" t="s">
        <v>114</v>
      </c>
      <c r="L573" s="18">
        <v>2022</v>
      </c>
      <c r="M573" s="2"/>
    </row>
    <row r="574" spans="2:13" x14ac:dyDescent="0.3">
      <c r="B574" s="10">
        <v>44809</v>
      </c>
      <c r="C574" s="11" t="s">
        <v>92</v>
      </c>
      <c r="D574" s="11" t="s">
        <v>93</v>
      </c>
      <c r="E574" s="12">
        <v>1</v>
      </c>
      <c r="F574" s="13">
        <v>38.99</v>
      </c>
      <c r="G574" s="12">
        <v>5</v>
      </c>
      <c r="H574" s="13">
        <v>299.95</v>
      </c>
      <c r="I574" s="11" t="s">
        <v>94</v>
      </c>
      <c r="J574" s="11" t="s">
        <v>95</v>
      </c>
      <c r="K574" s="12" t="s">
        <v>114</v>
      </c>
      <c r="L574" s="14">
        <v>2022</v>
      </c>
      <c r="M574" s="2"/>
    </row>
    <row r="575" spans="2:13" x14ac:dyDescent="0.3">
      <c r="B575" s="15">
        <v>44810</v>
      </c>
      <c r="C575" s="2" t="s">
        <v>75</v>
      </c>
      <c r="D575" s="2" t="s">
        <v>76</v>
      </c>
      <c r="E575" s="16">
        <v>2</v>
      </c>
      <c r="F575" s="17">
        <v>24</v>
      </c>
      <c r="G575" s="16">
        <v>2</v>
      </c>
      <c r="H575" s="17">
        <v>40</v>
      </c>
      <c r="I575" s="2" t="s">
        <v>77</v>
      </c>
      <c r="J575" s="2" t="s">
        <v>78</v>
      </c>
      <c r="K575" s="16" t="s">
        <v>114</v>
      </c>
      <c r="L575" s="18">
        <v>2022</v>
      </c>
      <c r="M575" s="2"/>
    </row>
    <row r="576" spans="2:13" x14ac:dyDescent="0.3">
      <c r="B576" s="10">
        <v>44811</v>
      </c>
      <c r="C576" s="11" t="s">
        <v>63</v>
      </c>
      <c r="D576" s="11" t="s">
        <v>41</v>
      </c>
      <c r="E576" s="12">
        <v>1</v>
      </c>
      <c r="F576" s="13">
        <v>20</v>
      </c>
      <c r="G576" s="12">
        <v>1</v>
      </c>
      <c r="H576" s="13">
        <v>39.99</v>
      </c>
      <c r="I576" s="11" t="s">
        <v>25</v>
      </c>
      <c r="J576" s="11" t="s">
        <v>55</v>
      </c>
      <c r="K576" s="12" t="s">
        <v>114</v>
      </c>
      <c r="L576" s="14">
        <v>2022</v>
      </c>
      <c r="M576" s="2"/>
    </row>
    <row r="577" spans="2:13" x14ac:dyDescent="0.3">
      <c r="B577" s="15">
        <v>44812</v>
      </c>
      <c r="C577" s="2" t="s">
        <v>98</v>
      </c>
      <c r="D577" s="2" t="s">
        <v>99</v>
      </c>
      <c r="E577" s="16">
        <v>1</v>
      </c>
      <c r="F577" s="17">
        <v>359.96</v>
      </c>
      <c r="G577" s="16">
        <v>2</v>
      </c>
      <c r="H577" s="17">
        <v>799.9</v>
      </c>
      <c r="I577" s="2" t="s">
        <v>13</v>
      </c>
      <c r="J577" s="2" t="s">
        <v>100</v>
      </c>
      <c r="K577" s="16" t="s">
        <v>114</v>
      </c>
      <c r="L577" s="18">
        <v>2022</v>
      </c>
      <c r="M577" s="2"/>
    </row>
    <row r="578" spans="2:13" x14ac:dyDescent="0.3">
      <c r="B578" s="10">
        <v>44813</v>
      </c>
      <c r="C578" s="11" t="s">
        <v>19</v>
      </c>
      <c r="D578" s="11" t="s">
        <v>20</v>
      </c>
      <c r="E578" s="12">
        <v>1</v>
      </c>
      <c r="F578" s="13">
        <v>64.989999999999995</v>
      </c>
      <c r="G578" s="12">
        <v>4</v>
      </c>
      <c r="H578" s="13">
        <v>399.96</v>
      </c>
      <c r="I578" s="11" t="s">
        <v>18</v>
      </c>
      <c r="J578" s="11" t="s">
        <v>14</v>
      </c>
      <c r="K578" s="12" t="s">
        <v>114</v>
      </c>
      <c r="L578" s="14">
        <v>2022</v>
      </c>
      <c r="M578" s="2"/>
    </row>
    <row r="579" spans="2:13" x14ac:dyDescent="0.3">
      <c r="B579" s="15">
        <v>44814</v>
      </c>
      <c r="C579" s="2" t="s">
        <v>19</v>
      </c>
      <c r="D579" s="2" t="s">
        <v>20</v>
      </c>
      <c r="E579" s="16">
        <v>3</v>
      </c>
      <c r="F579" s="17">
        <v>194.96999999999997</v>
      </c>
      <c r="G579" s="16">
        <v>4</v>
      </c>
      <c r="H579" s="17">
        <v>399.96</v>
      </c>
      <c r="I579" s="2" t="s">
        <v>18</v>
      </c>
      <c r="J579" s="2" t="s">
        <v>14</v>
      </c>
      <c r="K579" s="16" t="s">
        <v>114</v>
      </c>
      <c r="L579" s="18">
        <v>2022</v>
      </c>
      <c r="M579" s="2"/>
    </row>
    <row r="580" spans="2:13" x14ac:dyDescent="0.3">
      <c r="B580" s="10">
        <v>44815</v>
      </c>
      <c r="C580" s="11" t="s">
        <v>44</v>
      </c>
      <c r="D580" s="11" t="s">
        <v>45</v>
      </c>
      <c r="E580" s="12">
        <v>1</v>
      </c>
      <c r="F580" s="13">
        <v>32.71</v>
      </c>
      <c r="G580" s="12">
        <v>5</v>
      </c>
      <c r="H580" s="13">
        <v>251.6</v>
      </c>
      <c r="I580" s="11" t="s">
        <v>46</v>
      </c>
      <c r="J580" s="11" t="s">
        <v>36</v>
      </c>
      <c r="K580" s="12" t="s">
        <v>114</v>
      </c>
      <c r="L580" s="14">
        <v>2022</v>
      </c>
      <c r="M580" s="2"/>
    </row>
    <row r="581" spans="2:13" x14ac:dyDescent="0.3">
      <c r="B581" s="15">
        <v>44816</v>
      </c>
      <c r="C581" s="2" t="s">
        <v>61</v>
      </c>
      <c r="D581" s="2" t="s">
        <v>62</v>
      </c>
      <c r="E581" s="16">
        <v>1</v>
      </c>
      <c r="F581" s="17">
        <v>294.02</v>
      </c>
      <c r="G581" s="16">
        <v>3</v>
      </c>
      <c r="H581" s="17">
        <v>980.07</v>
      </c>
      <c r="I581" s="2" t="s">
        <v>58</v>
      </c>
      <c r="J581" s="2" t="s">
        <v>55</v>
      </c>
      <c r="K581" s="16" t="s">
        <v>114</v>
      </c>
      <c r="L581" s="18">
        <v>2022</v>
      </c>
      <c r="M581" s="2"/>
    </row>
    <row r="582" spans="2:13" x14ac:dyDescent="0.3">
      <c r="B582" s="10">
        <v>44817</v>
      </c>
      <c r="C582" s="11" t="s">
        <v>79</v>
      </c>
      <c r="D582" s="11" t="s">
        <v>80</v>
      </c>
      <c r="E582" s="12">
        <v>1</v>
      </c>
      <c r="F582" s="13">
        <v>211.65</v>
      </c>
      <c r="G582" s="12">
        <v>4</v>
      </c>
      <c r="H582" s="13">
        <v>996</v>
      </c>
      <c r="I582" s="11" t="s">
        <v>81</v>
      </c>
      <c r="J582" s="11" t="s">
        <v>78</v>
      </c>
      <c r="K582" s="12" t="s">
        <v>114</v>
      </c>
      <c r="L582" s="14">
        <v>2022</v>
      </c>
      <c r="M582" s="2"/>
    </row>
    <row r="583" spans="2:13" x14ac:dyDescent="0.3">
      <c r="B583" s="15">
        <v>44818</v>
      </c>
      <c r="C583" s="2" t="s">
        <v>53</v>
      </c>
      <c r="D583" s="2" t="s">
        <v>54</v>
      </c>
      <c r="E583" s="16">
        <v>0</v>
      </c>
      <c r="F583" s="17">
        <v>0</v>
      </c>
      <c r="G583" s="16">
        <v>1</v>
      </c>
      <c r="H583" s="17">
        <v>259.99</v>
      </c>
      <c r="I583" s="2" t="s">
        <v>35</v>
      </c>
      <c r="J583" s="2" t="s">
        <v>55</v>
      </c>
      <c r="K583" s="16" t="s">
        <v>114</v>
      </c>
      <c r="L583" s="18">
        <v>2022</v>
      </c>
      <c r="M583" s="2"/>
    </row>
    <row r="584" spans="2:13" x14ac:dyDescent="0.3">
      <c r="B584" s="10">
        <v>44819</v>
      </c>
      <c r="C584" s="11" t="s">
        <v>23</v>
      </c>
      <c r="D584" s="11" t="s">
        <v>24</v>
      </c>
      <c r="E584" s="12">
        <v>1</v>
      </c>
      <c r="F584" s="13">
        <v>10</v>
      </c>
      <c r="G584" s="12">
        <v>4</v>
      </c>
      <c r="H584" s="13">
        <v>79.959999999999994</v>
      </c>
      <c r="I584" s="11" t="s">
        <v>25</v>
      </c>
      <c r="J584" s="11" t="s">
        <v>14</v>
      </c>
      <c r="K584" s="12" t="s">
        <v>114</v>
      </c>
      <c r="L584" s="14">
        <v>2022</v>
      </c>
      <c r="M584" s="2"/>
    </row>
    <row r="585" spans="2:13" x14ac:dyDescent="0.3">
      <c r="B585" s="15">
        <v>44820</v>
      </c>
      <c r="C585" s="2" t="s">
        <v>79</v>
      </c>
      <c r="D585" s="2" t="s">
        <v>80</v>
      </c>
      <c r="E585" s="16">
        <v>1</v>
      </c>
      <c r="F585" s="17">
        <v>211.65</v>
      </c>
      <c r="G585" s="16">
        <v>3</v>
      </c>
      <c r="H585" s="17">
        <v>747</v>
      </c>
      <c r="I585" s="2" t="s">
        <v>81</v>
      </c>
      <c r="J585" s="2" t="s">
        <v>78</v>
      </c>
      <c r="K585" s="16" t="s">
        <v>114</v>
      </c>
      <c r="L585" s="18">
        <v>2022</v>
      </c>
      <c r="M585" s="2"/>
    </row>
    <row r="586" spans="2:13" x14ac:dyDescent="0.3">
      <c r="B586" s="10">
        <v>44821</v>
      </c>
      <c r="C586" s="11" t="s">
        <v>96</v>
      </c>
      <c r="D586" s="11" t="s">
        <v>97</v>
      </c>
      <c r="E586" s="12">
        <v>36</v>
      </c>
      <c r="F586" s="13">
        <v>2699.64</v>
      </c>
      <c r="G586" s="12">
        <v>4</v>
      </c>
      <c r="H586" s="13">
        <v>399.96</v>
      </c>
      <c r="I586" s="11" t="s">
        <v>25</v>
      </c>
      <c r="J586" s="11" t="s">
        <v>95</v>
      </c>
      <c r="K586" s="12" t="s">
        <v>114</v>
      </c>
      <c r="L586" s="14">
        <v>2022</v>
      </c>
      <c r="M586" s="2"/>
    </row>
    <row r="587" spans="2:13" x14ac:dyDescent="0.3">
      <c r="B587" s="15">
        <v>44822</v>
      </c>
      <c r="C587" s="2" t="s">
        <v>28</v>
      </c>
      <c r="D587" s="2" t="s">
        <v>29</v>
      </c>
      <c r="E587" s="16">
        <v>0</v>
      </c>
      <c r="F587" s="17">
        <v>0</v>
      </c>
      <c r="G587" s="16">
        <v>4</v>
      </c>
      <c r="H587" s="17">
        <v>119.96</v>
      </c>
      <c r="I587" s="2" t="s">
        <v>30</v>
      </c>
      <c r="J587" s="2" t="s">
        <v>14</v>
      </c>
      <c r="K587" s="16" t="s">
        <v>114</v>
      </c>
      <c r="L587" s="18">
        <v>2022</v>
      </c>
      <c r="M587" s="2"/>
    </row>
    <row r="588" spans="2:13" x14ac:dyDescent="0.3">
      <c r="B588" s="10">
        <v>44823</v>
      </c>
      <c r="C588" s="11" t="s">
        <v>96</v>
      </c>
      <c r="D588" s="11" t="s">
        <v>97</v>
      </c>
      <c r="E588" s="12">
        <v>3</v>
      </c>
      <c r="F588" s="13">
        <v>224.96999999999997</v>
      </c>
      <c r="G588" s="12">
        <v>4</v>
      </c>
      <c r="H588" s="13">
        <v>399.96</v>
      </c>
      <c r="I588" s="11" t="s">
        <v>25</v>
      </c>
      <c r="J588" s="11" t="s">
        <v>95</v>
      </c>
      <c r="K588" s="12" t="s">
        <v>114</v>
      </c>
      <c r="L588" s="14">
        <v>2022</v>
      </c>
      <c r="M588" s="2"/>
    </row>
    <row r="589" spans="2:13" x14ac:dyDescent="0.3">
      <c r="B589" s="15">
        <v>44824</v>
      </c>
      <c r="C589" s="2" t="s">
        <v>59</v>
      </c>
      <c r="D589" s="2" t="s">
        <v>60</v>
      </c>
      <c r="E589" s="16">
        <v>0</v>
      </c>
      <c r="F589" s="17">
        <v>0</v>
      </c>
      <c r="G589" s="16">
        <v>3</v>
      </c>
      <c r="H589" s="17">
        <v>119.97</v>
      </c>
      <c r="I589" s="2" t="s">
        <v>30</v>
      </c>
      <c r="J589" s="2" t="s">
        <v>55</v>
      </c>
      <c r="K589" s="16" t="s">
        <v>114</v>
      </c>
      <c r="L589" s="18">
        <v>2022</v>
      </c>
      <c r="M589" s="2"/>
    </row>
    <row r="590" spans="2:13" x14ac:dyDescent="0.3">
      <c r="B590" s="10">
        <v>44825</v>
      </c>
      <c r="C590" s="11" t="s">
        <v>59</v>
      </c>
      <c r="D590" s="11" t="s">
        <v>60</v>
      </c>
      <c r="E590" s="12">
        <v>45</v>
      </c>
      <c r="F590" s="13">
        <v>900</v>
      </c>
      <c r="G590" s="12">
        <v>5</v>
      </c>
      <c r="H590" s="13">
        <v>199.95</v>
      </c>
      <c r="I590" s="11" t="s">
        <v>30</v>
      </c>
      <c r="J590" s="11" t="s">
        <v>55</v>
      </c>
      <c r="K590" s="12" t="s">
        <v>114</v>
      </c>
      <c r="L590" s="14">
        <v>2022</v>
      </c>
      <c r="M590" s="2"/>
    </row>
    <row r="591" spans="2:13" x14ac:dyDescent="0.3">
      <c r="B591" s="15">
        <v>44826</v>
      </c>
      <c r="C591" s="2" t="s">
        <v>16</v>
      </c>
      <c r="D591" s="2" t="s">
        <v>17</v>
      </c>
      <c r="E591" s="16">
        <v>2</v>
      </c>
      <c r="F591" s="17">
        <v>349.98</v>
      </c>
      <c r="G591" s="16">
        <v>5</v>
      </c>
      <c r="H591" s="17">
        <v>1249.95</v>
      </c>
      <c r="I591" s="2" t="s">
        <v>18</v>
      </c>
      <c r="J591" s="2" t="s">
        <v>14</v>
      </c>
      <c r="K591" s="16" t="s">
        <v>114</v>
      </c>
      <c r="L591" s="18">
        <v>2022</v>
      </c>
      <c r="M591" s="2"/>
    </row>
    <row r="592" spans="2:13" x14ac:dyDescent="0.3">
      <c r="B592" s="10">
        <v>44827</v>
      </c>
      <c r="C592" s="11" t="s">
        <v>53</v>
      </c>
      <c r="D592" s="11" t="s">
        <v>54</v>
      </c>
      <c r="E592" s="12">
        <v>2</v>
      </c>
      <c r="F592" s="13">
        <v>415.98</v>
      </c>
      <c r="G592" s="12">
        <v>5</v>
      </c>
      <c r="H592" s="13">
        <v>1299.95</v>
      </c>
      <c r="I592" s="11" t="s">
        <v>35</v>
      </c>
      <c r="J592" s="11" t="s">
        <v>55</v>
      </c>
      <c r="K592" s="12" t="s">
        <v>114</v>
      </c>
      <c r="L592" s="14">
        <v>2022</v>
      </c>
      <c r="M592" s="2"/>
    </row>
    <row r="593" spans="2:13" x14ac:dyDescent="0.3">
      <c r="B593" s="15">
        <v>44828</v>
      </c>
      <c r="C593" s="2" t="s">
        <v>101</v>
      </c>
      <c r="D593" s="2" t="s">
        <v>102</v>
      </c>
      <c r="E593" s="16">
        <v>3</v>
      </c>
      <c r="F593" s="17">
        <v>732.90000000000009</v>
      </c>
      <c r="G593" s="16">
        <v>1</v>
      </c>
      <c r="H593" s="17">
        <v>349</v>
      </c>
      <c r="I593" s="2" t="s">
        <v>103</v>
      </c>
      <c r="J593" s="2" t="s">
        <v>100</v>
      </c>
      <c r="K593" s="16" t="s">
        <v>114</v>
      </c>
      <c r="L593" s="18">
        <v>2022</v>
      </c>
      <c r="M593" s="2"/>
    </row>
    <row r="594" spans="2:13" x14ac:dyDescent="0.3">
      <c r="B594" s="10">
        <v>44829</v>
      </c>
      <c r="C594" s="11" t="s">
        <v>49</v>
      </c>
      <c r="D594" s="11" t="s">
        <v>50</v>
      </c>
      <c r="E594" s="12">
        <v>3</v>
      </c>
      <c r="F594" s="13">
        <v>69.09</v>
      </c>
      <c r="G594" s="12">
        <v>5</v>
      </c>
      <c r="H594" s="13">
        <v>209.4</v>
      </c>
      <c r="I594" s="11" t="s">
        <v>46</v>
      </c>
      <c r="J594" s="11" t="s">
        <v>36</v>
      </c>
      <c r="K594" s="12" t="s">
        <v>114</v>
      </c>
      <c r="L594" s="14">
        <v>2022</v>
      </c>
      <c r="M594" s="2"/>
    </row>
    <row r="595" spans="2:13" x14ac:dyDescent="0.3">
      <c r="B595" s="15">
        <v>44830</v>
      </c>
      <c r="C595" s="2" t="s">
        <v>40</v>
      </c>
      <c r="D595" s="2" t="s">
        <v>41</v>
      </c>
      <c r="E595" s="16">
        <v>0</v>
      </c>
      <c r="F595" s="17">
        <v>0</v>
      </c>
      <c r="G595" s="16">
        <v>2</v>
      </c>
      <c r="H595" s="17">
        <v>79.98</v>
      </c>
      <c r="I595" s="2" t="s">
        <v>25</v>
      </c>
      <c r="J595" s="2" t="s">
        <v>36</v>
      </c>
      <c r="K595" s="16" t="s">
        <v>114</v>
      </c>
      <c r="L595" s="18">
        <v>2022</v>
      </c>
      <c r="M595" s="2"/>
    </row>
    <row r="596" spans="2:13" x14ac:dyDescent="0.3">
      <c r="B596" s="10">
        <v>44831</v>
      </c>
      <c r="C596" s="11" t="s">
        <v>92</v>
      </c>
      <c r="D596" s="11" t="s">
        <v>93</v>
      </c>
      <c r="E596" s="12">
        <v>1</v>
      </c>
      <c r="F596" s="13">
        <v>38.99</v>
      </c>
      <c r="G596" s="12">
        <v>2</v>
      </c>
      <c r="H596" s="13">
        <v>119.98</v>
      </c>
      <c r="I596" s="11" t="s">
        <v>94</v>
      </c>
      <c r="J596" s="11" t="s">
        <v>95</v>
      </c>
      <c r="K596" s="12" t="s">
        <v>114</v>
      </c>
      <c r="L596" s="14">
        <v>2022</v>
      </c>
      <c r="M596" s="2"/>
    </row>
    <row r="597" spans="2:13" x14ac:dyDescent="0.3">
      <c r="B597" s="15">
        <v>44832</v>
      </c>
      <c r="C597" s="2" t="s">
        <v>61</v>
      </c>
      <c r="D597" s="2" t="s">
        <v>62</v>
      </c>
      <c r="E597" s="16">
        <v>1</v>
      </c>
      <c r="F597" s="17">
        <v>294.02</v>
      </c>
      <c r="G597" s="16">
        <v>3</v>
      </c>
      <c r="H597" s="17">
        <v>980.07</v>
      </c>
      <c r="I597" s="2" t="s">
        <v>58</v>
      </c>
      <c r="J597" s="2" t="s">
        <v>55</v>
      </c>
      <c r="K597" s="16" t="s">
        <v>114</v>
      </c>
      <c r="L597" s="18">
        <v>2022</v>
      </c>
      <c r="M597" s="2"/>
    </row>
    <row r="598" spans="2:13" x14ac:dyDescent="0.3">
      <c r="B598" s="10">
        <v>44833</v>
      </c>
      <c r="C598" s="11" t="s">
        <v>63</v>
      </c>
      <c r="D598" s="11" t="s">
        <v>41</v>
      </c>
      <c r="E598" s="12">
        <v>1</v>
      </c>
      <c r="F598" s="13">
        <v>20</v>
      </c>
      <c r="G598" s="12">
        <v>3</v>
      </c>
      <c r="H598" s="13">
        <v>119.97</v>
      </c>
      <c r="I598" s="11" t="s">
        <v>25</v>
      </c>
      <c r="J598" s="11" t="s">
        <v>55</v>
      </c>
      <c r="K598" s="12" t="s">
        <v>114</v>
      </c>
      <c r="L598" s="14">
        <v>2022</v>
      </c>
      <c r="M598" s="2"/>
    </row>
    <row r="599" spans="2:13" x14ac:dyDescent="0.3">
      <c r="B599" s="15">
        <v>44834</v>
      </c>
      <c r="C599" s="2" t="s">
        <v>11</v>
      </c>
      <c r="D599" s="2" t="s">
        <v>12</v>
      </c>
      <c r="E599" s="16">
        <v>3</v>
      </c>
      <c r="F599" s="17">
        <v>1036.77</v>
      </c>
      <c r="G599" s="16">
        <v>5</v>
      </c>
      <c r="H599" s="17">
        <v>2159.9499999999998</v>
      </c>
      <c r="I599" s="2" t="s">
        <v>13</v>
      </c>
      <c r="J599" s="2" t="s">
        <v>14</v>
      </c>
      <c r="K599" s="16" t="s">
        <v>114</v>
      </c>
      <c r="L599" s="18">
        <v>2022</v>
      </c>
      <c r="M599" s="2"/>
    </row>
    <row r="600" spans="2:13" x14ac:dyDescent="0.3">
      <c r="B600" s="10">
        <v>44835</v>
      </c>
      <c r="C600" s="11" t="s">
        <v>69</v>
      </c>
      <c r="D600" s="11" t="s">
        <v>70</v>
      </c>
      <c r="E600" s="12">
        <v>1</v>
      </c>
      <c r="F600" s="13">
        <v>35</v>
      </c>
      <c r="G600" s="12">
        <v>5</v>
      </c>
      <c r="H600" s="13">
        <v>350</v>
      </c>
      <c r="I600" s="11" t="s">
        <v>71</v>
      </c>
      <c r="J600" s="11" t="s">
        <v>68</v>
      </c>
      <c r="K600" s="12" t="s">
        <v>115</v>
      </c>
      <c r="L600" s="14">
        <v>2022</v>
      </c>
      <c r="M600" s="2"/>
    </row>
    <row r="601" spans="2:13" x14ac:dyDescent="0.3">
      <c r="B601" s="15">
        <v>44836</v>
      </c>
      <c r="C601" s="2" t="s">
        <v>101</v>
      </c>
      <c r="D601" s="2" t="s">
        <v>102</v>
      </c>
      <c r="E601" s="16">
        <v>2</v>
      </c>
      <c r="F601" s="17">
        <v>488.6</v>
      </c>
      <c r="G601" s="16">
        <v>5</v>
      </c>
      <c r="H601" s="17">
        <v>1745</v>
      </c>
      <c r="I601" s="2" t="s">
        <v>103</v>
      </c>
      <c r="J601" s="2" t="s">
        <v>100</v>
      </c>
      <c r="K601" s="16" t="s">
        <v>115</v>
      </c>
      <c r="L601" s="18">
        <v>2022</v>
      </c>
      <c r="M601" s="2"/>
    </row>
    <row r="602" spans="2:13" x14ac:dyDescent="0.3">
      <c r="B602" s="10">
        <v>44837</v>
      </c>
      <c r="C602" s="11" t="s">
        <v>89</v>
      </c>
      <c r="D602" s="11" t="s">
        <v>90</v>
      </c>
      <c r="E602" s="12">
        <v>1</v>
      </c>
      <c r="F602" s="13">
        <v>62.99</v>
      </c>
      <c r="G602" s="12">
        <v>2</v>
      </c>
      <c r="H602" s="13">
        <v>179.98</v>
      </c>
      <c r="I602" s="11" t="s">
        <v>91</v>
      </c>
      <c r="J602" s="11" t="s">
        <v>78</v>
      </c>
      <c r="K602" s="12" t="s">
        <v>115</v>
      </c>
      <c r="L602" s="14">
        <v>2022</v>
      </c>
      <c r="M602" s="2"/>
    </row>
    <row r="603" spans="2:13" x14ac:dyDescent="0.3">
      <c r="B603" s="15">
        <v>44838</v>
      </c>
      <c r="C603" s="2" t="s">
        <v>61</v>
      </c>
      <c r="D603" s="2" t="s">
        <v>62</v>
      </c>
      <c r="E603" s="16">
        <v>1</v>
      </c>
      <c r="F603" s="17">
        <v>294.02</v>
      </c>
      <c r="G603" s="16">
        <v>2</v>
      </c>
      <c r="H603" s="17">
        <v>653.38</v>
      </c>
      <c r="I603" s="2" t="s">
        <v>58</v>
      </c>
      <c r="J603" s="2" t="s">
        <v>55</v>
      </c>
      <c r="K603" s="16" t="s">
        <v>115</v>
      </c>
      <c r="L603" s="18">
        <v>2022</v>
      </c>
      <c r="M603" s="2"/>
    </row>
    <row r="604" spans="2:13" x14ac:dyDescent="0.3">
      <c r="B604" s="10">
        <v>44839</v>
      </c>
      <c r="C604" s="11" t="s">
        <v>23</v>
      </c>
      <c r="D604" s="11" t="s">
        <v>24</v>
      </c>
      <c r="E604" s="12">
        <v>0</v>
      </c>
      <c r="F604" s="13">
        <v>0</v>
      </c>
      <c r="G604" s="12">
        <v>4</v>
      </c>
      <c r="H604" s="13">
        <v>79.959999999999994</v>
      </c>
      <c r="I604" s="11" t="s">
        <v>25</v>
      </c>
      <c r="J604" s="11" t="s">
        <v>14</v>
      </c>
      <c r="K604" s="12" t="s">
        <v>115</v>
      </c>
      <c r="L604" s="14">
        <v>2022</v>
      </c>
      <c r="M604" s="2"/>
    </row>
    <row r="605" spans="2:13" x14ac:dyDescent="0.3">
      <c r="B605" s="15">
        <v>44840</v>
      </c>
      <c r="C605" s="2" t="s">
        <v>44</v>
      </c>
      <c r="D605" s="2" t="s">
        <v>45</v>
      </c>
      <c r="E605" s="16">
        <v>63</v>
      </c>
      <c r="F605" s="17">
        <v>2060.73</v>
      </c>
      <c r="G605" s="16">
        <v>3</v>
      </c>
      <c r="H605" s="17">
        <v>150.96</v>
      </c>
      <c r="I605" s="2" t="s">
        <v>46</v>
      </c>
      <c r="J605" s="2" t="s">
        <v>36</v>
      </c>
      <c r="K605" s="16" t="s">
        <v>115</v>
      </c>
      <c r="L605" s="18">
        <v>2022</v>
      </c>
      <c r="M605" s="2"/>
    </row>
    <row r="606" spans="2:13" x14ac:dyDescent="0.3">
      <c r="B606" s="10">
        <v>44841</v>
      </c>
      <c r="C606" s="11" t="s">
        <v>31</v>
      </c>
      <c r="D606" s="11" t="s">
        <v>32</v>
      </c>
      <c r="E606" s="12">
        <v>1</v>
      </c>
      <c r="F606" s="13">
        <v>234.5</v>
      </c>
      <c r="G606" s="12">
        <v>4</v>
      </c>
      <c r="H606" s="13">
        <v>1103.52</v>
      </c>
      <c r="I606" s="11" t="s">
        <v>18</v>
      </c>
      <c r="J606" s="11" t="s">
        <v>14</v>
      </c>
      <c r="K606" s="12" t="s">
        <v>115</v>
      </c>
      <c r="L606" s="14">
        <v>2022</v>
      </c>
      <c r="M606" s="2"/>
    </row>
    <row r="607" spans="2:13" x14ac:dyDescent="0.3">
      <c r="B607" s="15">
        <v>44842</v>
      </c>
      <c r="C607" s="2" t="s">
        <v>23</v>
      </c>
      <c r="D607" s="2" t="s">
        <v>24</v>
      </c>
      <c r="E607" s="16">
        <v>0</v>
      </c>
      <c r="F607" s="17">
        <v>0</v>
      </c>
      <c r="G607" s="16">
        <v>1</v>
      </c>
      <c r="H607" s="17">
        <v>19.989999999999998</v>
      </c>
      <c r="I607" s="2" t="s">
        <v>25</v>
      </c>
      <c r="J607" s="2" t="s">
        <v>14</v>
      </c>
      <c r="K607" s="16" t="s">
        <v>115</v>
      </c>
      <c r="L607" s="18">
        <v>2022</v>
      </c>
      <c r="M607" s="2"/>
    </row>
    <row r="608" spans="2:13" x14ac:dyDescent="0.3">
      <c r="B608" s="10">
        <v>44843</v>
      </c>
      <c r="C608" s="11" t="s">
        <v>98</v>
      </c>
      <c r="D608" s="11" t="s">
        <v>99</v>
      </c>
      <c r="E608" s="12">
        <v>48</v>
      </c>
      <c r="F608" s="13">
        <v>17278.079999999998</v>
      </c>
      <c r="G608" s="12">
        <v>1</v>
      </c>
      <c r="H608" s="13">
        <v>399.95</v>
      </c>
      <c r="I608" s="11" t="s">
        <v>13</v>
      </c>
      <c r="J608" s="11" t="s">
        <v>100</v>
      </c>
      <c r="K608" s="12" t="s">
        <v>115</v>
      </c>
      <c r="L608" s="14">
        <v>2022</v>
      </c>
      <c r="M608" s="2"/>
    </row>
    <row r="609" spans="2:13" x14ac:dyDescent="0.3">
      <c r="B609" s="15">
        <v>44844</v>
      </c>
      <c r="C609" s="2" t="s">
        <v>69</v>
      </c>
      <c r="D609" s="2" t="s">
        <v>70</v>
      </c>
      <c r="E609" s="16">
        <v>3</v>
      </c>
      <c r="F609" s="17">
        <v>105</v>
      </c>
      <c r="G609" s="16">
        <v>5</v>
      </c>
      <c r="H609" s="17">
        <v>350</v>
      </c>
      <c r="I609" s="2" t="s">
        <v>71</v>
      </c>
      <c r="J609" s="2" t="s">
        <v>68</v>
      </c>
      <c r="K609" s="16" t="s">
        <v>115</v>
      </c>
      <c r="L609" s="18">
        <v>2022</v>
      </c>
      <c r="M609" s="2"/>
    </row>
    <row r="610" spans="2:13" x14ac:dyDescent="0.3">
      <c r="B610" s="10">
        <v>44845</v>
      </c>
      <c r="C610" s="11" t="s">
        <v>75</v>
      </c>
      <c r="D610" s="11" t="s">
        <v>76</v>
      </c>
      <c r="E610" s="12">
        <v>47</v>
      </c>
      <c r="F610" s="13">
        <v>564</v>
      </c>
      <c r="G610" s="12">
        <v>5</v>
      </c>
      <c r="H610" s="13">
        <v>100</v>
      </c>
      <c r="I610" s="11" t="s">
        <v>77</v>
      </c>
      <c r="J610" s="11" t="s">
        <v>78</v>
      </c>
      <c r="K610" s="12" t="s">
        <v>115</v>
      </c>
      <c r="L610" s="14">
        <v>2022</v>
      </c>
      <c r="M610" s="2"/>
    </row>
    <row r="611" spans="2:13" x14ac:dyDescent="0.3">
      <c r="B611" s="15">
        <v>44846</v>
      </c>
      <c r="C611" s="2" t="s">
        <v>26</v>
      </c>
      <c r="D611" s="2" t="s">
        <v>27</v>
      </c>
      <c r="E611" s="16">
        <v>3</v>
      </c>
      <c r="F611" s="17">
        <v>42</v>
      </c>
      <c r="G611" s="16">
        <v>5</v>
      </c>
      <c r="H611" s="17">
        <v>139.94999999999999</v>
      </c>
      <c r="I611" s="2" t="s">
        <v>25</v>
      </c>
      <c r="J611" s="2" t="s">
        <v>14</v>
      </c>
      <c r="K611" s="16" t="s">
        <v>115</v>
      </c>
      <c r="L611" s="18">
        <v>2022</v>
      </c>
      <c r="M611" s="2"/>
    </row>
    <row r="612" spans="2:13" x14ac:dyDescent="0.3">
      <c r="B612" s="10">
        <v>44847</v>
      </c>
      <c r="C612" s="11" t="s">
        <v>75</v>
      </c>
      <c r="D612" s="11" t="s">
        <v>76</v>
      </c>
      <c r="E612" s="12">
        <v>2</v>
      </c>
      <c r="F612" s="13">
        <v>24</v>
      </c>
      <c r="G612" s="12">
        <v>2</v>
      </c>
      <c r="H612" s="13">
        <v>40</v>
      </c>
      <c r="I612" s="11" t="s">
        <v>77</v>
      </c>
      <c r="J612" s="11" t="s">
        <v>78</v>
      </c>
      <c r="K612" s="12" t="s">
        <v>115</v>
      </c>
      <c r="L612" s="14">
        <v>2022</v>
      </c>
      <c r="M612" s="2"/>
    </row>
    <row r="613" spans="2:13" x14ac:dyDescent="0.3">
      <c r="B613" s="15">
        <v>44848</v>
      </c>
      <c r="C613" s="2" t="s">
        <v>21</v>
      </c>
      <c r="D613" s="2" t="s">
        <v>22</v>
      </c>
      <c r="E613" s="16">
        <v>0</v>
      </c>
      <c r="F613" s="17">
        <v>0</v>
      </c>
      <c r="G613" s="16">
        <v>5</v>
      </c>
      <c r="H613" s="17">
        <v>349.95</v>
      </c>
      <c r="I613" s="2" t="s">
        <v>18</v>
      </c>
      <c r="J613" s="2" t="s">
        <v>14</v>
      </c>
      <c r="K613" s="16" t="s">
        <v>115</v>
      </c>
      <c r="L613" s="18">
        <v>2022</v>
      </c>
      <c r="M613" s="2"/>
    </row>
    <row r="614" spans="2:13" x14ac:dyDescent="0.3">
      <c r="B614" s="10">
        <v>44849</v>
      </c>
      <c r="C614" s="11" t="s">
        <v>101</v>
      </c>
      <c r="D614" s="11" t="s">
        <v>102</v>
      </c>
      <c r="E614" s="12">
        <v>3</v>
      </c>
      <c r="F614" s="13">
        <v>732.90000000000009</v>
      </c>
      <c r="G614" s="12">
        <v>2</v>
      </c>
      <c r="H614" s="13">
        <v>698</v>
      </c>
      <c r="I614" s="11" t="s">
        <v>103</v>
      </c>
      <c r="J614" s="11" t="s">
        <v>100</v>
      </c>
      <c r="K614" s="12" t="s">
        <v>115</v>
      </c>
      <c r="L614" s="14">
        <v>2022</v>
      </c>
      <c r="M614" s="2"/>
    </row>
    <row r="615" spans="2:13" x14ac:dyDescent="0.3">
      <c r="B615" s="15">
        <v>44850</v>
      </c>
      <c r="C615" s="2" t="s">
        <v>79</v>
      </c>
      <c r="D615" s="2" t="s">
        <v>80</v>
      </c>
      <c r="E615" s="16">
        <v>1</v>
      </c>
      <c r="F615" s="17">
        <v>211.65</v>
      </c>
      <c r="G615" s="16">
        <v>2</v>
      </c>
      <c r="H615" s="17">
        <v>498</v>
      </c>
      <c r="I615" s="2" t="s">
        <v>81</v>
      </c>
      <c r="J615" s="2" t="s">
        <v>78</v>
      </c>
      <c r="K615" s="16" t="s">
        <v>115</v>
      </c>
      <c r="L615" s="18">
        <v>2022</v>
      </c>
      <c r="M615" s="2"/>
    </row>
    <row r="616" spans="2:13" x14ac:dyDescent="0.3">
      <c r="B616" s="10">
        <v>44851</v>
      </c>
      <c r="C616" s="11" t="s">
        <v>53</v>
      </c>
      <c r="D616" s="11" t="s">
        <v>54</v>
      </c>
      <c r="E616" s="12">
        <v>2</v>
      </c>
      <c r="F616" s="13">
        <v>415.98</v>
      </c>
      <c r="G616" s="12">
        <v>2</v>
      </c>
      <c r="H616" s="13">
        <v>519.98</v>
      </c>
      <c r="I616" s="11" t="s">
        <v>35</v>
      </c>
      <c r="J616" s="11" t="s">
        <v>55</v>
      </c>
      <c r="K616" s="12" t="s">
        <v>115</v>
      </c>
      <c r="L616" s="14">
        <v>2022</v>
      </c>
      <c r="M616" s="2"/>
    </row>
    <row r="617" spans="2:13" x14ac:dyDescent="0.3">
      <c r="B617" s="15">
        <v>44852</v>
      </c>
      <c r="C617" s="2" t="s">
        <v>31</v>
      </c>
      <c r="D617" s="2" t="s">
        <v>32</v>
      </c>
      <c r="E617" s="16">
        <v>2</v>
      </c>
      <c r="F617" s="17">
        <v>469</v>
      </c>
      <c r="G617" s="16">
        <v>2</v>
      </c>
      <c r="H617" s="17">
        <v>551.76</v>
      </c>
      <c r="I617" s="2" t="s">
        <v>18</v>
      </c>
      <c r="J617" s="2" t="s">
        <v>14</v>
      </c>
      <c r="K617" s="16" t="s">
        <v>115</v>
      </c>
      <c r="L617" s="18">
        <v>2022</v>
      </c>
      <c r="M617" s="2"/>
    </row>
    <row r="618" spans="2:13" x14ac:dyDescent="0.3">
      <c r="B618" s="10">
        <v>44853</v>
      </c>
      <c r="C618" s="11" t="s">
        <v>87</v>
      </c>
      <c r="D618" s="11" t="s">
        <v>88</v>
      </c>
      <c r="E618" s="12">
        <v>0</v>
      </c>
      <c r="F618" s="13">
        <v>0</v>
      </c>
      <c r="G618" s="12">
        <v>3</v>
      </c>
      <c r="H618" s="13">
        <v>269.97000000000003</v>
      </c>
      <c r="I618" s="11" t="s">
        <v>25</v>
      </c>
      <c r="J618" s="11" t="s">
        <v>78</v>
      </c>
      <c r="K618" s="12" t="s">
        <v>115</v>
      </c>
      <c r="L618" s="14">
        <v>2022</v>
      </c>
      <c r="M618" s="2"/>
    </row>
    <row r="619" spans="2:13" x14ac:dyDescent="0.3">
      <c r="B619" s="15">
        <v>44854</v>
      </c>
      <c r="C619" s="2" t="s">
        <v>47</v>
      </c>
      <c r="D619" s="2" t="s">
        <v>48</v>
      </c>
      <c r="E619" s="16">
        <v>32</v>
      </c>
      <c r="F619" s="17">
        <v>2877.12</v>
      </c>
      <c r="G619" s="16">
        <v>1</v>
      </c>
      <c r="H619" s="17">
        <v>119.88</v>
      </c>
      <c r="I619" s="2" t="s">
        <v>46</v>
      </c>
      <c r="J619" s="2" t="s">
        <v>36</v>
      </c>
      <c r="K619" s="16" t="s">
        <v>115</v>
      </c>
      <c r="L619" s="18">
        <v>2022</v>
      </c>
      <c r="M619" s="2"/>
    </row>
    <row r="620" spans="2:13" x14ac:dyDescent="0.3">
      <c r="B620" s="10">
        <v>44855</v>
      </c>
      <c r="C620" s="11" t="s">
        <v>11</v>
      </c>
      <c r="D620" s="11" t="s">
        <v>12</v>
      </c>
      <c r="E620" s="12">
        <v>3</v>
      </c>
      <c r="F620" s="13">
        <v>1036.77</v>
      </c>
      <c r="G620" s="12">
        <v>5</v>
      </c>
      <c r="H620" s="13">
        <v>2159.9499999999998</v>
      </c>
      <c r="I620" s="11" t="s">
        <v>13</v>
      </c>
      <c r="J620" s="11" t="s">
        <v>14</v>
      </c>
      <c r="K620" s="12" t="s">
        <v>115</v>
      </c>
      <c r="L620" s="14">
        <v>2022</v>
      </c>
      <c r="M620" s="2"/>
    </row>
    <row r="621" spans="2:13" x14ac:dyDescent="0.3">
      <c r="B621" s="15">
        <v>44856</v>
      </c>
      <c r="C621" s="2" t="s">
        <v>37</v>
      </c>
      <c r="D621" s="2" t="s">
        <v>38</v>
      </c>
      <c r="E621" s="16">
        <v>3</v>
      </c>
      <c r="F621" s="17">
        <v>116.97</v>
      </c>
      <c r="G621" s="16">
        <v>5</v>
      </c>
      <c r="H621" s="17">
        <v>299.95</v>
      </c>
      <c r="I621" s="2" t="s">
        <v>39</v>
      </c>
      <c r="J621" s="2" t="s">
        <v>36</v>
      </c>
      <c r="K621" s="16" t="s">
        <v>115</v>
      </c>
      <c r="L621" s="18">
        <v>2022</v>
      </c>
      <c r="M621" s="2"/>
    </row>
    <row r="622" spans="2:13" x14ac:dyDescent="0.3">
      <c r="B622" s="10">
        <v>44857</v>
      </c>
      <c r="C622" s="11" t="s">
        <v>26</v>
      </c>
      <c r="D622" s="11" t="s">
        <v>27</v>
      </c>
      <c r="E622" s="12">
        <v>1</v>
      </c>
      <c r="F622" s="13">
        <v>14</v>
      </c>
      <c r="G622" s="12">
        <v>4</v>
      </c>
      <c r="H622" s="13">
        <v>111.96</v>
      </c>
      <c r="I622" s="11" t="s">
        <v>25</v>
      </c>
      <c r="J622" s="11" t="s">
        <v>14</v>
      </c>
      <c r="K622" s="12" t="s">
        <v>115</v>
      </c>
      <c r="L622" s="14">
        <v>2022</v>
      </c>
      <c r="M622" s="2"/>
    </row>
    <row r="623" spans="2:13" x14ac:dyDescent="0.3">
      <c r="B623" s="15">
        <v>44858</v>
      </c>
      <c r="C623" s="2" t="s">
        <v>26</v>
      </c>
      <c r="D623" s="2" t="s">
        <v>27</v>
      </c>
      <c r="E623" s="16">
        <v>2</v>
      </c>
      <c r="F623" s="17">
        <v>28</v>
      </c>
      <c r="G623" s="16">
        <v>5</v>
      </c>
      <c r="H623" s="17">
        <v>139.94999999999999</v>
      </c>
      <c r="I623" s="2" t="s">
        <v>25</v>
      </c>
      <c r="J623" s="2" t="s">
        <v>14</v>
      </c>
      <c r="K623" s="16" t="s">
        <v>115</v>
      </c>
      <c r="L623" s="18">
        <v>2022</v>
      </c>
      <c r="M623" s="2"/>
    </row>
    <row r="624" spans="2:13" x14ac:dyDescent="0.3">
      <c r="B624" s="10">
        <v>44859</v>
      </c>
      <c r="C624" s="11" t="s">
        <v>28</v>
      </c>
      <c r="D624" s="11" t="s">
        <v>29</v>
      </c>
      <c r="E624" s="12">
        <v>3</v>
      </c>
      <c r="F624" s="13">
        <v>45</v>
      </c>
      <c r="G624" s="12">
        <v>2</v>
      </c>
      <c r="H624" s="13">
        <v>59.98</v>
      </c>
      <c r="I624" s="11" t="s">
        <v>30</v>
      </c>
      <c r="J624" s="11" t="s">
        <v>14</v>
      </c>
      <c r="K624" s="12" t="s">
        <v>115</v>
      </c>
      <c r="L624" s="14">
        <v>2022</v>
      </c>
      <c r="M624" s="2"/>
    </row>
    <row r="625" spans="2:13" x14ac:dyDescent="0.3">
      <c r="B625" s="15">
        <v>44860</v>
      </c>
      <c r="C625" s="2" t="s">
        <v>42</v>
      </c>
      <c r="D625" s="2" t="s">
        <v>43</v>
      </c>
      <c r="E625" s="16">
        <v>43</v>
      </c>
      <c r="F625" s="17">
        <v>945.56999999999994</v>
      </c>
      <c r="G625" s="16">
        <v>5</v>
      </c>
      <c r="H625" s="17">
        <v>199.95</v>
      </c>
      <c r="I625" s="2" t="s">
        <v>25</v>
      </c>
      <c r="J625" s="2" t="s">
        <v>36</v>
      </c>
      <c r="K625" s="16" t="s">
        <v>115</v>
      </c>
      <c r="L625" s="18">
        <v>2022</v>
      </c>
      <c r="M625" s="2"/>
    </row>
    <row r="626" spans="2:13" x14ac:dyDescent="0.3">
      <c r="B626" s="10">
        <v>44861</v>
      </c>
      <c r="C626" s="11" t="s">
        <v>26</v>
      </c>
      <c r="D626" s="11" t="s">
        <v>27</v>
      </c>
      <c r="E626" s="12">
        <v>1</v>
      </c>
      <c r="F626" s="13">
        <v>14</v>
      </c>
      <c r="G626" s="12">
        <v>2</v>
      </c>
      <c r="H626" s="13">
        <v>55.98</v>
      </c>
      <c r="I626" s="11" t="s">
        <v>25</v>
      </c>
      <c r="J626" s="11" t="s">
        <v>14</v>
      </c>
      <c r="K626" s="12" t="s">
        <v>115</v>
      </c>
      <c r="L626" s="14">
        <v>2022</v>
      </c>
      <c r="M626" s="2"/>
    </row>
    <row r="627" spans="2:13" x14ac:dyDescent="0.3">
      <c r="B627" s="15">
        <v>44862</v>
      </c>
      <c r="C627" s="2" t="s">
        <v>59</v>
      </c>
      <c r="D627" s="2" t="s">
        <v>60</v>
      </c>
      <c r="E627" s="16">
        <v>2</v>
      </c>
      <c r="F627" s="17">
        <v>40</v>
      </c>
      <c r="G627" s="16">
        <v>2</v>
      </c>
      <c r="H627" s="17">
        <v>79.98</v>
      </c>
      <c r="I627" s="2" t="s">
        <v>30</v>
      </c>
      <c r="J627" s="2" t="s">
        <v>55</v>
      </c>
      <c r="K627" s="16" t="s">
        <v>115</v>
      </c>
      <c r="L627" s="18">
        <v>2022</v>
      </c>
      <c r="M627" s="2"/>
    </row>
    <row r="628" spans="2:13" x14ac:dyDescent="0.3">
      <c r="B628" s="10">
        <v>44863</v>
      </c>
      <c r="C628" s="11" t="s">
        <v>101</v>
      </c>
      <c r="D628" s="11" t="s">
        <v>102</v>
      </c>
      <c r="E628" s="12">
        <v>1</v>
      </c>
      <c r="F628" s="13">
        <v>244.3</v>
      </c>
      <c r="G628" s="12">
        <v>2</v>
      </c>
      <c r="H628" s="13">
        <v>698</v>
      </c>
      <c r="I628" s="11" t="s">
        <v>103</v>
      </c>
      <c r="J628" s="11" t="s">
        <v>100</v>
      </c>
      <c r="K628" s="12" t="s">
        <v>115</v>
      </c>
      <c r="L628" s="14">
        <v>2022</v>
      </c>
      <c r="M628" s="2"/>
    </row>
    <row r="629" spans="2:13" x14ac:dyDescent="0.3">
      <c r="B629" s="15">
        <v>44864</v>
      </c>
      <c r="C629" s="2" t="s">
        <v>11</v>
      </c>
      <c r="D629" s="2" t="s">
        <v>12</v>
      </c>
      <c r="E629" s="16">
        <v>2</v>
      </c>
      <c r="F629" s="17">
        <v>691.18</v>
      </c>
      <c r="G629" s="16">
        <v>5</v>
      </c>
      <c r="H629" s="17">
        <v>2159.9499999999998</v>
      </c>
      <c r="I629" s="2" t="s">
        <v>13</v>
      </c>
      <c r="J629" s="2" t="s">
        <v>14</v>
      </c>
      <c r="K629" s="16" t="s">
        <v>115</v>
      </c>
      <c r="L629" s="18">
        <v>2022</v>
      </c>
      <c r="M629" s="2"/>
    </row>
    <row r="630" spans="2:13" x14ac:dyDescent="0.3">
      <c r="B630" s="10">
        <v>44865</v>
      </c>
      <c r="C630" s="11" t="s">
        <v>51</v>
      </c>
      <c r="D630" s="11" t="s">
        <v>52</v>
      </c>
      <c r="E630" s="12">
        <v>27</v>
      </c>
      <c r="F630" s="13">
        <v>2429.73</v>
      </c>
      <c r="G630" s="12">
        <v>1</v>
      </c>
      <c r="H630" s="13">
        <v>119.99</v>
      </c>
      <c r="I630" s="11" t="s">
        <v>39</v>
      </c>
      <c r="J630" s="11" t="s">
        <v>36</v>
      </c>
      <c r="K630" s="12" t="s">
        <v>115</v>
      </c>
      <c r="L630" s="14">
        <v>2022</v>
      </c>
      <c r="M630" s="2"/>
    </row>
    <row r="631" spans="2:13" x14ac:dyDescent="0.3">
      <c r="B631" s="15">
        <v>44866</v>
      </c>
      <c r="C631" s="2" t="s">
        <v>98</v>
      </c>
      <c r="D631" s="2" t="s">
        <v>99</v>
      </c>
      <c r="E631" s="16">
        <v>3</v>
      </c>
      <c r="F631" s="17">
        <v>1079.8799999999999</v>
      </c>
      <c r="G631" s="16">
        <v>2</v>
      </c>
      <c r="H631" s="17">
        <v>799.9</v>
      </c>
      <c r="I631" s="2" t="s">
        <v>13</v>
      </c>
      <c r="J631" s="2" t="s">
        <v>100</v>
      </c>
      <c r="K631" s="16" t="s">
        <v>116</v>
      </c>
      <c r="L631" s="18">
        <v>2022</v>
      </c>
      <c r="M631" s="2"/>
    </row>
    <row r="632" spans="2:13" x14ac:dyDescent="0.3">
      <c r="B632" s="10">
        <v>44867</v>
      </c>
      <c r="C632" s="11" t="s">
        <v>104</v>
      </c>
      <c r="D632" s="11" t="s">
        <v>105</v>
      </c>
      <c r="E632" s="12">
        <v>3</v>
      </c>
      <c r="F632" s="13">
        <v>103.64999999999999</v>
      </c>
      <c r="G632" s="12">
        <v>1</v>
      </c>
      <c r="H632" s="13">
        <v>53.15</v>
      </c>
      <c r="I632" s="11" t="s">
        <v>106</v>
      </c>
      <c r="J632" s="11" t="s">
        <v>100</v>
      </c>
      <c r="K632" s="12" t="s">
        <v>116</v>
      </c>
      <c r="L632" s="14">
        <v>2022</v>
      </c>
      <c r="M632" s="2"/>
    </row>
    <row r="633" spans="2:13" x14ac:dyDescent="0.3">
      <c r="B633" s="15">
        <v>44868</v>
      </c>
      <c r="C633" s="2" t="s">
        <v>26</v>
      </c>
      <c r="D633" s="2" t="s">
        <v>27</v>
      </c>
      <c r="E633" s="16">
        <v>3</v>
      </c>
      <c r="F633" s="17">
        <v>42</v>
      </c>
      <c r="G633" s="16">
        <v>1</v>
      </c>
      <c r="H633" s="17">
        <v>27.99</v>
      </c>
      <c r="I633" s="2" t="s">
        <v>25</v>
      </c>
      <c r="J633" s="2" t="s">
        <v>14</v>
      </c>
      <c r="K633" s="16" t="s">
        <v>116</v>
      </c>
      <c r="L633" s="18">
        <v>2022</v>
      </c>
      <c r="M633" s="2"/>
    </row>
    <row r="634" spans="2:13" x14ac:dyDescent="0.3">
      <c r="B634" s="10">
        <v>44869</v>
      </c>
      <c r="C634" s="11" t="s">
        <v>82</v>
      </c>
      <c r="D634" s="11" t="s">
        <v>83</v>
      </c>
      <c r="E634" s="12">
        <v>0</v>
      </c>
      <c r="F634" s="13">
        <v>0</v>
      </c>
      <c r="G634" s="12">
        <v>2</v>
      </c>
      <c r="H634" s="13">
        <v>258</v>
      </c>
      <c r="I634" s="11" t="s">
        <v>77</v>
      </c>
      <c r="J634" s="11" t="s">
        <v>78</v>
      </c>
      <c r="K634" s="12" t="s">
        <v>116</v>
      </c>
      <c r="L634" s="14">
        <v>2022</v>
      </c>
      <c r="M634" s="2"/>
    </row>
    <row r="635" spans="2:13" x14ac:dyDescent="0.3">
      <c r="B635" s="15">
        <v>44870</v>
      </c>
      <c r="C635" s="2" t="s">
        <v>66</v>
      </c>
      <c r="D635" s="2" t="s">
        <v>67</v>
      </c>
      <c r="E635" s="16">
        <v>1</v>
      </c>
      <c r="F635" s="17">
        <v>4495.5</v>
      </c>
      <c r="G635" s="16">
        <v>5</v>
      </c>
      <c r="H635" s="17">
        <v>24975</v>
      </c>
      <c r="I635" s="2" t="s">
        <v>13</v>
      </c>
      <c r="J635" s="2" t="s">
        <v>68</v>
      </c>
      <c r="K635" s="16" t="s">
        <v>116</v>
      </c>
      <c r="L635" s="18">
        <v>2022</v>
      </c>
      <c r="M635" s="2"/>
    </row>
    <row r="636" spans="2:13" x14ac:dyDescent="0.3">
      <c r="B636" s="10">
        <v>44871</v>
      </c>
      <c r="C636" s="11" t="s">
        <v>51</v>
      </c>
      <c r="D636" s="11" t="s">
        <v>52</v>
      </c>
      <c r="E636" s="12">
        <v>1</v>
      </c>
      <c r="F636" s="13">
        <v>89.99</v>
      </c>
      <c r="G636" s="12">
        <v>4</v>
      </c>
      <c r="H636" s="13">
        <v>479.96</v>
      </c>
      <c r="I636" s="11" t="s">
        <v>39</v>
      </c>
      <c r="J636" s="11" t="s">
        <v>36</v>
      </c>
      <c r="K636" s="12" t="s">
        <v>116</v>
      </c>
      <c r="L636" s="14">
        <v>2022</v>
      </c>
      <c r="M636" s="2"/>
    </row>
    <row r="637" spans="2:13" x14ac:dyDescent="0.3">
      <c r="B637" s="15">
        <v>44872</v>
      </c>
      <c r="C637" s="2" t="s">
        <v>44</v>
      </c>
      <c r="D637" s="2" t="s">
        <v>45</v>
      </c>
      <c r="E637" s="16">
        <v>0</v>
      </c>
      <c r="F637" s="17">
        <v>0</v>
      </c>
      <c r="G637" s="16">
        <v>5</v>
      </c>
      <c r="H637" s="17">
        <v>251.6</v>
      </c>
      <c r="I637" s="2" t="s">
        <v>46</v>
      </c>
      <c r="J637" s="2" t="s">
        <v>36</v>
      </c>
      <c r="K637" s="16" t="s">
        <v>116</v>
      </c>
      <c r="L637" s="18">
        <v>2022</v>
      </c>
      <c r="M637" s="2"/>
    </row>
    <row r="638" spans="2:13" x14ac:dyDescent="0.3">
      <c r="B638" s="10">
        <v>44873</v>
      </c>
      <c r="C638" s="11" t="s">
        <v>49</v>
      </c>
      <c r="D638" s="11" t="s">
        <v>50</v>
      </c>
      <c r="E638" s="12">
        <v>3</v>
      </c>
      <c r="F638" s="13">
        <v>69.09</v>
      </c>
      <c r="G638" s="12">
        <v>1</v>
      </c>
      <c r="H638" s="13">
        <v>41.88</v>
      </c>
      <c r="I638" s="11" t="s">
        <v>46</v>
      </c>
      <c r="J638" s="11" t="s">
        <v>36</v>
      </c>
      <c r="K638" s="12" t="s">
        <v>116</v>
      </c>
      <c r="L638" s="14">
        <v>2022</v>
      </c>
      <c r="M638" s="2"/>
    </row>
    <row r="639" spans="2:13" x14ac:dyDescent="0.3">
      <c r="B639" s="15">
        <v>44874</v>
      </c>
      <c r="C639" s="2" t="s">
        <v>26</v>
      </c>
      <c r="D639" s="2" t="s">
        <v>27</v>
      </c>
      <c r="E639" s="16">
        <v>1</v>
      </c>
      <c r="F639" s="17">
        <v>14</v>
      </c>
      <c r="G639" s="16">
        <v>5</v>
      </c>
      <c r="H639" s="17">
        <v>139.94999999999999</v>
      </c>
      <c r="I639" s="2" t="s">
        <v>25</v>
      </c>
      <c r="J639" s="2" t="s">
        <v>14</v>
      </c>
      <c r="K639" s="16" t="s">
        <v>116</v>
      </c>
      <c r="L639" s="18">
        <v>2022</v>
      </c>
      <c r="M639" s="2"/>
    </row>
    <row r="640" spans="2:13" x14ac:dyDescent="0.3">
      <c r="B640" s="10">
        <v>44875</v>
      </c>
      <c r="C640" s="11" t="s">
        <v>37</v>
      </c>
      <c r="D640" s="11" t="s">
        <v>38</v>
      </c>
      <c r="E640" s="12">
        <v>1</v>
      </c>
      <c r="F640" s="13">
        <v>38.99</v>
      </c>
      <c r="G640" s="12">
        <v>2</v>
      </c>
      <c r="H640" s="13">
        <v>119.98</v>
      </c>
      <c r="I640" s="11" t="s">
        <v>39</v>
      </c>
      <c r="J640" s="11" t="s">
        <v>36</v>
      </c>
      <c r="K640" s="12" t="s">
        <v>116</v>
      </c>
      <c r="L640" s="14">
        <v>2022</v>
      </c>
      <c r="M640" s="2"/>
    </row>
    <row r="641" spans="2:13" x14ac:dyDescent="0.3">
      <c r="B641" s="15">
        <v>44876</v>
      </c>
      <c r="C641" s="2" t="s">
        <v>53</v>
      </c>
      <c r="D641" s="2" t="s">
        <v>54</v>
      </c>
      <c r="E641" s="16">
        <v>3</v>
      </c>
      <c r="F641" s="17">
        <v>623.97</v>
      </c>
      <c r="G641" s="16">
        <v>3</v>
      </c>
      <c r="H641" s="17">
        <v>779.97</v>
      </c>
      <c r="I641" s="2" t="s">
        <v>35</v>
      </c>
      <c r="J641" s="2" t="s">
        <v>55</v>
      </c>
      <c r="K641" s="16" t="s">
        <v>116</v>
      </c>
      <c r="L641" s="18">
        <v>2022</v>
      </c>
      <c r="M641" s="2"/>
    </row>
    <row r="642" spans="2:13" x14ac:dyDescent="0.3">
      <c r="B642" s="10">
        <v>44877</v>
      </c>
      <c r="C642" s="11" t="s">
        <v>61</v>
      </c>
      <c r="D642" s="11" t="s">
        <v>62</v>
      </c>
      <c r="E642" s="12">
        <v>0</v>
      </c>
      <c r="F642" s="13">
        <v>0</v>
      </c>
      <c r="G642" s="12">
        <v>1</v>
      </c>
      <c r="H642" s="13">
        <v>326.69</v>
      </c>
      <c r="I642" s="11" t="s">
        <v>58</v>
      </c>
      <c r="J642" s="11" t="s">
        <v>55</v>
      </c>
      <c r="K642" s="12" t="s">
        <v>116</v>
      </c>
      <c r="L642" s="14">
        <v>2022</v>
      </c>
      <c r="M642" s="2"/>
    </row>
    <row r="643" spans="2:13" x14ac:dyDescent="0.3">
      <c r="B643" s="15">
        <v>44878</v>
      </c>
      <c r="C643" s="2" t="s">
        <v>59</v>
      </c>
      <c r="D643" s="2" t="s">
        <v>60</v>
      </c>
      <c r="E643" s="16">
        <v>2</v>
      </c>
      <c r="F643" s="17">
        <v>40</v>
      </c>
      <c r="G643" s="16">
        <v>4</v>
      </c>
      <c r="H643" s="17">
        <v>159.96</v>
      </c>
      <c r="I643" s="2" t="s">
        <v>30</v>
      </c>
      <c r="J643" s="2" t="s">
        <v>55</v>
      </c>
      <c r="K643" s="16" t="s">
        <v>116</v>
      </c>
      <c r="L643" s="18">
        <v>2022</v>
      </c>
      <c r="M643" s="2"/>
    </row>
    <row r="644" spans="2:13" x14ac:dyDescent="0.3">
      <c r="B644" s="10">
        <v>44879</v>
      </c>
      <c r="C644" s="11" t="s">
        <v>11</v>
      </c>
      <c r="D644" s="11" t="s">
        <v>12</v>
      </c>
      <c r="E644" s="12">
        <v>1</v>
      </c>
      <c r="F644" s="13">
        <v>345.59</v>
      </c>
      <c r="G644" s="12">
        <v>3</v>
      </c>
      <c r="H644" s="13">
        <v>1295.97</v>
      </c>
      <c r="I644" s="11" t="s">
        <v>13</v>
      </c>
      <c r="J644" s="11" t="s">
        <v>14</v>
      </c>
      <c r="K644" s="12" t="s">
        <v>116</v>
      </c>
      <c r="L644" s="14">
        <v>2022</v>
      </c>
      <c r="M644" s="2"/>
    </row>
    <row r="645" spans="2:13" x14ac:dyDescent="0.3">
      <c r="B645" s="15">
        <v>44880</v>
      </c>
      <c r="C645" s="2" t="s">
        <v>87</v>
      </c>
      <c r="D645" s="2" t="s">
        <v>88</v>
      </c>
      <c r="E645" s="16">
        <v>0</v>
      </c>
      <c r="F645" s="17">
        <v>0</v>
      </c>
      <c r="G645" s="16">
        <v>2</v>
      </c>
      <c r="H645" s="17">
        <v>179.98</v>
      </c>
      <c r="I645" s="2" t="s">
        <v>25</v>
      </c>
      <c r="J645" s="2" t="s">
        <v>78</v>
      </c>
      <c r="K645" s="16" t="s">
        <v>116</v>
      </c>
      <c r="L645" s="18">
        <v>2022</v>
      </c>
      <c r="M645" s="2"/>
    </row>
    <row r="646" spans="2:13" x14ac:dyDescent="0.3">
      <c r="B646" s="10">
        <v>44881</v>
      </c>
      <c r="C646" s="11" t="s">
        <v>19</v>
      </c>
      <c r="D646" s="11" t="s">
        <v>20</v>
      </c>
      <c r="E646" s="12">
        <v>3</v>
      </c>
      <c r="F646" s="13">
        <v>194.96999999999997</v>
      </c>
      <c r="G646" s="12">
        <v>1</v>
      </c>
      <c r="H646" s="13">
        <v>99.99</v>
      </c>
      <c r="I646" s="11" t="s">
        <v>18</v>
      </c>
      <c r="J646" s="11" t="s">
        <v>14</v>
      </c>
      <c r="K646" s="12" t="s">
        <v>116</v>
      </c>
      <c r="L646" s="14">
        <v>2022</v>
      </c>
      <c r="M646" s="2"/>
    </row>
    <row r="647" spans="2:13" x14ac:dyDescent="0.3">
      <c r="B647" s="15">
        <v>44882</v>
      </c>
      <c r="C647" s="2" t="s">
        <v>37</v>
      </c>
      <c r="D647" s="2" t="s">
        <v>38</v>
      </c>
      <c r="E647" s="16">
        <v>1</v>
      </c>
      <c r="F647" s="17">
        <v>38.99</v>
      </c>
      <c r="G647" s="16">
        <v>5</v>
      </c>
      <c r="H647" s="17">
        <v>299.95</v>
      </c>
      <c r="I647" s="2" t="s">
        <v>39</v>
      </c>
      <c r="J647" s="2" t="s">
        <v>36</v>
      </c>
      <c r="K647" s="16" t="s">
        <v>116</v>
      </c>
      <c r="L647" s="18">
        <v>2022</v>
      </c>
      <c r="M647" s="2"/>
    </row>
    <row r="648" spans="2:13" x14ac:dyDescent="0.3">
      <c r="B648" s="10">
        <v>44883</v>
      </c>
      <c r="C648" s="11" t="s">
        <v>72</v>
      </c>
      <c r="D648" s="11" t="s">
        <v>73</v>
      </c>
      <c r="E648" s="12">
        <v>1</v>
      </c>
      <c r="F648" s="13">
        <v>12600</v>
      </c>
      <c r="G648" s="12">
        <v>1</v>
      </c>
      <c r="H648" s="13">
        <v>14000</v>
      </c>
      <c r="I648" s="11" t="s">
        <v>74</v>
      </c>
      <c r="J648" s="11" t="s">
        <v>68</v>
      </c>
      <c r="K648" s="12" t="s">
        <v>116</v>
      </c>
      <c r="L648" s="14">
        <v>2022</v>
      </c>
      <c r="M648" s="2"/>
    </row>
    <row r="649" spans="2:13" x14ac:dyDescent="0.3">
      <c r="B649" s="15">
        <v>44884</v>
      </c>
      <c r="C649" s="2" t="s">
        <v>64</v>
      </c>
      <c r="D649" s="2" t="s">
        <v>65</v>
      </c>
      <c r="E649" s="16">
        <v>0</v>
      </c>
      <c r="F649" s="17">
        <v>0</v>
      </c>
      <c r="G649" s="16">
        <v>4</v>
      </c>
      <c r="H649" s="17">
        <v>2599.96</v>
      </c>
      <c r="I649" s="2" t="s">
        <v>35</v>
      </c>
      <c r="J649" s="2" t="s">
        <v>55</v>
      </c>
      <c r="K649" s="16" t="s">
        <v>116</v>
      </c>
      <c r="L649" s="18">
        <v>2022</v>
      </c>
      <c r="M649" s="2"/>
    </row>
    <row r="650" spans="2:13" x14ac:dyDescent="0.3">
      <c r="B650" s="10">
        <v>44885</v>
      </c>
      <c r="C650" s="11" t="s">
        <v>40</v>
      </c>
      <c r="D650" s="11" t="s">
        <v>41</v>
      </c>
      <c r="E650" s="12">
        <v>3</v>
      </c>
      <c r="F650" s="13">
        <v>65.97</v>
      </c>
      <c r="G650" s="12">
        <v>5</v>
      </c>
      <c r="H650" s="13">
        <v>199.95</v>
      </c>
      <c r="I650" s="11" t="s">
        <v>25</v>
      </c>
      <c r="J650" s="11" t="s">
        <v>36</v>
      </c>
      <c r="K650" s="12" t="s">
        <v>116</v>
      </c>
      <c r="L650" s="14">
        <v>2022</v>
      </c>
      <c r="M650" s="2"/>
    </row>
    <row r="651" spans="2:13" x14ac:dyDescent="0.3">
      <c r="B651" s="15">
        <v>44886</v>
      </c>
      <c r="C651" s="2" t="s">
        <v>82</v>
      </c>
      <c r="D651" s="2" t="s">
        <v>83</v>
      </c>
      <c r="E651" s="16">
        <v>0</v>
      </c>
      <c r="F651" s="17">
        <v>0</v>
      </c>
      <c r="G651" s="16">
        <v>5</v>
      </c>
      <c r="H651" s="17">
        <v>645</v>
      </c>
      <c r="I651" s="2" t="s">
        <v>77</v>
      </c>
      <c r="J651" s="2" t="s">
        <v>78</v>
      </c>
      <c r="K651" s="16" t="s">
        <v>116</v>
      </c>
      <c r="L651" s="18">
        <v>2022</v>
      </c>
      <c r="M651" s="2"/>
    </row>
    <row r="652" spans="2:13" x14ac:dyDescent="0.3">
      <c r="B652" s="10">
        <v>44887</v>
      </c>
      <c r="C652" s="11" t="s">
        <v>61</v>
      </c>
      <c r="D652" s="11" t="s">
        <v>62</v>
      </c>
      <c r="E652" s="12">
        <v>1</v>
      </c>
      <c r="F652" s="13">
        <v>294.02</v>
      </c>
      <c r="G652" s="12">
        <v>4</v>
      </c>
      <c r="H652" s="13">
        <v>1306.76</v>
      </c>
      <c r="I652" s="11" t="s">
        <v>58</v>
      </c>
      <c r="J652" s="11" t="s">
        <v>55</v>
      </c>
      <c r="K652" s="12" t="s">
        <v>116</v>
      </c>
      <c r="L652" s="14">
        <v>2022</v>
      </c>
      <c r="M652" s="2"/>
    </row>
    <row r="653" spans="2:13" x14ac:dyDescent="0.3">
      <c r="B653" s="15">
        <v>44888</v>
      </c>
      <c r="C653" s="2" t="s">
        <v>47</v>
      </c>
      <c r="D653" s="2" t="s">
        <v>48</v>
      </c>
      <c r="E653" s="16">
        <v>3</v>
      </c>
      <c r="F653" s="17">
        <v>269.73</v>
      </c>
      <c r="G653" s="16">
        <v>1</v>
      </c>
      <c r="H653" s="17">
        <v>119.88</v>
      </c>
      <c r="I653" s="2" t="s">
        <v>46</v>
      </c>
      <c r="J653" s="2" t="s">
        <v>36</v>
      </c>
      <c r="K653" s="16" t="s">
        <v>116</v>
      </c>
      <c r="L653" s="18">
        <v>2022</v>
      </c>
      <c r="M653" s="2"/>
    </row>
    <row r="654" spans="2:13" x14ac:dyDescent="0.3">
      <c r="B654" s="10">
        <v>44889</v>
      </c>
      <c r="C654" s="11" t="s">
        <v>11</v>
      </c>
      <c r="D654" s="11" t="s">
        <v>12</v>
      </c>
      <c r="E654" s="12">
        <v>2</v>
      </c>
      <c r="F654" s="13">
        <v>691.18</v>
      </c>
      <c r="G654" s="12">
        <v>5</v>
      </c>
      <c r="H654" s="13">
        <v>2159.9499999999998</v>
      </c>
      <c r="I654" s="11" t="s">
        <v>13</v>
      </c>
      <c r="J654" s="11" t="s">
        <v>14</v>
      </c>
      <c r="K654" s="12" t="s">
        <v>116</v>
      </c>
      <c r="L654" s="14">
        <v>2022</v>
      </c>
      <c r="M654" s="2"/>
    </row>
    <row r="655" spans="2:13" x14ac:dyDescent="0.3">
      <c r="B655" s="15">
        <v>44890</v>
      </c>
      <c r="C655" s="2" t="s">
        <v>63</v>
      </c>
      <c r="D655" s="2" t="s">
        <v>41</v>
      </c>
      <c r="E655" s="16">
        <v>0</v>
      </c>
      <c r="F655" s="17">
        <v>0</v>
      </c>
      <c r="G655" s="16">
        <v>1</v>
      </c>
      <c r="H655" s="17">
        <v>39.99</v>
      </c>
      <c r="I655" s="2" t="s">
        <v>25</v>
      </c>
      <c r="J655" s="2" t="s">
        <v>55</v>
      </c>
      <c r="K655" s="16" t="s">
        <v>116</v>
      </c>
      <c r="L655" s="18">
        <v>2022</v>
      </c>
      <c r="M655" s="2"/>
    </row>
    <row r="656" spans="2:13" x14ac:dyDescent="0.3">
      <c r="B656" s="10">
        <v>44891</v>
      </c>
      <c r="C656" s="11" t="s">
        <v>37</v>
      </c>
      <c r="D656" s="11" t="s">
        <v>38</v>
      </c>
      <c r="E656" s="12">
        <v>0</v>
      </c>
      <c r="F656" s="13">
        <v>0</v>
      </c>
      <c r="G656" s="12">
        <v>5</v>
      </c>
      <c r="H656" s="13">
        <v>299.95</v>
      </c>
      <c r="I656" s="11" t="s">
        <v>39</v>
      </c>
      <c r="J656" s="11" t="s">
        <v>36</v>
      </c>
      <c r="K656" s="12" t="s">
        <v>116</v>
      </c>
      <c r="L656" s="14">
        <v>2022</v>
      </c>
      <c r="M656" s="2"/>
    </row>
    <row r="657" spans="2:13" x14ac:dyDescent="0.3">
      <c r="B657" s="15">
        <v>44892</v>
      </c>
      <c r="C657" s="2" t="s">
        <v>69</v>
      </c>
      <c r="D657" s="2" t="s">
        <v>70</v>
      </c>
      <c r="E657" s="16">
        <v>0</v>
      </c>
      <c r="F657" s="17">
        <v>0</v>
      </c>
      <c r="G657" s="16">
        <v>5</v>
      </c>
      <c r="H657" s="17">
        <v>350</v>
      </c>
      <c r="I657" s="2" t="s">
        <v>71</v>
      </c>
      <c r="J657" s="2" t="s">
        <v>68</v>
      </c>
      <c r="K657" s="16" t="s">
        <v>116</v>
      </c>
      <c r="L657" s="18">
        <v>2022</v>
      </c>
      <c r="M657" s="2"/>
    </row>
    <row r="658" spans="2:13" x14ac:dyDescent="0.3">
      <c r="B658" s="10">
        <v>44893</v>
      </c>
      <c r="C658" s="11" t="s">
        <v>84</v>
      </c>
      <c r="D658" s="11" t="s">
        <v>85</v>
      </c>
      <c r="E658" s="12">
        <v>3</v>
      </c>
      <c r="F658" s="13">
        <v>290.25</v>
      </c>
      <c r="G658" s="12">
        <v>2</v>
      </c>
      <c r="H658" s="13">
        <v>258</v>
      </c>
      <c r="I658" s="11" t="s">
        <v>86</v>
      </c>
      <c r="J658" s="11" t="s">
        <v>78</v>
      </c>
      <c r="K658" s="12" t="s">
        <v>116</v>
      </c>
      <c r="L658" s="14">
        <v>2022</v>
      </c>
      <c r="M658" s="2"/>
    </row>
    <row r="659" spans="2:13" x14ac:dyDescent="0.3">
      <c r="B659" s="15">
        <v>44894</v>
      </c>
      <c r="C659" s="2" t="s">
        <v>84</v>
      </c>
      <c r="D659" s="2" t="s">
        <v>85</v>
      </c>
      <c r="E659" s="16">
        <v>2</v>
      </c>
      <c r="F659" s="17">
        <v>193.5</v>
      </c>
      <c r="G659" s="16">
        <v>2</v>
      </c>
      <c r="H659" s="17">
        <v>258</v>
      </c>
      <c r="I659" s="2" t="s">
        <v>86</v>
      </c>
      <c r="J659" s="2" t="s">
        <v>78</v>
      </c>
      <c r="K659" s="16" t="s">
        <v>116</v>
      </c>
      <c r="L659" s="18">
        <v>2022</v>
      </c>
      <c r="M659" s="2"/>
    </row>
    <row r="660" spans="2:13" x14ac:dyDescent="0.3">
      <c r="B660" s="10">
        <v>44895</v>
      </c>
      <c r="C660" s="11" t="s">
        <v>56</v>
      </c>
      <c r="D660" s="11" t="s">
        <v>57</v>
      </c>
      <c r="E660" s="12">
        <v>0</v>
      </c>
      <c r="F660" s="13">
        <v>0</v>
      </c>
      <c r="G660" s="12">
        <v>1</v>
      </c>
      <c r="H660" s="13">
        <v>215.59</v>
      </c>
      <c r="I660" s="11" t="s">
        <v>58</v>
      </c>
      <c r="J660" s="11" t="s">
        <v>55</v>
      </c>
      <c r="K660" s="12" t="s">
        <v>116</v>
      </c>
      <c r="L660" s="14">
        <v>2022</v>
      </c>
      <c r="M660" s="2"/>
    </row>
    <row r="661" spans="2:13" x14ac:dyDescent="0.3">
      <c r="B661" s="15">
        <v>44896</v>
      </c>
      <c r="C661" s="2" t="s">
        <v>101</v>
      </c>
      <c r="D661" s="2" t="s">
        <v>102</v>
      </c>
      <c r="E661" s="16">
        <v>1</v>
      </c>
      <c r="F661" s="17">
        <v>244.3</v>
      </c>
      <c r="G661" s="16">
        <v>2</v>
      </c>
      <c r="H661" s="17">
        <v>698</v>
      </c>
      <c r="I661" s="2" t="s">
        <v>103</v>
      </c>
      <c r="J661" s="2" t="s">
        <v>100</v>
      </c>
      <c r="K661" s="16" t="s">
        <v>117</v>
      </c>
      <c r="L661" s="18">
        <v>2022</v>
      </c>
      <c r="M661" s="2"/>
    </row>
    <row r="662" spans="2:13" x14ac:dyDescent="0.3">
      <c r="B662" s="10">
        <v>44897</v>
      </c>
      <c r="C662" s="11" t="s">
        <v>104</v>
      </c>
      <c r="D662" s="11" t="s">
        <v>105</v>
      </c>
      <c r="E662" s="12">
        <v>0</v>
      </c>
      <c r="F662" s="13">
        <v>0</v>
      </c>
      <c r="G662" s="12">
        <v>1</v>
      </c>
      <c r="H662" s="13">
        <v>53.15</v>
      </c>
      <c r="I662" s="11" t="s">
        <v>106</v>
      </c>
      <c r="J662" s="11" t="s">
        <v>100</v>
      </c>
      <c r="K662" s="12" t="s">
        <v>117</v>
      </c>
      <c r="L662" s="14">
        <v>2022</v>
      </c>
      <c r="M662" s="2"/>
    </row>
    <row r="663" spans="2:13" x14ac:dyDescent="0.3">
      <c r="B663" s="15">
        <v>44898</v>
      </c>
      <c r="C663" s="2" t="s">
        <v>104</v>
      </c>
      <c r="D663" s="2" t="s">
        <v>105</v>
      </c>
      <c r="E663" s="16">
        <v>0</v>
      </c>
      <c r="F663" s="17">
        <v>0</v>
      </c>
      <c r="G663" s="16">
        <v>5</v>
      </c>
      <c r="H663" s="17">
        <v>265.75</v>
      </c>
      <c r="I663" s="2" t="s">
        <v>106</v>
      </c>
      <c r="J663" s="2" t="s">
        <v>100</v>
      </c>
      <c r="K663" s="16" t="s">
        <v>117</v>
      </c>
      <c r="L663" s="18">
        <v>2022</v>
      </c>
      <c r="M663" s="2"/>
    </row>
    <row r="664" spans="2:13" x14ac:dyDescent="0.3">
      <c r="B664" s="10">
        <v>44899</v>
      </c>
      <c r="C664" s="11" t="s">
        <v>49</v>
      </c>
      <c r="D664" s="11" t="s">
        <v>50</v>
      </c>
      <c r="E664" s="12">
        <v>2</v>
      </c>
      <c r="F664" s="13">
        <v>46.06</v>
      </c>
      <c r="G664" s="12">
        <v>2</v>
      </c>
      <c r="H664" s="13">
        <v>83.76</v>
      </c>
      <c r="I664" s="11" t="s">
        <v>46</v>
      </c>
      <c r="J664" s="11" t="s">
        <v>36</v>
      </c>
      <c r="K664" s="12" t="s">
        <v>117</v>
      </c>
      <c r="L664" s="14">
        <v>2022</v>
      </c>
      <c r="M664" s="2"/>
    </row>
    <row r="665" spans="2:13" x14ac:dyDescent="0.3">
      <c r="B665" s="15">
        <v>44900</v>
      </c>
      <c r="C665" s="2" t="s">
        <v>82</v>
      </c>
      <c r="D665" s="2" t="s">
        <v>83</v>
      </c>
      <c r="E665" s="16">
        <v>3</v>
      </c>
      <c r="F665" s="17">
        <v>290.25</v>
      </c>
      <c r="G665" s="16">
        <v>4</v>
      </c>
      <c r="H665" s="17">
        <v>516</v>
      </c>
      <c r="I665" s="2" t="s">
        <v>77</v>
      </c>
      <c r="J665" s="2" t="s">
        <v>78</v>
      </c>
      <c r="K665" s="16" t="s">
        <v>117</v>
      </c>
      <c r="L665" s="18">
        <v>2022</v>
      </c>
      <c r="M665" s="2"/>
    </row>
    <row r="666" spans="2:13" x14ac:dyDescent="0.3">
      <c r="B666" s="10">
        <v>44901</v>
      </c>
      <c r="C666" s="11" t="s">
        <v>63</v>
      </c>
      <c r="D666" s="11" t="s">
        <v>41</v>
      </c>
      <c r="E666" s="12">
        <v>2</v>
      </c>
      <c r="F666" s="13">
        <v>40</v>
      </c>
      <c r="G666" s="12">
        <v>2</v>
      </c>
      <c r="H666" s="13">
        <v>79.98</v>
      </c>
      <c r="I666" s="11" t="s">
        <v>25</v>
      </c>
      <c r="J666" s="11" t="s">
        <v>55</v>
      </c>
      <c r="K666" s="12" t="s">
        <v>117</v>
      </c>
      <c r="L666" s="14">
        <v>2022</v>
      </c>
      <c r="M666" s="2"/>
    </row>
    <row r="667" spans="2:13" x14ac:dyDescent="0.3">
      <c r="B667" s="15">
        <v>44902</v>
      </c>
      <c r="C667" s="2" t="s">
        <v>92</v>
      </c>
      <c r="D667" s="2" t="s">
        <v>93</v>
      </c>
      <c r="E667" s="16">
        <v>1</v>
      </c>
      <c r="F667" s="17">
        <v>38.99</v>
      </c>
      <c r="G667" s="16">
        <v>5</v>
      </c>
      <c r="H667" s="17">
        <v>299.95</v>
      </c>
      <c r="I667" s="2" t="s">
        <v>94</v>
      </c>
      <c r="J667" s="2" t="s">
        <v>95</v>
      </c>
      <c r="K667" s="16" t="s">
        <v>117</v>
      </c>
      <c r="L667" s="18">
        <v>2022</v>
      </c>
      <c r="M667" s="2"/>
    </row>
    <row r="668" spans="2:13" x14ac:dyDescent="0.3">
      <c r="B668" s="10">
        <v>44903</v>
      </c>
      <c r="C668" s="11" t="s">
        <v>42</v>
      </c>
      <c r="D668" s="11" t="s">
        <v>43</v>
      </c>
      <c r="E668" s="12">
        <v>2</v>
      </c>
      <c r="F668" s="13">
        <v>43.98</v>
      </c>
      <c r="G668" s="12">
        <v>4</v>
      </c>
      <c r="H668" s="13">
        <v>159.96</v>
      </c>
      <c r="I668" s="11" t="s">
        <v>25</v>
      </c>
      <c r="J668" s="11" t="s">
        <v>36</v>
      </c>
      <c r="K668" s="12" t="s">
        <v>117</v>
      </c>
      <c r="L668" s="14">
        <v>2022</v>
      </c>
      <c r="M668" s="2"/>
    </row>
    <row r="669" spans="2:13" x14ac:dyDescent="0.3">
      <c r="B669" s="15">
        <v>44904</v>
      </c>
      <c r="C669" s="2" t="s">
        <v>42</v>
      </c>
      <c r="D669" s="2" t="s">
        <v>43</v>
      </c>
      <c r="E669" s="16">
        <v>23</v>
      </c>
      <c r="F669" s="17">
        <v>505.77</v>
      </c>
      <c r="G669" s="16">
        <v>2</v>
      </c>
      <c r="H669" s="17">
        <v>79.98</v>
      </c>
      <c r="I669" s="2" t="s">
        <v>25</v>
      </c>
      <c r="J669" s="2" t="s">
        <v>36</v>
      </c>
      <c r="K669" s="16" t="s">
        <v>117</v>
      </c>
      <c r="L669" s="18">
        <v>2022</v>
      </c>
      <c r="M669" s="2"/>
    </row>
    <row r="670" spans="2:13" x14ac:dyDescent="0.3">
      <c r="B670" s="10">
        <v>44905</v>
      </c>
      <c r="C670" s="11" t="s">
        <v>104</v>
      </c>
      <c r="D670" s="11" t="s">
        <v>105</v>
      </c>
      <c r="E670" s="12">
        <v>0</v>
      </c>
      <c r="F670" s="13">
        <v>0</v>
      </c>
      <c r="G670" s="12">
        <v>2</v>
      </c>
      <c r="H670" s="13">
        <v>106.3</v>
      </c>
      <c r="I670" s="11" t="s">
        <v>106</v>
      </c>
      <c r="J670" s="11" t="s">
        <v>100</v>
      </c>
      <c r="K670" s="12" t="s">
        <v>117</v>
      </c>
      <c r="L670" s="14">
        <v>2022</v>
      </c>
      <c r="M670" s="2"/>
    </row>
    <row r="671" spans="2:13" x14ac:dyDescent="0.3">
      <c r="B671" s="15">
        <v>44906</v>
      </c>
      <c r="C671" s="2" t="s">
        <v>23</v>
      </c>
      <c r="D671" s="2" t="s">
        <v>24</v>
      </c>
      <c r="E671" s="16">
        <v>0</v>
      </c>
      <c r="F671" s="17">
        <v>0</v>
      </c>
      <c r="G671" s="16">
        <v>4</v>
      </c>
      <c r="H671" s="17">
        <v>79.959999999999994</v>
      </c>
      <c r="I671" s="2" t="s">
        <v>25</v>
      </c>
      <c r="J671" s="2" t="s">
        <v>14</v>
      </c>
      <c r="K671" s="16" t="s">
        <v>117</v>
      </c>
      <c r="L671" s="18">
        <v>2022</v>
      </c>
      <c r="M671" s="2"/>
    </row>
    <row r="672" spans="2:13" x14ac:dyDescent="0.3">
      <c r="B672" s="10">
        <v>44907</v>
      </c>
      <c r="C672" s="11" t="s">
        <v>104</v>
      </c>
      <c r="D672" s="11" t="s">
        <v>105</v>
      </c>
      <c r="E672" s="12">
        <v>0</v>
      </c>
      <c r="F672" s="13">
        <v>0</v>
      </c>
      <c r="G672" s="12">
        <v>5</v>
      </c>
      <c r="H672" s="13">
        <v>265.75</v>
      </c>
      <c r="I672" s="11" t="s">
        <v>106</v>
      </c>
      <c r="J672" s="11" t="s">
        <v>100</v>
      </c>
      <c r="K672" s="12" t="s">
        <v>117</v>
      </c>
      <c r="L672" s="14">
        <v>2022</v>
      </c>
      <c r="M672" s="2"/>
    </row>
    <row r="673" spans="2:13" x14ac:dyDescent="0.3">
      <c r="B673" s="15">
        <v>44908</v>
      </c>
      <c r="C673" s="2" t="s">
        <v>87</v>
      </c>
      <c r="D673" s="2" t="s">
        <v>88</v>
      </c>
      <c r="E673" s="16">
        <v>25</v>
      </c>
      <c r="F673" s="17">
        <v>1574.75</v>
      </c>
      <c r="G673" s="16">
        <v>3</v>
      </c>
      <c r="H673" s="17">
        <v>269.97000000000003</v>
      </c>
      <c r="I673" s="2" t="s">
        <v>25</v>
      </c>
      <c r="J673" s="2" t="s">
        <v>78</v>
      </c>
      <c r="K673" s="16" t="s">
        <v>117</v>
      </c>
      <c r="L673" s="18">
        <v>2022</v>
      </c>
      <c r="M673" s="2"/>
    </row>
    <row r="674" spans="2:13" x14ac:dyDescent="0.3">
      <c r="B674" s="10">
        <v>44909</v>
      </c>
      <c r="C674" s="11" t="s">
        <v>49</v>
      </c>
      <c r="D674" s="11" t="s">
        <v>50</v>
      </c>
      <c r="E674" s="12">
        <v>3</v>
      </c>
      <c r="F674" s="13">
        <v>69.09</v>
      </c>
      <c r="G674" s="12">
        <v>2</v>
      </c>
      <c r="H674" s="13">
        <v>83.76</v>
      </c>
      <c r="I674" s="11" t="s">
        <v>46</v>
      </c>
      <c r="J674" s="11" t="s">
        <v>36</v>
      </c>
      <c r="K674" s="12" t="s">
        <v>117</v>
      </c>
      <c r="L674" s="14">
        <v>2022</v>
      </c>
      <c r="M674" s="2"/>
    </row>
    <row r="675" spans="2:13" x14ac:dyDescent="0.3">
      <c r="B675" s="15">
        <v>44910</v>
      </c>
      <c r="C675" s="2" t="s">
        <v>11</v>
      </c>
      <c r="D675" s="2" t="s">
        <v>12</v>
      </c>
      <c r="E675" s="16">
        <v>1</v>
      </c>
      <c r="F675" s="17">
        <v>345.59</v>
      </c>
      <c r="G675" s="16">
        <v>4</v>
      </c>
      <c r="H675" s="17">
        <v>1727.96</v>
      </c>
      <c r="I675" s="2" t="s">
        <v>13</v>
      </c>
      <c r="J675" s="2" t="s">
        <v>14</v>
      </c>
      <c r="K675" s="16" t="s">
        <v>117</v>
      </c>
      <c r="L675" s="18">
        <v>2022</v>
      </c>
      <c r="M675" s="2"/>
    </row>
    <row r="676" spans="2:13" x14ac:dyDescent="0.3">
      <c r="B676" s="10">
        <v>44911</v>
      </c>
      <c r="C676" s="11" t="s">
        <v>21</v>
      </c>
      <c r="D676" s="11" t="s">
        <v>22</v>
      </c>
      <c r="E676" s="12">
        <v>1</v>
      </c>
      <c r="F676" s="13">
        <v>41.99</v>
      </c>
      <c r="G676" s="12">
        <v>5</v>
      </c>
      <c r="H676" s="13">
        <v>349.95</v>
      </c>
      <c r="I676" s="11" t="s">
        <v>18</v>
      </c>
      <c r="J676" s="11" t="s">
        <v>14</v>
      </c>
      <c r="K676" s="12" t="s">
        <v>117</v>
      </c>
      <c r="L676" s="14">
        <v>2022</v>
      </c>
      <c r="M676" s="2"/>
    </row>
    <row r="677" spans="2:13" x14ac:dyDescent="0.3">
      <c r="B677" s="15">
        <v>44912</v>
      </c>
      <c r="C677" s="2" t="s">
        <v>63</v>
      </c>
      <c r="D677" s="2" t="s">
        <v>41</v>
      </c>
      <c r="E677" s="16">
        <v>1</v>
      </c>
      <c r="F677" s="17">
        <v>20</v>
      </c>
      <c r="G677" s="16">
        <v>5</v>
      </c>
      <c r="H677" s="17">
        <v>199.95</v>
      </c>
      <c r="I677" s="2" t="s">
        <v>25</v>
      </c>
      <c r="J677" s="2" t="s">
        <v>55</v>
      </c>
      <c r="K677" s="16" t="s">
        <v>117</v>
      </c>
      <c r="L677" s="18">
        <v>2022</v>
      </c>
      <c r="M677" s="2"/>
    </row>
    <row r="678" spans="2:13" x14ac:dyDescent="0.3">
      <c r="B678" s="10">
        <v>44913</v>
      </c>
      <c r="C678" s="11" t="s">
        <v>101</v>
      </c>
      <c r="D678" s="11" t="s">
        <v>102</v>
      </c>
      <c r="E678" s="12">
        <v>0</v>
      </c>
      <c r="F678" s="13">
        <v>0</v>
      </c>
      <c r="G678" s="12">
        <v>2</v>
      </c>
      <c r="H678" s="13">
        <v>698</v>
      </c>
      <c r="I678" s="11" t="s">
        <v>103</v>
      </c>
      <c r="J678" s="11" t="s">
        <v>100</v>
      </c>
      <c r="K678" s="12" t="s">
        <v>117</v>
      </c>
      <c r="L678" s="14">
        <v>2022</v>
      </c>
      <c r="M678" s="2"/>
    </row>
    <row r="679" spans="2:13" x14ac:dyDescent="0.3">
      <c r="B679" s="15">
        <v>44914</v>
      </c>
      <c r="C679" s="2" t="s">
        <v>49</v>
      </c>
      <c r="D679" s="2" t="s">
        <v>50</v>
      </c>
      <c r="E679" s="16">
        <v>0</v>
      </c>
      <c r="F679" s="17">
        <v>0</v>
      </c>
      <c r="G679" s="16">
        <v>5</v>
      </c>
      <c r="H679" s="17">
        <v>209.4</v>
      </c>
      <c r="I679" s="2" t="s">
        <v>46</v>
      </c>
      <c r="J679" s="2" t="s">
        <v>36</v>
      </c>
      <c r="K679" s="16" t="s">
        <v>117</v>
      </c>
      <c r="L679" s="18">
        <v>2022</v>
      </c>
      <c r="M679" s="2"/>
    </row>
    <row r="680" spans="2:13" x14ac:dyDescent="0.3">
      <c r="B680" s="10">
        <v>44915</v>
      </c>
      <c r="C680" s="11" t="s">
        <v>23</v>
      </c>
      <c r="D680" s="11" t="s">
        <v>24</v>
      </c>
      <c r="E680" s="12">
        <v>3</v>
      </c>
      <c r="F680" s="13">
        <v>30</v>
      </c>
      <c r="G680" s="12">
        <v>3</v>
      </c>
      <c r="H680" s="13">
        <v>59.97</v>
      </c>
      <c r="I680" s="11" t="s">
        <v>25</v>
      </c>
      <c r="J680" s="11" t="s">
        <v>14</v>
      </c>
      <c r="K680" s="12" t="s">
        <v>117</v>
      </c>
      <c r="L680" s="14">
        <v>2022</v>
      </c>
      <c r="M680" s="2"/>
    </row>
    <row r="681" spans="2:13" x14ac:dyDescent="0.3">
      <c r="B681" s="15">
        <v>44916</v>
      </c>
      <c r="C681" s="2" t="s">
        <v>33</v>
      </c>
      <c r="D681" s="2" t="s">
        <v>34</v>
      </c>
      <c r="E681" s="16">
        <v>0</v>
      </c>
      <c r="F681" s="17">
        <v>0</v>
      </c>
      <c r="G681" s="16">
        <v>4</v>
      </c>
      <c r="H681" s="17">
        <v>999.96</v>
      </c>
      <c r="I681" s="2" t="s">
        <v>35</v>
      </c>
      <c r="J681" s="2" t="s">
        <v>36</v>
      </c>
      <c r="K681" s="16" t="s">
        <v>117</v>
      </c>
      <c r="L681" s="18">
        <v>2022</v>
      </c>
      <c r="M681" s="2"/>
    </row>
    <row r="682" spans="2:13" x14ac:dyDescent="0.3">
      <c r="B682" s="10">
        <v>44917</v>
      </c>
      <c r="C682" s="11" t="s">
        <v>23</v>
      </c>
      <c r="D682" s="11" t="s">
        <v>24</v>
      </c>
      <c r="E682" s="12">
        <v>0</v>
      </c>
      <c r="F682" s="13">
        <v>0</v>
      </c>
      <c r="G682" s="12">
        <v>3</v>
      </c>
      <c r="H682" s="13">
        <v>59.97</v>
      </c>
      <c r="I682" s="11" t="s">
        <v>25</v>
      </c>
      <c r="J682" s="11" t="s">
        <v>14</v>
      </c>
      <c r="K682" s="12" t="s">
        <v>117</v>
      </c>
      <c r="L682" s="14">
        <v>2022</v>
      </c>
      <c r="M682" s="2"/>
    </row>
    <row r="683" spans="2:13" x14ac:dyDescent="0.3">
      <c r="B683" s="15">
        <v>44918</v>
      </c>
      <c r="C683" s="2" t="s">
        <v>72</v>
      </c>
      <c r="D683" s="2" t="s">
        <v>73</v>
      </c>
      <c r="E683" s="16">
        <v>2</v>
      </c>
      <c r="F683" s="17">
        <v>25200</v>
      </c>
      <c r="G683" s="16">
        <v>1</v>
      </c>
      <c r="H683" s="17">
        <v>14000</v>
      </c>
      <c r="I683" s="2" t="s">
        <v>74</v>
      </c>
      <c r="J683" s="2" t="s">
        <v>68</v>
      </c>
      <c r="K683" s="16" t="s">
        <v>117</v>
      </c>
      <c r="L683" s="18">
        <v>2022</v>
      </c>
      <c r="M683" s="2"/>
    </row>
    <row r="684" spans="2:13" x14ac:dyDescent="0.3">
      <c r="B684" s="10">
        <v>44919</v>
      </c>
      <c r="C684" s="11" t="s">
        <v>72</v>
      </c>
      <c r="D684" s="11" t="s">
        <v>73</v>
      </c>
      <c r="E684" s="12">
        <v>1</v>
      </c>
      <c r="F684" s="13">
        <v>12600</v>
      </c>
      <c r="G684" s="12">
        <v>1</v>
      </c>
      <c r="H684" s="13">
        <v>14000</v>
      </c>
      <c r="I684" s="11" t="s">
        <v>74</v>
      </c>
      <c r="J684" s="11" t="s">
        <v>68</v>
      </c>
      <c r="K684" s="12" t="s">
        <v>117</v>
      </c>
      <c r="L684" s="14">
        <v>2022</v>
      </c>
      <c r="M684" s="2"/>
    </row>
    <row r="685" spans="2:13" x14ac:dyDescent="0.3">
      <c r="B685" s="15">
        <v>44920</v>
      </c>
      <c r="C685" s="2" t="s">
        <v>31</v>
      </c>
      <c r="D685" s="2" t="s">
        <v>32</v>
      </c>
      <c r="E685" s="16">
        <v>1</v>
      </c>
      <c r="F685" s="17">
        <v>234.5</v>
      </c>
      <c r="G685" s="16">
        <v>4</v>
      </c>
      <c r="H685" s="17">
        <v>1103.52</v>
      </c>
      <c r="I685" s="2" t="s">
        <v>18</v>
      </c>
      <c r="J685" s="2" t="s">
        <v>14</v>
      </c>
      <c r="K685" s="16" t="s">
        <v>117</v>
      </c>
      <c r="L685" s="18">
        <v>2022</v>
      </c>
      <c r="M685" s="2"/>
    </row>
    <row r="686" spans="2:13" x14ac:dyDescent="0.3">
      <c r="B686" s="10">
        <v>44921</v>
      </c>
      <c r="C686" s="11" t="s">
        <v>56</v>
      </c>
      <c r="D686" s="11" t="s">
        <v>57</v>
      </c>
      <c r="E686" s="12">
        <v>0</v>
      </c>
      <c r="F686" s="13">
        <v>0</v>
      </c>
      <c r="G686" s="12">
        <v>1</v>
      </c>
      <c r="H686" s="13">
        <v>215.59</v>
      </c>
      <c r="I686" s="11" t="s">
        <v>58</v>
      </c>
      <c r="J686" s="11" t="s">
        <v>55</v>
      </c>
      <c r="K686" s="12" t="s">
        <v>117</v>
      </c>
      <c r="L686" s="14">
        <v>2022</v>
      </c>
      <c r="M686" s="2"/>
    </row>
    <row r="687" spans="2:13" x14ac:dyDescent="0.3">
      <c r="B687" s="15">
        <v>44922</v>
      </c>
      <c r="C687" s="2" t="s">
        <v>42</v>
      </c>
      <c r="D687" s="2" t="s">
        <v>43</v>
      </c>
      <c r="E687" s="16">
        <v>3</v>
      </c>
      <c r="F687" s="17">
        <v>65.97</v>
      </c>
      <c r="G687" s="16">
        <v>5</v>
      </c>
      <c r="H687" s="17">
        <v>199.95</v>
      </c>
      <c r="I687" s="2" t="s">
        <v>25</v>
      </c>
      <c r="J687" s="2" t="s">
        <v>36</v>
      </c>
      <c r="K687" s="16" t="s">
        <v>117</v>
      </c>
      <c r="L687" s="18">
        <v>2022</v>
      </c>
      <c r="M687" s="2"/>
    </row>
    <row r="688" spans="2:13" x14ac:dyDescent="0.3">
      <c r="B688" s="10">
        <v>44923</v>
      </c>
      <c r="C688" s="11" t="s">
        <v>31</v>
      </c>
      <c r="D688" s="11" t="s">
        <v>32</v>
      </c>
      <c r="E688" s="12">
        <v>3</v>
      </c>
      <c r="F688" s="13">
        <v>703.5</v>
      </c>
      <c r="G688" s="12">
        <v>4</v>
      </c>
      <c r="H688" s="13">
        <v>1103.52</v>
      </c>
      <c r="I688" s="11" t="s">
        <v>18</v>
      </c>
      <c r="J688" s="11" t="s">
        <v>14</v>
      </c>
      <c r="K688" s="12" t="s">
        <v>117</v>
      </c>
      <c r="L688" s="14">
        <v>2022</v>
      </c>
      <c r="M688" s="2"/>
    </row>
    <row r="689" spans="2:13" x14ac:dyDescent="0.3">
      <c r="B689" s="15">
        <v>44924</v>
      </c>
      <c r="C689" s="2" t="s">
        <v>96</v>
      </c>
      <c r="D689" s="2" t="s">
        <v>97</v>
      </c>
      <c r="E689" s="16">
        <v>3</v>
      </c>
      <c r="F689" s="17">
        <v>224.96999999999997</v>
      </c>
      <c r="G689" s="16">
        <v>3</v>
      </c>
      <c r="H689" s="17">
        <v>299.97000000000003</v>
      </c>
      <c r="I689" s="2" t="s">
        <v>25</v>
      </c>
      <c r="J689" s="2" t="s">
        <v>95</v>
      </c>
      <c r="K689" s="16" t="s">
        <v>117</v>
      </c>
      <c r="L689" s="18">
        <v>2022</v>
      </c>
      <c r="M689" s="2"/>
    </row>
    <row r="690" spans="2:13" x14ac:dyDescent="0.3">
      <c r="B690" s="10">
        <v>44925</v>
      </c>
      <c r="C690" s="11" t="s">
        <v>11</v>
      </c>
      <c r="D690" s="11" t="s">
        <v>12</v>
      </c>
      <c r="E690" s="12">
        <v>3</v>
      </c>
      <c r="F690" s="13">
        <v>1036.77</v>
      </c>
      <c r="G690" s="12">
        <v>2</v>
      </c>
      <c r="H690" s="13">
        <v>863.98</v>
      </c>
      <c r="I690" s="11" t="s">
        <v>13</v>
      </c>
      <c r="J690" s="11" t="s">
        <v>14</v>
      </c>
      <c r="K690" s="12" t="s">
        <v>117</v>
      </c>
      <c r="L690" s="14">
        <v>2022</v>
      </c>
      <c r="M690" s="2"/>
    </row>
    <row r="691" spans="2:13" x14ac:dyDescent="0.3">
      <c r="B691" s="15">
        <v>44926</v>
      </c>
      <c r="C691" s="2" t="s">
        <v>63</v>
      </c>
      <c r="D691" s="2" t="s">
        <v>41</v>
      </c>
      <c r="E691" s="16">
        <v>3</v>
      </c>
      <c r="F691" s="17">
        <v>60</v>
      </c>
      <c r="G691" s="16">
        <v>3</v>
      </c>
      <c r="H691" s="17">
        <v>119.97</v>
      </c>
      <c r="I691" s="2" t="s">
        <v>25</v>
      </c>
      <c r="J691" s="2" t="s">
        <v>55</v>
      </c>
      <c r="K691" s="16" t="s">
        <v>117</v>
      </c>
      <c r="L691" s="18">
        <v>2022</v>
      </c>
      <c r="M691" s="2"/>
    </row>
    <row r="692" spans="2:13" x14ac:dyDescent="0.3">
      <c r="B692" s="10">
        <v>44927</v>
      </c>
      <c r="C692" s="11" t="s">
        <v>101</v>
      </c>
      <c r="D692" s="11" t="s">
        <v>102</v>
      </c>
      <c r="E692" s="12">
        <v>2</v>
      </c>
      <c r="F692" s="13">
        <v>488.6</v>
      </c>
      <c r="G692" s="12">
        <v>4</v>
      </c>
      <c r="H692" s="13">
        <v>1396</v>
      </c>
      <c r="I692" s="11" t="s">
        <v>103</v>
      </c>
      <c r="J692" s="11" t="s">
        <v>100</v>
      </c>
      <c r="K692" s="12" t="s">
        <v>15</v>
      </c>
      <c r="L692" s="14">
        <v>2023</v>
      </c>
      <c r="M692" s="2"/>
    </row>
    <row r="693" spans="2:13" x14ac:dyDescent="0.3">
      <c r="B693" s="15">
        <v>44928</v>
      </c>
      <c r="C693" s="2" t="s">
        <v>51</v>
      </c>
      <c r="D693" s="2" t="s">
        <v>52</v>
      </c>
      <c r="E693" s="16">
        <v>2</v>
      </c>
      <c r="F693" s="17">
        <v>179.98</v>
      </c>
      <c r="G693" s="16">
        <v>3</v>
      </c>
      <c r="H693" s="17">
        <v>359.97</v>
      </c>
      <c r="I693" s="2" t="s">
        <v>39</v>
      </c>
      <c r="J693" s="2" t="s">
        <v>36</v>
      </c>
      <c r="K693" s="16" t="s">
        <v>15</v>
      </c>
      <c r="L693" s="18">
        <v>2023</v>
      </c>
      <c r="M693" s="2"/>
    </row>
    <row r="694" spans="2:13" x14ac:dyDescent="0.3">
      <c r="B694" s="10">
        <v>44929</v>
      </c>
      <c r="C694" s="11" t="s">
        <v>87</v>
      </c>
      <c r="D694" s="11" t="s">
        <v>88</v>
      </c>
      <c r="E694" s="12">
        <v>3</v>
      </c>
      <c r="F694" s="13">
        <v>188.97</v>
      </c>
      <c r="G694" s="12">
        <v>2</v>
      </c>
      <c r="H694" s="13">
        <v>179.98</v>
      </c>
      <c r="I694" s="11" t="s">
        <v>25</v>
      </c>
      <c r="J694" s="11" t="s">
        <v>78</v>
      </c>
      <c r="K694" s="12" t="s">
        <v>15</v>
      </c>
      <c r="L694" s="14">
        <v>2023</v>
      </c>
      <c r="M694" s="2"/>
    </row>
    <row r="695" spans="2:13" x14ac:dyDescent="0.3">
      <c r="B695" s="15">
        <v>44930</v>
      </c>
      <c r="C695" s="2" t="s">
        <v>51</v>
      </c>
      <c r="D695" s="2" t="s">
        <v>52</v>
      </c>
      <c r="E695" s="16">
        <v>0</v>
      </c>
      <c r="F695" s="17">
        <v>0</v>
      </c>
      <c r="G695" s="16">
        <v>2</v>
      </c>
      <c r="H695" s="17">
        <v>239.98</v>
      </c>
      <c r="I695" s="2" t="s">
        <v>39</v>
      </c>
      <c r="J695" s="2" t="s">
        <v>36</v>
      </c>
      <c r="K695" s="16" t="s">
        <v>15</v>
      </c>
      <c r="L695" s="18">
        <v>2023</v>
      </c>
      <c r="M695" s="2"/>
    </row>
    <row r="696" spans="2:13" x14ac:dyDescent="0.3">
      <c r="B696" s="10">
        <v>44931</v>
      </c>
      <c r="C696" s="11" t="s">
        <v>28</v>
      </c>
      <c r="D696" s="11" t="s">
        <v>29</v>
      </c>
      <c r="E696" s="12">
        <v>1</v>
      </c>
      <c r="F696" s="13">
        <v>15</v>
      </c>
      <c r="G696" s="12">
        <v>4</v>
      </c>
      <c r="H696" s="13">
        <v>119.96</v>
      </c>
      <c r="I696" s="11" t="s">
        <v>30</v>
      </c>
      <c r="J696" s="11" t="s">
        <v>14</v>
      </c>
      <c r="K696" s="12" t="s">
        <v>15</v>
      </c>
      <c r="L696" s="14">
        <v>2023</v>
      </c>
      <c r="M696" s="2"/>
    </row>
    <row r="697" spans="2:13" x14ac:dyDescent="0.3">
      <c r="B697" s="15">
        <v>44932</v>
      </c>
      <c r="C697" s="2" t="s">
        <v>56</v>
      </c>
      <c r="D697" s="2" t="s">
        <v>57</v>
      </c>
      <c r="E697" s="16">
        <v>1</v>
      </c>
      <c r="F697" s="17">
        <v>183.25</v>
      </c>
      <c r="G697" s="16">
        <v>2</v>
      </c>
      <c r="H697" s="17">
        <v>431.18</v>
      </c>
      <c r="I697" s="2" t="s">
        <v>58</v>
      </c>
      <c r="J697" s="2" t="s">
        <v>55</v>
      </c>
      <c r="K697" s="16" t="s">
        <v>15</v>
      </c>
      <c r="L697" s="18">
        <v>2023</v>
      </c>
      <c r="M697" s="2"/>
    </row>
    <row r="698" spans="2:13" x14ac:dyDescent="0.3">
      <c r="B698" s="10">
        <v>44933</v>
      </c>
      <c r="C698" s="11" t="s">
        <v>23</v>
      </c>
      <c r="D698" s="11" t="s">
        <v>24</v>
      </c>
      <c r="E698" s="12">
        <v>0</v>
      </c>
      <c r="F698" s="13">
        <v>0</v>
      </c>
      <c r="G698" s="12">
        <v>3</v>
      </c>
      <c r="H698" s="13">
        <v>59.97</v>
      </c>
      <c r="I698" s="11" t="s">
        <v>25</v>
      </c>
      <c r="J698" s="11" t="s">
        <v>14</v>
      </c>
      <c r="K698" s="12" t="s">
        <v>15</v>
      </c>
      <c r="L698" s="14">
        <v>2023</v>
      </c>
      <c r="M698" s="2"/>
    </row>
    <row r="699" spans="2:13" x14ac:dyDescent="0.3">
      <c r="B699" s="15">
        <v>44934</v>
      </c>
      <c r="C699" s="2" t="s">
        <v>87</v>
      </c>
      <c r="D699" s="2" t="s">
        <v>88</v>
      </c>
      <c r="E699" s="16">
        <v>2</v>
      </c>
      <c r="F699" s="17">
        <v>125.98</v>
      </c>
      <c r="G699" s="16">
        <v>5</v>
      </c>
      <c r="H699" s="17">
        <v>449.95</v>
      </c>
      <c r="I699" s="2" t="s">
        <v>25</v>
      </c>
      <c r="J699" s="2" t="s">
        <v>78</v>
      </c>
      <c r="K699" s="16" t="s">
        <v>15</v>
      </c>
      <c r="L699" s="18">
        <v>2023</v>
      </c>
      <c r="M699" s="2"/>
    </row>
    <row r="700" spans="2:13" x14ac:dyDescent="0.3">
      <c r="B700" s="10">
        <v>44935</v>
      </c>
      <c r="C700" s="11" t="s">
        <v>49</v>
      </c>
      <c r="D700" s="11" t="s">
        <v>50</v>
      </c>
      <c r="E700" s="12">
        <v>2</v>
      </c>
      <c r="F700" s="13">
        <v>46.06</v>
      </c>
      <c r="G700" s="12">
        <v>3</v>
      </c>
      <c r="H700" s="13">
        <v>125.64</v>
      </c>
      <c r="I700" s="11" t="s">
        <v>46</v>
      </c>
      <c r="J700" s="11" t="s">
        <v>36</v>
      </c>
      <c r="K700" s="12" t="s">
        <v>15</v>
      </c>
      <c r="L700" s="14">
        <v>2023</v>
      </c>
      <c r="M700" s="2"/>
    </row>
    <row r="701" spans="2:13" x14ac:dyDescent="0.3">
      <c r="B701" s="15">
        <v>44936</v>
      </c>
      <c r="C701" s="2" t="s">
        <v>40</v>
      </c>
      <c r="D701" s="2" t="s">
        <v>41</v>
      </c>
      <c r="E701" s="16">
        <v>2</v>
      </c>
      <c r="F701" s="17">
        <v>43.98</v>
      </c>
      <c r="G701" s="16">
        <v>1</v>
      </c>
      <c r="H701" s="17">
        <v>39.99</v>
      </c>
      <c r="I701" s="2" t="s">
        <v>25</v>
      </c>
      <c r="J701" s="2" t="s">
        <v>36</v>
      </c>
      <c r="K701" s="16" t="s">
        <v>15</v>
      </c>
      <c r="L701" s="18">
        <v>2023</v>
      </c>
      <c r="M701" s="2"/>
    </row>
    <row r="702" spans="2:13" x14ac:dyDescent="0.3">
      <c r="B702" s="10">
        <v>44937</v>
      </c>
      <c r="C702" s="11" t="s">
        <v>21</v>
      </c>
      <c r="D702" s="11" t="s">
        <v>22</v>
      </c>
      <c r="E702" s="12">
        <v>0</v>
      </c>
      <c r="F702" s="13">
        <v>0</v>
      </c>
      <c r="G702" s="12">
        <v>1</v>
      </c>
      <c r="H702" s="13">
        <v>69.989999999999995</v>
      </c>
      <c r="I702" s="11" t="s">
        <v>18</v>
      </c>
      <c r="J702" s="11" t="s">
        <v>14</v>
      </c>
      <c r="K702" s="12" t="s">
        <v>15</v>
      </c>
      <c r="L702" s="14">
        <v>2023</v>
      </c>
      <c r="M702" s="2"/>
    </row>
    <row r="703" spans="2:13" x14ac:dyDescent="0.3">
      <c r="B703" s="15">
        <v>44938</v>
      </c>
      <c r="C703" s="2" t="s">
        <v>66</v>
      </c>
      <c r="D703" s="2" t="s">
        <v>67</v>
      </c>
      <c r="E703" s="16">
        <v>0</v>
      </c>
      <c r="F703" s="17">
        <v>0</v>
      </c>
      <c r="G703" s="16">
        <v>4</v>
      </c>
      <c r="H703" s="17">
        <v>19980</v>
      </c>
      <c r="I703" s="2" t="s">
        <v>13</v>
      </c>
      <c r="J703" s="2" t="s">
        <v>68</v>
      </c>
      <c r="K703" s="16" t="s">
        <v>15</v>
      </c>
      <c r="L703" s="18">
        <v>2023</v>
      </c>
      <c r="M703" s="2"/>
    </row>
    <row r="704" spans="2:13" x14ac:dyDescent="0.3">
      <c r="B704" s="10">
        <v>44939</v>
      </c>
      <c r="C704" s="11" t="s">
        <v>104</v>
      </c>
      <c r="D704" s="11" t="s">
        <v>105</v>
      </c>
      <c r="E704" s="12">
        <v>2</v>
      </c>
      <c r="F704" s="13">
        <v>69.099999999999994</v>
      </c>
      <c r="G704" s="12">
        <v>3</v>
      </c>
      <c r="H704" s="13">
        <v>159.44999999999999</v>
      </c>
      <c r="I704" s="11" t="s">
        <v>106</v>
      </c>
      <c r="J704" s="11" t="s">
        <v>100</v>
      </c>
      <c r="K704" s="12" t="s">
        <v>15</v>
      </c>
      <c r="L704" s="14">
        <v>2023</v>
      </c>
      <c r="M704" s="2"/>
    </row>
    <row r="705" spans="2:13" x14ac:dyDescent="0.3">
      <c r="B705" s="15">
        <v>44940</v>
      </c>
      <c r="C705" s="2" t="s">
        <v>104</v>
      </c>
      <c r="D705" s="2" t="s">
        <v>105</v>
      </c>
      <c r="E705" s="16">
        <v>0</v>
      </c>
      <c r="F705" s="17">
        <v>0</v>
      </c>
      <c r="G705" s="16">
        <v>4</v>
      </c>
      <c r="H705" s="17">
        <v>212.6</v>
      </c>
      <c r="I705" s="2" t="s">
        <v>106</v>
      </c>
      <c r="J705" s="2" t="s">
        <v>100</v>
      </c>
      <c r="K705" s="16" t="s">
        <v>15</v>
      </c>
      <c r="L705" s="18">
        <v>2023</v>
      </c>
      <c r="M705" s="2"/>
    </row>
    <row r="706" spans="2:13" x14ac:dyDescent="0.3">
      <c r="B706" s="10">
        <v>44941</v>
      </c>
      <c r="C706" s="11" t="s">
        <v>56</v>
      </c>
      <c r="D706" s="11" t="s">
        <v>57</v>
      </c>
      <c r="E706" s="12">
        <v>2</v>
      </c>
      <c r="F706" s="13">
        <v>366.5</v>
      </c>
      <c r="G706" s="12">
        <v>1</v>
      </c>
      <c r="H706" s="13">
        <v>215.59</v>
      </c>
      <c r="I706" s="11" t="s">
        <v>58</v>
      </c>
      <c r="J706" s="11" t="s">
        <v>55</v>
      </c>
      <c r="K706" s="12" t="s">
        <v>15</v>
      </c>
      <c r="L706" s="14">
        <v>2023</v>
      </c>
      <c r="M706" s="2"/>
    </row>
    <row r="707" spans="2:13" x14ac:dyDescent="0.3">
      <c r="B707" s="15">
        <v>44942</v>
      </c>
      <c r="C707" s="2" t="s">
        <v>44</v>
      </c>
      <c r="D707" s="2" t="s">
        <v>45</v>
      </c>
      <c r="E707" s="16">
        <v>2</v>
      </c>
      <c r="F707" s="17">
        <v>65.42</v>
      </c>
      <c r="G707" s="16">
        <v>5</v>
      </c>
      <c r="H707" s="17">
        <v>251.6</v>
      </c>
      <c r="I707" s="2" t="s">
        <v>46</v>
      </c>
      <c r="J707" s="2" t="s">
        <v>36</v>
      </c>
      <c r="K707" s="16" t="s">
        <v>15</v>
      </c>
      <c r="L707" s="18">
        <v>2023</v>
      </c>
      <c r="M707" s="2"/>
    </row>
    <row r="708" spans="2:13" x14ac:dyDescent="0.3">
      <c r="B708" s="10">
        <v>44943</v>
      </c>
      <c r="C708" s="11" t="s">
        <v>56</v>
      </c>
      <c r="D708" s="11" t="s">
        <v>57</v>
      </c>
      <c r="E708" s="12">
        <v>1</v>
      </c>
      <c r="F708" s="13">
        <v>183.25</v>
      </c>
      <c r="G708" s="12">
        <v>2</v>
      </c>
      <c r="H708" s="13">
        <v>431.18</v>
      </c>
      <c r="I708" s="11" t="s">
        <v>58</v>
      </c>
      <c r="J708" s="11" t="s">
        <v>55</v>
      </c>
      <c r="K708" s="12" t="s">
        <v>15</v>
      </c>
      <c r="L708" s="14">
        <v>2023</v>
      </c>
      <c r="M708" s="2"/>
    </row>
    <row r="709" spans="2:13" x14ac:dyDescent="0.3">
      <c r="B709" s="15">
        <v>44944</v>
      </c>
      <c r="C709" s="2" t="s">
        <v>61</v>
      </c>
      <c r="D709" s="2" t="s">
        <v>62</v>
      </c>
      <c r="E709" s="16">
        <v>3</v>
      </c>
      <c r="F709" s="17">
        <v>882.06</v>
      </c>
      <c r="G709" s="16">
        <v>1</v>
      </c>
      <c r="H709" s="17">
        <v>326.69</v>
      </c>
      <c r="I709" s="2" t="s">
        <v>58</v>
      </c>
      <c r="J709" s="2" t="s">
        <v>55</v>
      </c>
      <c r="K709" s="16" t="s">
        <v>15</v>
      </c>
      <c r="L709" s="18">
        <v>2023</v>
      </c>
      <c r="M709" s="2"/>
    </row>
    <row r="710" spans="2:13" x14ac:dyDescent="0.3">
      <c r="B710" s="10">
        <v>44945</v>
      </c>
      <c r="C710" s="11" t="s">
        <v>101</v>
      </c>
      <c r="D710" s="11" t="s">
        <v>102</v>
      </c>
      <c r="E710" s="12">
        <v>3</v>
      </c>
      <c r="F710" s="13">
        <v>732.90000000000009</v>
      </c>
      <c r="G710" s="12">
        <v>1</v>
      </c>
      <c r="H710" s="13">
        <v>349</v>
      </c>
      <c r="I710" s="11" t="s">
        <v>103</v>
      </c>
      <c r="J710" s="11" t="s">
        <v>100</v>
      </c>
      <c r="K710" s="12" t="s">
        <v>15</v>
      </c>
      <c r="L710" s="14">
        <v>2023</v>
      </c>
      <c r="M710" s="2"/>
    </row>
    <row r="711" spans="2:13" x14ac:dyDescent="0.3">
      <c r="B711" s="15">
        <v>44946</v>
      </c>
      <c r="C711" s="2" t="s">
        <v>44</v>
      </c>
      <c r="D711" s="2" t="s">
        <v>45</v>
      </c>
      <c r="E711" s="16">
        <v>0</v>
      </c>
      <c r="F711" s="17">
        <v>0</v>
      </c>
      <c r="G711" s="16">
        <v>4</v>
      </c>
      <c r="H711" s="17">
        <v>201.28</v>
      </c>
      <c r="I711" s="2" t="s">
        <v>46</v>
      </c>
      <c r="J711" s="2" t="s">
        <v>36</v>
      </c>
      <c r="K711" s="16" t="s">
        <v>15</v>
      </c>
      <c r="L711" s="18">
        <v>2023</v>
      </c>
      <c r="M711" s="2"/>
    </row>
    <row r="712" spans="2:13" x14ac:dyDescent="0.3">
      <c r="B712" s="10">
        <v>44947</v>
      </c>
      <c r="C712" s="11" t="s">
        <v>42</v>
      </c>
      <c r="D712" s="11" t="s">
        <v>43</v>
      </c>
      <c r="E712" s="12">
        <v>0</v>
      </c>
      <c r="F712" s="13">
        <v>0</v>
      </c>
      <c r="G712" s="12">
        <v>5</v>
      </c>
      <c r="H712" s="13">
        <v>199.95</v>
      </c>
      <c r="I712" s="11" t="s">
        <v>25</v>
      </c>
      <c r="J712" s="11" t="s">
        <v>36</v>
      </c>
      <c r="K712" s="12" t="s">
        <v>15</v>
      </c>
      <c r="L712" s="14">
        <v>2023</v>
      </c>
      <c r="M712" s="2"/>
    </row>
    <row r="713" spans="2:13" x14ac:dyDescent="0.3">
      <c r="B713" s="15">
        <v>44948</v>
      </c>
      <c r="C713" s="2" t="s">
        <v>63</v>
      </c>
      <c r="D713" s="2" t="s">
        <v>41</v>
      </c>
      <c r="E713" s="16">
        <v>2</v>
      </c>
      <c r="F713" s="17">
        <v>40</v>
      </c>
      <c r="G713" s="16">
        <v>5</v>
      </c>
      <c r="H713" s="17">
        <v>199.95</v>
      </c>
      <c r="I713" s="2" t="s">
        <v>25</v>
      </c>
      <c r="J713" s="2" t="s">
        <v>55</v>
      </c>
      <c r="K713" s="16" t="s">
        <v>15</v>
      </c>
      <c r="L713" s="18">
        <v>2023</v>
      </c>
      <c r="M713" s="2"/>
    </row>
    <row r="714" spans="2:13" x14ac:dyDescent="0.3">
      <c r="B714" s="10">
        <v>44949</v>
      </c>
      <c r="C714" s="11" t="s">
        <v>31</v>
      </c>
      <c r="D714" s="11" t="s">
        <v>32</v>
      </c>
      <c r="E714" s="12">
        <v>3</v>
      </c>
      <c r="F714" s="13">
        <v>703.5</v>
      </c>
      <c r="G714" s="12">
        <v>5</v>
      </c>
      <c r="H714" s="13">
        <v>1379.4</v>
      </c>
      <c r="I714" s="11" t="s">
        <v>18</v>
      </c>
      <c r="J714" s="11" t="s">
        <v>14</v>
      </c>
      <c r="K714" s="12" t="s">
        <v>15</v>
      </c>
      <c r="L714" s="14">
        <v>2023</v>
      </c>
      <c r="M714" s="2"/>
    </row>
    <row r="715" spans="2:13" x14ac:dyDescent="0.3">
      <c r="B715" s="15">
        <v>44950</v>
      </c>
      <c r="C715" s="2" t="s">
        <v>33</v>
      </c>
      <c r="D715" s="2" t="s">
        <v>34</v>
      </c>
      <c r="E715" s="16">
        <v>0</v>
      </c>
      <c r="F715" s="17">
        <v>0</v>
      </c>
      <c r="G715" s="16">
        <v>3</v>
      </c>
      <c r="H715" s="17">
        <v>749.97</v>
      </c>
      <c r="I715" s="2" t="s">
        <v>35</v>
      </c>
      <c r="J715" s="2" t="s">
        <v>36</v>
      </c>
      <c r="K715" s="16" t="s">
        <v>15</v>
      </c>
      <c r="L715" s="18">
        <v>2023</v>
      </c>
      <c r="M715" s="2"/>
    </row>
    <row r="716" spans="2:13" x14ac:dyDescent="0.3">
      <c r="B716" s="10">
        <v>44951</v>
      </c>
      <c r="C716" s="11" t="s">
        <v>75</v>
      </c>
      <c r="D716" s="11" t="s">
        <v>76</v>
      </c>
      <c r="E716" s="12">
        <v>3</v>
      </c>
      <c r="F716" s="13">
        <v>36</v>
      </c>
      <c r="G716" s="12">
        <v>1</v>
      </c>
      <c r="H716" s="13">
        <v>20</v>
      </c>
      <c r="I716" s="11" t="s">
        <v>77</v>
      </c>
      <c r="J716" s="11" t="s">
        <v>78</v>
      </c>
      <c r="K716" s="12" t="s">
        <v>15</v>
      </c>
      <c r="L716" s="14">
        <v>2023</v>
      </c>
      <c r="M716" s="2"/>
    </row>
    <row r="717" spans="2:13" x14ac:dyDescent="0.3">
      <c r="B717" s="15">
        <v>44952</v>
      </c>
      <c r="C717" s="2" t="s">
        <v>96</v>
      </c>
      <c r="D717" s="2" t="s">
        <v>97</v>
      </c>
      <c r="E717" s="16">
        <v>2</v>
      </c>
      <c r="F717" s="17">
        <v>149.97999999999999</v>
      </c>
      <c r="G717" s="16">
        <v>2</v>
      </c>
      <c r="H717" s="17">
        <v>199.98</v>
      </c>
      <c r="I717" s="2" t="s">
        <v>25</v>
      </c>
      <c r="J717" s="2" t="s">
        <v>95</v>
      </c>
      <c r="K717" s="16" t="s">
        <v>15</v>
      </c>
      <c r="L717" s="18">
        <v>2023</v>
      </c>
      <c r="M717" s="2"/>
    </row>
    <row r="718" spans="2:13" x14ac:dyDescent="0.3">
      <c r="B718" s="10">
        <v>44953</v>
      </c>
      <c r="C718" s="11" t="s">
        <v>87</v>
      </c>
      <c r="D718" s="11" t="s">
        <v>88</v>
      </c>
      <c r="E718" s="12">
        <v>2</v>
      </c>
      <c r="F718" s="13">
        <v>125.98</v>
      </c>
      <c r="G718" s="12">
        <v>3</v>
      </c>
      <c r="H718" s="13">
        <v>269.97000000000003</v>
      </c>
      <c r="I718" s="11" t="s">
        <v>25</v>
      </c>
      <c r="J718" s="11" t="s">
        <v>78</v>
      </c>
      <c r="K718" s="12" t="s">
        <v>15</v>
      </c>
      <c r="L718" s="14">
        <v>2023</v>
      </c>
      <c r="M718" s="2"/>
    </row>
    <row r="719" spans="2:13" x14ac:dyDescent="0.3">
      <c r="B719" s="15">
        <v>44954</v>
      </c>
      <c r="C719" s="2" t="s">
        <v>75</v>
      </c>
      <c r="D719" s="2" t="s">
        <v>76</v>
      </c>
      <c r="E719" s="16">
        <v>1</v>
      </c>
      <c r="F719" s="17">
        <v>12</v>
      </c>
      <c r="G719" s="16">
        <v>3</v>
      </c>
      <c r="H719" s="17">
        <v>60</v>
      </c>
      <c r="I719" s="2" t="s">
        <v>77</v>
      </c>
      <c r="J719" s="2" t="s">
        <v>78</v>
      </c>
      <c r="K719" s="16" t="s">
        <v>15</v>
      </c>
      <c r="L719" s="18">
        <v>2023</v>
      </c>
      <c r="M719" s="2"/>
    </row>
    <row r="720" spans="2:13" x14ac:dyDescent="0.3">
      <c r="B720" s="10">
        <v>44955</v>
      </c>
      <c r="C720" s="11" t="s">
        <v>82</v>
      </c>
      <c r="D720" s="11" t="s">
        <v>83</v>
      </c>
      <c r="E720" s="12">
        <v>0</v>
      </c>
      <c r="F720" s="13">
        <v>0</v>
      </c>
      <c r="G720" s="12">
        <v>2</v>
      </c>
      <c r="H720" s="13">
        <v>258</v>
      </c>
      <c r="I720" s="11" t="s">
        <v>77</v>
      </c>
      <c r="J720" s="11" t="s">
        <v>78</v>
      </c>
      <c r="K720" s="12" t="s">
        <v>15</v>
      </c>
      <c r="L720" s="14">
        <v>2023</v>
      </c>
      <c r="M720" s="2"/>
    </row>
    <row r="721" spans="2:13" x14ac:dyDescent="0.3">
      <c r="B721" s="15">
        <v>44956</v>
      </c>
      <c r="C721" s="2" t="s">
        <v>31</v>
      </c>
      <c r="D721" s="2" t="s">
        <v>32</v>
      </c>
      <c r="E721" s="16">
        <v>2</v>
      </c>
      <c r="F721" s="17">
        <v>469</v>
      </c>
      <c r="G721" s="16">
        <v>3</v>
      </c>
      <c r="H721" s="17">
        <v>827.64</v>
      </c>
      <c r="I721" s="2" t="s">
        <v>18</v>
      </c>
      <c r="J721" s="2" t="s">
        <v>14</v>
      </c>
      <c r="K721" s="16" t="s">
        <v>15</v>
      </c>
      <c r="L721" s="18">
        <v>2023</v>
      </c>
      <c r="M721" s="2"/>
    </row>
    <row r="722" spans="2:13" x14ac:dyDescent="0.3">
      <c r="B722" s="10">
        <v>44957</v>
      </c>
      <c r="C722" s="11" t="s">
        <v>104</v>
      </c>
      <c r="D722" s="11" t="s">
        <v>105</v>
      </c>
      <c r="E722" s="12">
        <v>3</v>
      </c>
      <c r="F722" s="13">
        <v>103.64999999999999</v>
      </c>
      <c r="G722" s="12">
        <v>2</v>
      </c>
      <c r="H722" s="13">
        <v>106.3</v>
      </c>
      <c r="I722" s="11" t="s">
        <v>106</v>
      </c>
      <c r="J722" s="11" t="s">
        <v>100</v>
      </c>
      <c r="K722" s="12" t="s">
        <v>15</v>
      </c>
      <c r="L722" s="14">
        <v>2023</v>
      </c>
      <c r="M722" s="2"/>
    </row>
    <row r="723" spans="2:13" x14ac:dyDescent="0.3">
      <c r="B723" s="15">
        <v>44958</v>
      </c>
      <c r="C723" s="2" t="s">
        <v>64</v>
      </c>
      <c r="D723" s="2" t="s">
        <v>65</v>
      </c>
      <c r="E723" s="16">
        <v>2</v>
      </c>
      <c r="F723" s="17">
        <v>1169.98</v>
      </c>
      <c r="G723" s="16">
        <v>4</v>
      </c>
      <c r="H723" s="17">
        <v>2599.96</v>
      </c>
      <c r="I723" s="2" t="s">
        <v>35</v>
      </c>
      <c r="J723" s="2" t="s">
        <v>55</v>
      </c>
      <c r="K723" s="16" t="s">
        <v>107</v>
      </c>
      <c r="L723" s="18">
        <v>2023</v>
      </c>
      <c r="M723" s="2"/>
    </row>
    <row r="724" spans="2:13" x14ac:dyDescent="0.3">
      <c r="B724" s="10">
        <v>44959</v>
      </c>
      <c r="C724" s="11" t="s">
        <v>82</v>
      </c>
      <c r="D724" s="11" t="s">
        <v>83</v>
      </c>
      <c r="E724" s="12">
        <v>2</v>
      </c>
      <c r="F724" s="13">
        <v>193.5</v>
      </c>
      <c r="G724" s="12">
        <v>3</v>
      </c>
      <c r="H724" s="13">
        <v>387</v>
      </c>
      <c r="I724" s="11" t="s">
        <v>77</v>
      </c>
      <c r="J724" s="11" t="s">
        <v>78</v>
      </c>
      <c r="K724" s="12" t="s">
        <v>107</v>
      </c>
      <c r="L724" s="14">
        <v>2023</v>
      </c>
      <c r="M724" s="2"/>
    </row>
    <row r="725" spans="2:13" x14ac:dyDescent="0.3">
      <c r="B725" s="15">
        <v>44960</v>
      </c>
      <c r="C725" s="2" t="s">
        <v>31</v>
      </c>
      <c r="D725" s="2" t="s">
        <v>32</v>
      </c>
      <c r="E725" s="16">
        <v>2</v>
      </c>
      <c r="F725" s="17">
        <v>469</v>
      </c>
      <c r="G725" s="16">
        <v>1</v>
      </c>
      <c r="H725" s="17">
        <v>275.88</v>
      </c>
      <c r="I725" s="2" t="s">
        <v>18</v>
      </c>
      <c r="J725" s="2" t="s">
        <v>14</v>
      </c>
      <c r="K725" s="16" t="s">
        <v>107</v>
      </c>
      <c r="L725" s="18">
        <v>2023</v>
      </c>
      <c r="M725" s="2"/>
    </row>
    <row r="726" spans="2:13" x14ac:dyDescent="0.3">
      <c r="B726" s="10">
        <v>44961</v>
      </c>
      <c r="C726" s="11" t="s">
        <v>42</v>
      </c>
      <c r="D726" s="11" t="s">
        <v>43</v>
      </c>
      <c r="E726" s="12">
        <v>2</v>
      </c>
      <c r="F726" s="13">
        <v>43.98</v>
      </c>
      <c r="G726" s="12">
        <v>5</v>
      </c>
      <c r="H726" s="13">
        <v>199.95</v>
      </c>
      <c r="I726" s="11" t="s">
        <v>25</v>
      </c>
      <c r="J726" s="11" t="s">
        <v>36</v>
      </c>
      <c r="K726" s="12" t="s">
        <v>107</v>
      </c>
      <c r="L726" s="14">
        <v>2023</v>
      </c>
      <c r="M726" s="2"/>
    </row>
    <row r="727" spans="2:13" x14ac:dyDescent="0.3">
      <c r="B727" s="15">
        <v>44962</v>
      </c>
      <c r="C727" s="2" t="s">
        <v>42</v>
      </c>
      <c r="D727" s="2" t="s">
        <v>43</v>
      </c>
      <c r="E727" s="16">
        <v>2</v>
      </c>
      <c r="F727" s="17">
        <v>43.98</v>
      </c>
      <c r="G727" s="16">
        <v>4</v>
      </c>
      <c r="H727" s="17">
        <v>159.96</v>
      </c>
      <c r="I727" s="2" t="s">
        <v>25</v>
      </c>
      <c r="J727" s="2" t="s">
        <v>36</v>
      </c>
      <c r="K727" s="16" t="s">
        <v>107</v>
      </c>
      <c r="L727" s="18">
        <v>2023</v>
      </c>
      <c r="M727" s="2"/>
    </row>
    <row r="728" spans="2:13" x14ac:dyDescent="0.3">
      <c r="B728" s="10">
        <v>44963</v>
      </c>
      <c r="C728" s="11" t="s">
        <v>37</v>
      </c>
      <c r="D728" s="11" t="s">
        <v>38</v>
      </c>
      <c r="E728" s="12">
        <v>2</v>
      </c>
      <c r="F728" s="13">
        <v>77.98</v>
      </c>
      <c r="G728" s="12">
        <v>5</v>
      </c>
      <c r="H728" s="13">
        <v>299.95</v>
      </c>
      <c r="I728" s="11" t="s">
        <v>39</v>
      </c>
      <c r="J728" s="11" t="s">
        <v>36</v>
      </c>
      <c r="K728" s="12" t="s">
        <v>107</v>
      </c>
      <c r="L728" s="14">
        <v>2023</v>
      </c>
      <c r="M728" s="2"/>
    </row>
    <row r="729" spans="2:13" x14ac:dyDescent="0.3">
      <c r="B729" s="15">
        <v>44964</v>
      </c>
      <c r="C729" s="2" t="s">
        <v>79</v>
      </c>
      <c r="D729" s="2" t="s">
        <v>80</v>
      </c>
      <c r="E729" s="16">
        <v>1</v>
      </c>
      <c r="F729" s="17">
        <v>211.65</v>
      </c>
      <c r="G729" s="16">
        <v>5</v>
      </c>
      <c r="H729" s="17">
        <v>1245</v>
      </c>
      <c r="I729" s="2" t="s">
        <v>81</v>
      </c>
      <c r="J729" s="2" t="s">
        <v>78</v>
      </c>
      <c r="K729" s="16" t="s">
        <v>107</v>
      </c>
      <c r="L729" s="18">
        <v>2023</v>
      </c>
      <c r="M729" s="2"/>
    </row>
    <row r="730" spans="2:13" x14ac:dyDescent="0.3">
      <c r="B730" s="10">
        <v>44965</v>
      </c>
      <c r="C730" s="11" t="s">
        <v>82</v>
      </c>
      <c r="D730" s="11" t="s">
        <v>83</v>
      </c>
      <c r="E730" s="12">
        <v>0</v>
      </c>
      <c r="F730" s="13">
        <v>0</v>
      </c>
      <c r="G730" s="12">
        <v>3</v>
      </c>
      <c r="H730" s="13">
        <v>387</v>
      </c>
      <c r="I730" s="11" t="s">
        <v>77</v>
      </c>
      <c r="J730" s="11" t="s">
        <v>78</v>
      </c>
      <c r="K730" s="12" t="s">
        <v>107</v>
      </c>
      <c r="L730" s="14">
        <v>2023</v>
      </c>
      <c r="M730" s="2"/>
    </row>
    <row r="731" spans="2:13" x14ac:dyDescent="0.3">
      <c r="B731" s="15">
        <v>44966</v>
      </c>
      <c r="C731" s="2" t="s">
        <v>98</v>
      </c>
      <c r="D731" s="2" t="s">
        <v>99</v>
      </c>
      <c r="E731" s="16">
        <v>1</v>
      </c>
      <c r="F731" s="17">
        <v>359.96</v>
      </c>
      <c r="G731" s="16">
        <v>3</v>
      </c>
      <c r="H731" s="17">
        <v>1199.8499999999999</v>
      </c>
      <c r="I731" s="2" t="s">
        <v>13</v>
      </c>
      <c r="J731" s="2" t="s">
        <v>100</v>
      </c>
      <c r="K731" s="16" t="s">
        <v>107</v>
      </c>
      <c r="L731" s="18">
        <v>2023</v>
      </c>
      <c r="M731" s="2"/>
    </row>
    <row r="732" spans="2:13" x14ac:dyDescent="0.3">
      <c r="B732" s="10">
        <v>44967</v>
      </c>
      <c r="C732" s="11" t="s">
        <v>26</v>
      </c>
      <c r="D732" s="11" t="s">
        <v>27</v>
      </c>
      <c r="E732" s="12">
        <v>2</v>
      </c>
      <c r="F732" s="13">
        <v>28</v>
      </c>
      <c r="G732" s="12">
        <v>4</v>
      </c>
      <c r="H732" s="13">
        <v>111.96</v>
      </c>
      <c r="I732" s="11" t="s">
        <v>25</v>
      </c>
      <c r="J732" s="11" t="s">
        <v>14</v>
      </c>
      <c r="K732" s="12" t="s">
        <v>107</v>
      </c>
      <c r="L732" s="14">
        <v>2023</v>
      </c>
      <c r="M732" s="2"/>
    </row>
    <row r="733" spans="2:13" x14ac:dyDescent="0.3">
      <c r="B733" s="15">
        <v>44968</v>
      </c>
      <c r="C733" s="2" t="s">
        <v>72</v>
      </c>
      <c r="D733" s="2" t="s">
        <v>73</v>
      </c>
      <c r="E733" s="16">
        <v>2</v>
      </c>
      <c r="F733" s="17">
        <v>25200</v>
      </c>
      <c r="G733" s="16">
        <v>2</v>
      </c>
      <c r="H733" s="17">
        <v>28000</v>
      </c>
      <c r="I733" s="2" t="s">
        <v>74</v>
      </c>
      <c r="J733" s="2" t="s">
        <v>68</v>
      </c>
      <c r="K733" s="16" t="s">
        <v>107</v>
      </c>
      <c r="L733" s="18">
        <v>2023</v>
      </c>
      <c r="M733" s="2"/>
    </row>
    <row r="734" spans="2:13" x14ac:dyDescent="0.3">
      <c r="B734" s="10">
        <v>44969</v>
      </c>
      <c r="C734" s="11" t="s">
        <v>101</v>
      </c>
      <c r="D734" s="11" t="s">
        <v>102</v>
      </c>
      <c r="E734" s="12">
        <v>3</v>
      </c>
      <c r="F734" s="13">
        <v>732.90000000000009</v>
      </c>
      <c r="G734" s="12">
        <v>3</v>
      </c>
      <c r="H734" s="13">
        <v>1047</v>
      </c>
      <c r="I734" s="11" t="s">
        <v>103</v>
      </c>
      <c r="J734" s="11" t="s">
        <v>100</v>
      </c>
      <c r="K734" s="12" t="s">
        <v>107</v>
      </c>
      <c r="L734" s="14">
        <v>2023</v>
      </c>
      <c r="M734" s="2"/>
    </row>
    <row r="735" spans="2:13" x14ac:dyDescent="0.3">
      <c r="B735" s="15">
        <v>44970</v>
      </c>
      <c r="C735" s="2" t="s">
        <v>40</v>
      </c>
      <c r="D735" s="2" t="s">
        <v>41</v>
      </c>
      <c r="E735" s="16">
        <v>2</v>
      </c>
      <c r="F735" s="17">
        <v>43.98</v>
      </c>
      <c r="G735" s="16">
        <v>4</v>
      </c>
      <c r="H735" s="17">
        <v>159.96</v>
      </c>
      <c r="I735" s="2" t="s">
        <v>25</v>
      </c>
      <c r="J735" s="2" t="s">
        <v>36</v>
      </c>
      <c r="K735" s="16" t="s">
        <v>107</v>
      </c>
      <c r="L735" s="18">
        <v>2023</v>
      </c>
      <c r="M735" s="2"/>
    </row>
    <row r="736" spans="2:13" x14ac:dyDescent="0.3">
      <c r="B736" s="10">
        <v>44971</v>
      </c>
      <c r="C736" s="11" t="s">
        <v>82</v>
      </c>
      <c r="D736" s="11" t="s">
        <v>83</v>
      </c>
      <c r="E736" s="12">
        <v>0</v>
      </c>
      <c r="F736" s="13">
        <v>0</v>
      </c>
      <c r="G736" s="12">
        <v>3</v>
      </c>
      <c r="H736" s="13">
        <v>387</v>
      </c>
      <c r="I736" s="11" t="s">
        <v>77</v>
      </c>
      <c r="J736" s="11" t="s">
        <v>78</v>
      </c>
      <c r="K736" s="12" t="s">
        <v>107</v>
      </c>
      <c r="L736" s="14">
        <v>2023</v>
      </c>
      <c r="M736" s="2"/>
    </row>
    <row r="737" spans="2:13" x14ac:dyDescent="0.3">
      <c r="B737" s="15">
        <v>44972</v>
      </c>
      <c r="C737" s="2" t="s">
        <v>63</v>
      </c>
      <c r="D737" s="2" t="s">
        <v>41</v>
      </c>
      <c r="E737" s="16">
        <v>1</v>
      </c>
      <c r="F737" s="17">
        <v>20</v>
      </c>
      <c r="G737" s="16">
        <v>4</v>
      </c>
      <c r="H737" s="17">
        <v>159.96</v>
      </c>
      <c r="I737" s="2" t="s">
        <v>25</v>
      </c>
      <c r="J737" s="2" t="s">
        <v>55</v>
      </c>
      <c r="K737" s="16" t="s">
        <v>107</v>
      </c>
      <c r="L737" s="18">
        <v>2023</v>
      </c>
      <c r="M737" s="2"/>
    </row>
    <row r="738" spans="2:13" x14ac:dyDescent="0.3">
      <c r="B738" s="10">
        <v>44973</v>
      </c>
      <c r="C738" s="11" t="s">
        <v>16</v>
      </c>
      <c r="D738" s="11" t="s">
        <v>17</v>
      </c>
      <c r="E738" s="12">
        <v>0</v>
      </c>
      <c r="F738" s="13">
        <v>0</v>
      </c>
      <c r="G738" s="12">
        <v>3</v>
      </c>
      <c r="H738" s="13">
        <v>749.97</v>
      </c>
      <c r="I738" s="11" t="s">
        <v>18</v>
      </c>
      <c r="J738" s="11" t="s">
        <v>14</v>
      </c>
      <c r="K738" s="12" t="s">
        <v>107</v>
      </c>
      <c r="L738" s="14">
        <v>2023</v>
      </c>
      <c r="M738" s="2"/>
    </row>
    <row r="739" spans="2:13" x14ac:dyDescent="0.3">
      <c r="B739" s="15">
        <v>44974</v>
      </c>
      <c r="C739" s="2" t="s">
        <v>59</v>
      </c>
      <c r="D739" s="2" t="s">
        <v>60</v>
      </c>
      <c r="E739" s="16">
        <v>2</v>
      </c>
      <c r="F739" s="17">
        <v>40</v>
      </c>
      <c r="G739" s="16">
        <v>3</v>
      </c>
      <c r="H739" s="17">
        <v>119.97</v>
      </c>
      <c r="I739" s="2" t="s">
        <v>30</v>
      </c>
      <c r="J739" s="2" t="s">
        <v>55</v>
      </c>
      <c r="K739" s="16" t="s">
        <v>107</v>
      </c>
      <c r="L739" s="18">
        <v>2023</v>
      </c>
      <c r="M739" s="2"/>
    </row>
    <row r="740" spans="2:13" x14ac:dyDescent="0.3">
      <c r="B740" s="10">
        <v>44975</v>
      </c>
      <c r="C740" s="11" t="s">
        <v>16</v>
      </c>
      <c r="D740" s="11" t="s">
        <v>17</v>
      </c>
      <c r="E740" s="12">
        <v>2</v>
      </c>
      <c r="F740" s="13">
        <v>349.98</v>
      </c>
      <c r="G740" s="12">
        <v>3</v>
      </c>
      <c r="H740" s="13">
        <v>749.97</v>
      </c>
      <c r="I740" s="11" t="s">
        <v>18</v>
      </c>
      <c r="J740" s="11" t="s">
        <v>14</v>
      </c>
      <c r="K740" s="12" t="s">
        <v>107</v>
      </c>
      <c r="L740" s="14">
        <v>2023</v>
      </c>
      <c r="M740" s="2"/>
    </row>
    <row r="741" spans="2:13" x14ac:dyDescent="0.3">
      <c r="B741" s="15">
        <v>44976</v>
      </c>
      <c r="C741" s="2" t="s">
        <v>40</v>
      </c>
      <c r="D741" s="2" t="s">
        <v>41</v>
      </c>
      <c r="E741" s="16">
        <v>1</v>
      </c>
      <c r="F741" s="17">
        <v>21.99</v>
      </c>
      <c r="G741" s="16">
        <v>1</v>
      </c>
      <c r="H741" s="17">
        <v>39.99</v>
      </c>
      <c r="I741" s="2" t="s">
        <v>25</v>
      </c>
      <c r="J741" s="2" t="s">
        <v>36</v>
      </c>
      <c r="K741" s="16" t="s">
        <v>107</v>
      </c>
      <c r="L741" s="18">
        <v>2023</v>
      </c>
      <c r="M741" s="2"/>
    </row>
    <row r="742" spans="2:13" x14ac:dyDescent="0.3">
      <c r="B742" s="10">
        <v>44977</v>
      </c>
      <c r="C742" s="11" t="s">
        <v>66</v>
      </c>
      <c r="D742" s="11" t="s">
        <v>67</v>
      </c>
      <c r="E742" s="12">
        <v>1</v>
      </c>
      <c r="F742" s="13">
        <v>4495.5</v>
      </c>
      <c r="G742" s="12">
        <v>2</v>
      </c>
      <c r="H742" s="13">
        <v>9990</v>
      </c>
      <c r="I742" s="11" t="s">
        <v>13</v>
      </c>
      <c r="J742" s="11" t="s">
        <v>68</v>
      </c>
      <c r="K742" s="12" t="s">
        <v>107</v>
      </c>
      <c r="L742" s="14">
        <v>2023</v>
      </c>
      <c r="M742" s="2"/>
    </row>
    <row r="743" spans="2:13" x14ac:dyDescent="0.3">
      <c r="B743" s="15">
        <v>44978</v>
      </c>
      <c r="C743" s="2" t="s">
        <v>66</v>
      </c>
      <c r="D743" s="2" t="s">
        <v>67</v>
      </c>
      <c r="E743" s="16">
        <v>1</v>
      </c>
      <c r="F743" s="17">
        <v>4495.5</v>
      </c>
      <c r="G743" s="16">
        <v>1</v>
      </c>
      <c r="H743" s="17">
        <v>4995</v>
      </c>
      <c r="I743" s="2" t="s">
        <v>13</v>
      </c>
      <c r="J743" s="2" t="s">
        <v>68</v>
      </c>
      <c r="K743" s="16" t="s">
        <v>107</v>
      </c>
      <c r="L743" s="18">
        <v>2023</v>
      </c>
      <c r="M743" s="2"/>
    </row>
    <row r="744" spans="2:13" x14ac:dyDescent="0.3">
      <c r="B744" s="10">
        <v>44979</v>
      </c>
      <c r="C744" s="11" t="s">
        <v>49</v>
      </c>
      <c r="D744" s="11" t="s">
        <v>50</v>
      </c>
      <c r="E744" s="12">
        <v>3</v>
      </c>
      <c r="F744" s="13">
        <v>69.09</v>
      </c>
      <c r="G744" s="12">
        <v>4</v>
      </c>
      <c r="H744" s="13">
        <v>167.52</v>
      </c>
      <c r="I744" s="11" t="s">
        <v>46</v>
      </c>
      <c r="J744" s="11" t="s">
        <v>36</v>
      </c>
      <c r="K744" s="12" t="s">
        <v>107</v>
      </c>
      <c r="L744" s="14">
        <v>2023</v>
      </c>
      <c r="M744" s="2"/>
    </row>
    <row r="745" spans="2:13" x14ac:dyDescent="0.3">
      <c r="B745" s="15">
        <v>44980</v>
      </c>
      <c r="C745" s="2" t="s">
        <v>101</v>
      </c>
      <c r="D745" s="2" t="s">
        <v>102</v>
      </c>
      <c r="E745" s="16">
        <v>0</v>
      </c>
      <c r="F745" s="17">
        <v>0</v>
      </c>
      <c r="G745" s="16">
        <v>4</v>
      </c>
      <c r="H745" s="17">
        <v>1396</v>
      </c>
      <c r="I745" s="2" t="s">
        <v>103</v>
      </c>
      <c r="J745" s="2" t="s">
        <v>100</v>
      </c>
      <c r="K745" s="16" t="s">
        <v>107</v>
      </c>
      <c r="L745" s="18">
        <v>2023</v>
      </c>
      <c r="M745" s="2"/>
    </row>
    <row r="746" spans="2:13" x14ac:dyDescent="0.3">
      <c r="B746" s="10">
        <v>44981</v>
      </c>
      <c r="C746" s="11" t="s">
        <v>26</v>
      </c>
      <c r="D746" s="11" t="s">
        <v>27</v>
      </c>
      <c r="E746" s="12">
        <v>1</v>
      </c>
      <c r="F746" s="13">
        <v>14</v>
      </c>
      <c r="G746" s="12">
        <v>2</v>
      </c>
      <c r="H746" s="13">
        <v>55.98</v>
      </c>
      <c r="I746" s="11" t="s">
        <v>25</v>
      </c>
      <c r="J746" s="11" t="s">
        <v>14</v>
      </c>
      <c r="K746" s="12" t="s">
        <v>107</v>
      </c>
      <c r="L746" s="14">
        <v>2023</v>
      </c>
      <c r="M746" s="2"/>
    </row>
    <row r="747" spans="2:13" x14ac:dyDescent="0.3">
      <c r="B747" s="15">
        <v>44982</v>
      </c>
      <c r="C747" s="2" t="s">
        <v>104</v>
      </c>
      <c r="D747" s="2" t="s">
        <v>105</v>
      </c>
      <c r="E747" s="16">
        <v>1</v>
      </c>
      <c r="F747" s="17">
        <v>34.549999999999997</v>
      </c>
      <c r="G747" s="16">
        <v>5</v>
      </c>
      <c r="H747" s="17">
        <v>265.75</v>
      </c>
      <c r="I747" s="2" t="s">
        <v>106</v>
      </c>
      <c r="J747" s="2" t="s">
        <v>100</v>
      </c>
      <c r="K747" s="16" t="s">
        <v>107</v>
      </c>
      <c r="L747" s="18">
        <v>2023</v>
      </c>
      <c r="M747" s="2"/>
    </row>
    <row r="748" spans="2:13" x14ac:dyDescent="0.3">
      <c r="B748" s="10">
        <v>44983</v>
      </c>
      <c r="C748" s="11" t="s">
        <v>21</v>
      </c>
      <c r="D748" s="11" t="s">
        <v>22</v>
      </c>
      <c r="E748" s="12">
        <v>0</v>
      </c>
      <c r="F748" s="13">
        <v>0</v>
      </c>
      <c r="G748" s="12">
        <v>1</v>
      </c>
      <c r="H748" s="13">
        <v>69.989999999999995</v>
      </c>
      <c r="I748" s="11" t="s">
        <v>18</v>
      </c>
      <c r="J748" s="11" t="s">
        <v>14</v>
      </c>
      <c r="K748" s="12" t="s">
        <v>107</v>
      </c>
      <c r="L748" s="14">
        <v>2023</v>
      </c>
      <c r="M748" s="2"/>
    </row>
    <row r="749" spans="2:13" x14ac:dyDescent="0.3">
      <c r="B749" s="15">
        <v>44984</v>
      </c>
      <c r="C749" s="2" t="s">
        <v>56</v>
      </c>
      <c r="D749" s="2" t="s">
        <v>57</v>
      </c>
      <c r="E749" s="16">
        <v>3</v>
      </c>
      <c r="F749" s="17">
        <v>549.75</v>
      </c>
      <c r="G749" s="16">
        <v>3</v>
      </c>
      <c r="H749" s="17">
        <v>646.77</v>
      </c>
      <c r="I749" s="2" t="s">
        <v>58</v>
      </c>
      <c r="J749" s="2" t="s">
        <v>55</v>
      </c>
      <c r="K749" s="16" t="s">
        <v>107</v>
      </c>
      <c r="L749" s="18">
        <v>2023</v>
      </c>
      <c r="M749" s="2"/>
    </row>
    <row r="750" spans="2:13" x14ac:dyDescent="0.3">
      <c r="B750" s="10">
        <v>44985</v>
      </c>
      <c r="C750" s="11" t="s">
        <v>42</v>
      </c>
      <c r="D750" s="11" t="s">
        <v>43</v>
      </c>
      <c r="E750" s="12">
        <v>2</v>
      </c>
      <c r="F750" s="13">
        <v>43.98</v>
      </c>
      <c r="G750" s="12">
        <v>2</v>
      </c>
      <c r="H750" s="13">
        <v>79.98</v>
      </c>
      <c r="I750" s="11" t="s">
        <v>25</v>
      </c>
      <c r="J750" s="11" t="s">
        <v>36</v>
      </c>
      <c r="K750" s="12" t="s">
        <v>107</v>
      </c>
      <c r="L750" s="14">
        <v>2023</v>
      </c>
      <c r="M750" s="2"/>
    </row>
    <row r="751" spans="2:13" x14ac:dyDescent="0.3">
      <c r="B751" s="15">
        <v>44986</v>
      </c>
      <c r="C751" s="2" t="s">
        <v>23</v>
      </c>
      <c r="D751" s="2" t="s">
        <v>24</v>
      </c>
      <c r="E751" s="16">
        <v>0</v>
      </c>
      <c r="F751" s="17">
        <v>0</v>
      </c>
      <c r="G751" s="16">
        <v>3</v>
      </c>
      <c r="H751" s="17">
        <v>59.97</v>
      </c>
      <c r="I751" s="2" t="s">
        <v>25</v>
      </c>
      <c r="J751" s="2" t="s">
        <v>14</v>
      </c>
      <c r="K751" s="16" t="s">
        <v>108</v>
      </c>
      <c r="L751" s="18">
        <v>2023</v>
      </c>
      <c r="M751" s="2"/>
    </row>
    <row r="752" spans="2:13" x14ac:dyDescent="0.3">
      <c r="B752" s="10">
        <v>44987</v>
      </c>
      <c r="C752" s="11" t="s">
        <v>16</v>
      </c>
      <c r="D752" s="11" t="s">
        <v>17</v>
      </c>
      <c r="E752" s="12">
        <v>1</v>
      </c>
      <c r="F752" s="13">
        <v>174.99</v>
      </c>
      <c r="G752" s="12">
        <v>1</v>
      </c>
      <c r="H752" s="13">
        <v>249.99</v>
      </c>
      <c r="I752" s="11" t="s">
        <v>18</v>
      </c>
      <c r="J752" s="11" t="s">
        <v>14</v>
      </c>
      <c r="K752" s="12" t="s">
        <v>108</v>
      </c>
      <c r="L752" s="14">
        <v>2023</v>
      </c>
      <c r="M752" s="2"/>
    </row>
    <row r="753" spans="2:13" x14ac:dyDescent="0.3">
      <c r="B753" s="15">
        <v>44988</v>
      </c>
      <c r="C753" s="2" t="s">
        <v>26</v>
      </c>
      <c r="D753" s="2" t="s">
        <v>27</v>
      </c>
      <c r="E753" s="16">
        <v>0</v>
      </c>
      <c r="F753" s="17">
        <v>0</v>
      </c>
      <c r="G753" s="16">
        <v>1</v>
      </c>
      <c r="H753" s="17">
        <v>27.99</v>
      </c>
      <c r="I753" s="2" t="s">
        <v>25</v>
      </c>
      <c r="J753" s="2" t="s">
        <v>14</v>
      </c>
      <c r="K753" s="16" t="s">
        <v>108</v>
      </c>
      <c r="L753" s="18">
        <v>2023</v>
      </c>
      <c r="M753" s="2"/>
    </row>
    <row r="754" spans="2:13" x14ac:dyDescent="0.3">
      <c r="B754" s="10">
        <v>44989</v>
      </c>
      <c r="C754" s="11" t="s">
        <v>21</v>
      </c>
      <c r="D754" s="11" t="s">
        <v>22</v>
      </c>
      <c r="E754" s="12">
        <v>33</v>
      </c>
      <c r="F754" s="13">
        <v>1385.67</v>
      </c>
      <c r="G754" s="12">
        <v>3</v>
      </c>
      <c r="H754" s="13">
        <v>209.97</v>
      </c>
      <c r="I754" s="11" t="s">
        <v>18</v>
      </c>
      <c r="J754" s="11" t="s">
        <v>14</v>
      </c>
      <c r="K754" s="12" t="s">
        <v>108</v>
      </c>
      <c r="L754" s="14">
        <v>2023</v>
      </c>
      <c r="M754" s="2"/>
    </row>
    <row r="755" spans="2:13" x14ac:dyDescent="0.3">
      <c r="B755" s="15">
        <v>44990</v>
      </c>
      <c r="C755" s="2" t="s">
        <v>98</v>
      </c>
      <c r="D755" s="2" t="s">
        <v>99</v>
      </c>
      <c r="E755" s="16">
        <v>1</v>
      </c>
      <c r="F755" s="17">
        <v>359.96</v>
      </c>
      <c r="G755" s="16">
        <v>4</v>
      </c>
      <c r="H755" s="17">
        <v>1599.8</v>
      </c>
      <c r="I755" s="2" t="s">
        <v>13</v>
      </c>
      <c r="J755" s="2" t="s">
        <v>100</v>
      </c>
      <c r="K755" s="16" t="s">
        <v>108</v>
      </c>
      <c r="L755" s="18">
        <v>2023</v>
      </c>
      <c r="M755" s="2"/>
    </row>
    <row r="756" spans="2:13" x14ac:dyDescent="0.3">
      <c r="B756" s="10">
        <v>44991</v>
      </c>
      <c r="C756" s="11" t="s">
        <v>53</v>
      </c>
      <c r="D756" s="11" t="s">
        <v>54</v>
      </c>
      <c r="E756" s="12">
        <v>0</v>
      </c>
      <c r="F756" s="13">
        <v>0</v>
      </c>
      <c r="G756" s="12">
        <v>5</v>
      </c>
      <c r="H756" s="13">
        <v>1299.95</v>
      </c>
      <c r="I756" s="11" t="s">
        <v>35</v>
      </c>
      <c r="J756" s="11" t="s">
        <v>55</v>
      </c>
      <c r="K756" s="12" t="s">
        <v>108</v>
      </c>
      <c r="L756" s="14">
        <v>2023</v>
      </c>
      <c r="M756" s="2"/>
    </row>
    <row r="757" spans="2:13" x14ac:dyDescent="0.3">
      <c r="B757" s="15">
        <v>44992</v>
      </c>
      <c r="C757" s="2" t="s">
        <v>96</v>
      </c>
      <c r="D757" s="2" t="s">
        <v>97</v>
      </c>
      <c r="E757" s="16">
        <v>2</v>
      </c>
      <c r="F757" s="17">
        <v>149.97999999999999</v>
      </c>
      <c r="G757" s="16">
        <v>4</v>
      </c>
      <c r="H757" s="17">
        <v>399.96</v>
      </c>
      <c r="I757" s="2" t="s">
        <v>25</v>
      </c>
      <c r="J757" s="2" t="s">
        <v>95</v>
      </c>
      <c r="K757" s="16" t="s">
        <v>108</v>
      </c>
      <c r="L757" s="18">
        <v>2023</v>
      </c>
      <c r="M757" s="2"/>
    </row>
    <row r="758" spans="2:13" x14ac:dyDescent="0.3">
      <c r="B758" s="10">
        <v>44993</v>
      </c>
      <c r="C758" s="11" t="s">
        <v>47</v>
      </c>
      <c r="D758" s="11" t="s">
        <v>48</v>
      </c>
      <c r="E758" s="12">
        <v>3</v>
      </c>
      <c r="F758" s="13">
        <v>269.73</v>
      </c>
      <c r="G758" s="12">
        <v>5</v>
      </c>
      <c r="H758" s="13">
        <v>599.4</v>
      </c>
      <c r="I758" s="11" t="s">
        <v>46</v>
      </c>
      <c r="J758" s="11" t="s">
        <v>36</v>
      </c>
      <c r="K758" s="12" t="s">
        <v>108</v>
      </c>
      <c r="L758" s="14">
        <v>2023</v>
      </c>
      <c r="M758" s="2"/>
    </row>
    <row r="759" spans="2:13" x14ac:dyDescent="0.3">
      <c r="B759" s="15">
        <v>44994</v>
      </c>
      <c r="C759" s="2" t="s">
        <v>23</v>
      </c>
      <c r="D759" s="2" t="s">
        <v>24</v>
      </c>
      <c r="E759" s="16">
        <v>3</v>
      </c>
      <c r="F759" s="17">
        <v>30</v>
      </c>
      <c r="G759" s="16">
        <v>5</v>
      </c>
      <c r="H759" s="17">
        <v>99.95</v>
      </c>
      <c r="I759" s="2" t="s">
        <v>25</v>
      </c>
      <c r="J759" s="2" t="s">
        <v>14</v>
      </c>
      <c r="K759" s="16" t="s">
        <v>108</v>
      </c>
      <c r="L759" s="18">
        <v>2023</v>
      </c>
      <c r="M759" s="2"/>
    </row>
    <row r="760" spans="2:13" x14ac:dyDescent="0.3">
      <c r="B760" s="10">
        <v>44995</v>
      </c>
      <c r="C760" s="11" t="s">
        <v>42</v>
      </c>
      <c r="D760" s="11" t="s">
        <v>43</v>
      </c>
      <c r="E760" s="12">
        <v>3</v>
      </c>
      <c r="F760" s="13">
        <v>65.97</v>
      </c>
      <c r="G760" s="12">
        <v>1</v>
      </c>
      <c r="H760" s="13">
        <v>39.99</v>
      </c>
      <c r="I760" s="11" t="s">
        <v>25</v>
      </c>
      <c r="J760" s="11" t="s">
        <v>36</v>
      </c>
      <c r="K760" s="12" t="s">
        <v>108</v>
      </c>
      <c r="L760" s="14">
        <v>2023</v>
      </c>
      <c r="M760" s="2"/>
    </row>
    <row r="761" spans="2:13" x14ac:dyDescent="0.3">
      <c r="B761" s="15">
        <v>44996</v>
      </c>
      <c r="C761" s="2" t="s">
        <v>59</v>
      </c>
      <c r="D761" s="2" t="s">
        <v>60</v>
      </c>
      <c r="E761" s="16">
        <v>1</v>
      </c>
      <c r="F761" s="17">
        <v>20</v>
      </c>
      <c r="G761" s="16">
        <v>2</v>
      </c>
      <c r="H761" s="17">
        <v>79.98</v>
      </c>
      <c r="I761" s="2" t="s">
        <v>30</v>
      </c>
      <c r="J761" s="2" t="s">
        <v>55</v>
      </c>
      <c r="K761" s="16" t="s">
        <v>108</v>
      </c>
      <c r="L761" s="18">
        <v>2023</v>
      </c>
      <c r="M761" s="2"/>
    </row>
    <row r="762" spans="2:13" x14ac:dyDescent="0.3">
      <c r="B762" s="10">
        <v>44997</v>
      </c>
      <c r="C762" s="11" t="s">
        <v>49</v>
      </c>
      <c r="D762" s="11" t="s">
        <v>50</v>
      </c>
      <c r="E762" s="12">
        <v>2</v>
      </c>
      <c r="F762" s="13">
        <v>46.06</v>
      </c>
      <c r="G762" s="12">
        <v>5</v>
      </c>
      <c r="H762" s="13">
        <v>209.4</v>
      </c>
      <c r="I762" s="11" t="s">
        <v>46</v>
      </c>
      <c r="J762" s="11" t="s">
        <v>36</v>
      </c>
      <c r="K762" s="12" t="s">
        <v>108</v>
      </c>
      <c r="L762" s="14">
        <v>2023</v>
      </c>
      <c r="M762" s="2"/>
    </row>
    <row r="763" spans="2:13" x14ac:dyDescent="0.3">
      <c r="B763" s="15">
        <v>44998</v>
      </c>
      <c r="C763" s="2" t="s">
        <v>66</v>
      </c>
      <c r="D763" s="2" t="s">
        <v>67</v>
      </c>
      <c r="E763" s="16">
        <v>1</v>
      </c>
      <c r="F763" s="17">
        <v>4495.5</v>
      </c>
      <c r="G763" s="16">
        <v>1</v>
      </c>
      <c r="H763" s="17">
        <v>4995</v>
      </c>
      <c r="I763" s="2" t="s">
        <v>13</v>
      </c>
      <c r="J763" s="2" t="s">
        <v>68</v>
      </c>
      <c r="K763" s="16" t="s">
        <v>108</v>
      </c>
      <c r="L763" s="18">
        <v>2023</v>
      </c>
      <c r="M763" s="2"/>
    </row>
    <row r="764" spans="2:13" x14ac:dyDescent="0.3">
      <c r="B764" s="10">
        <v>44999</v>
      </c>
      <c r="C764" s="11" t="s">
        <v>42</v>
      </c>
      <c r="D764" s="11" t="s">
        <v>43</v>
      </c>
      <c r="E764" s="12">
        <v>1</v>
      </c>
      <c r="F764" s="13">
        <v>21.99</v>
      </c>
      <c r="G764" s="12">
        <v>1</v>
      </c>
      <c r="H764" s="13">
        <v>39.99</v>
      </c>
      <c r="I764" s="11" t="s">
        <v>25</v>
      </c>
      <c r="J764" s="11" t="s">
        <v>36</v>
      </c>
      <c r="K764" s="12" t="s">
        <v>108</v>
      </c>
      <c r="L764" s="14">
        <v>2023</v>
      </c>
      <c r="M764" s="2"/>
    </row>
    <row r="765" spans="2:13" x14ac:dyDescent="0.3">
      <c r="B765" s="15">
        <v>45000</v>
      </c>
      <c r="C765" s="2" t="s">
        <v>23</v>
      </c>
      <c r="D765" s="2" t="s">
        <v>24</v>
      </c>
      <c r="E765" s="16">
        <v>3</v>
      </c>
      <c r="F765" s="17">
        <v>30</v>
      </c>
      <c r="G765" s="16">
        <v>5</v>
      </c>
      <c r="H765" s="17">
        <v>99.95</v>
      </c>
      <c r="I765" s="2" t="s">
        <v>25</v>
      </c>
      <c r="J765" s="2" t="s">
        <v>14</v>
      </c>
      <c r="K765" s="16" t="s">
        <v>108</v>
      </c>
      <c r="L765" s="18">
        <v>2023</v>
      </c>
      <c r="M765" s="2"/>
    </row>
    <row r="766" spans="2:13" x14ac:dyDescent="0.3">
      <c r="B766" s="10">
        <v>45001</v>
      </c>
      <c r="C766" s="11" t="s">
        <v>64</v>
      </c>
      <c r="D766" s="11" t="s">
        <v>65</v>
      </c>
      <c r="E766" s="12">
        <v>0</v>
      </c>
      <c r="F766" s="13">
        <v>0</v>
      </c>
      <c r="G766" s="12">
        <v>3</v>
      </c>
      <c r="H766" s="13">
        <v>1949.97</v>
      </c>
      <c r="I766" s="11" t="s">
        <v>35</v>
      </c>
      <c r="J766" s="11" t="s">
        <v>55</v>
      </c>
      <c r="K766" s="12" t="s">
        <v>108</v>
      </c>
      <c r="L766" s="14">
        <v>2023</v>
      </c>
      <c r="M766" s="2"/>
    </row>
    <row r="767" spans="2:13" x14ac:dyDescent="0.3">
      <c r="B767" s="15">
        <v>45002</v>
      </c>
      <c r="C767" s="2" t="s">
        <v>40</v>
      </c>
      <c r="D767" s="2" t="s">
        <v>41</v>
      </c>
      <c r="E767" s="16">
        <v>3</v>
      </c>
      <c r="F767" s="17">
        <v>65.97</v>
      </c>
      <c r="G767" s="16">
        <v>1</v>
      </c>
      <c r="H767" s="17">
        <v>39.99</v>
      </c>
      <c r="I767" s="2" t="s">
        <v>25</v>
      </c>
      <c r="J767" s="2" t="s">
        <v>36</v>
      </c>
      <c r="K767" s="16" t="s">
        <v>108</v>
      </c>
      <c r="L767" s="18">
        <v>2023</v>
      </c>
      <c r="M767" s="2"/>
    </row>
    <row r="768" spans="2:13" x14ac:dyDescent="0.3">
      <c r="B768" s="10">
        <v>45003</v>
      </c>
      <c r="C768" s="11" t="s">
        <v>87</v>
      </c>
      <c r="D768" s="11" t="s">
        <v>88</v>
      </c>
      <c r="E768" s="12">
        <v>2</v>
      </c>
      <c r="F768" s="13">
        <v>125.98</v>
      </c>
      <c r="G768" s="12">
        <v>3</v>
      </c>
      <c r="H768" s="13">
        <v>269.97000000000003</v>
      </c>
      <c r="I768" s="11" t="s">
        <v>25</v>
      </c>
      <c r="J768" s="11" t="s">
        <v>78</v>
      </c>
      <c r="K768" s="12" t="s">
        <v>108</v>
      </c>
      <c r="L768" s="14">
        <v>2023</v>
      </c>
      <c r="M768" s="2"/>
    </row>
    <row r="769" spans="2:13" x14ac:dyDescent="0.3">
      <c r="B769" s="15">
        <v>45004</v>
      </c>
      <c r="C769" s="2" t="s">
        <v>44</v>
      </c>
      <c r="D769" s="2" t="s">
        <v>45</v>
      </c>
      <c r="E769" s="16">
        <v>3</v>
      </c>
      <c r="F769" s="17">
        <v>98.13</v>
      </c>
      <c r="G769" s="16">
        <v>1</v>
      </c>
      <c r="H769" s="17">
        <v>50.32</v>
      </c>
      <c r="I769" s="2" t="s">
        <v>46</v>
      </c>
      <c r="J769" s="2" t="s">
        <v>36</v>
      </c>
      <c r="K769" s="16" t="s">
        <v>108</v>
      </c>
      <c r="L769" s="18">
        <v>2023</v>
      </c>
      <c r="M769" s="2"/>
    </row>
    <row r="770" spans="2:13" x14ac:dyDescent="0.3">
      <c r="B770" s="10">
        <v>45005</v>
      </c>
      <c r="C770" s="11" t="s">
        <v>59</v>
      </c>
      <c r="D770" s="11" t="s">
        <v>60</v>
      </c>
      <c r="E770" s="12">
        <v>0</v>
      </c>
      <c r="F770" s="13">
        <v>0</v>
      </c>
      <c r="G770" s="12">
        <v>3</v>
      </c>
      <c r="H770" s="13">
        <v>119.97</v>
      </c>
      <c r="I770" s="11" t="s">
        <v>30</v>
      </c>
      <c r="J770" s="11" t="s">
        <v>55</v>
      </c>
      <c r="K770" s="12" t="s">
        <v>108</v>
      </c>
      <c r="L770" s="14">
        <v>2023</v>
      </c>
      <c r="M770" s="2"/>
    </row>
    <row r="771" spans="2:13" x14ac:dyDescent="0.3">
      <c r="B771" s="15">
        <v>45006</v>
      </c>
      <c r="C771" s="2" t="s">
        <v>89</v>
      </c>
      <c r="D771" s="2" t="s">
        <v>90</v>
      </c>
      <c r="E771" s="16">
        <v>2</v>
      </c>
      <c r="F771" s="17">
        <v>125.98</v>
      </c>
      <c r="G771" s="16">
        <v>2</v>
      </c>
      <c r="H771" s="17">
        <v>179.98</v>
      </c>
      <c r="I771" s="2" t="s">
        <v>91</v>
      </c>
      <c r="J771" s="2" t="s">
        <v>78</v>
      </c>
      <c r="K771" s="16" t="s">
        <v>108</v>
      </c>
      <c r="L771" s="18">
        <v>2023</v>
      </c>
      <c r="M771" s="2"/>
    </row>
    <row r="772" spans="2:13" x14ac:dyDescent="0.3">
      <c r="B772" s="10">
        <v>45007</v>
      </c>
      <c r="C772" s="11" t="s">
        <v>59</v>
      </c>
      <c r="D772" s="11" t="s">
        <v>60</v>
      </c>
      <c r="E772" s="12">
        <v>3</v>
      </c>
      <c r="F772" s="13">
        <v>60</v>
      </c>
      <c r="G772" s="12">
        <v>5</v>
      </c>
      <c r="H772" s="13">
        <v>199.95</v>
      </c>
      <c r="I772" s="11" t="s">
        <v>30</v>
      </c>
      <c r="J772" s="11" t="s">
        <v>55</v>
      </c>
      <c r="K772" s="12" t="s">
        <v>108</v>
      </c>
      <c r="L772" s="14">
        <v>2023</v>
      </c>
      <c r="M772" s="2"/>
    </row>
    <row r="773" spans="2:13" x14ac:dyDescent="0.3">
      <c r="B773" s="15">
        <v>45008</v>
      </c>
      <c r="C773" s="2" t="s">
        <v>11</v>
      </c>
      <c r="D773" s="2" t="s">
        <v>12</v>
      </c>
      <c r="E773" s="16">
        <v>26</v>
      </c>
      <c r="F773" s="17">
        <v>8985.34</v>
      </c>
      <c r="G773" s="16">
        <v>3</v>
      </c>
      <c r="H773" s="17">
        <v>1295.97</v>
      </c>
      <c r="I773" s="2" t="s">
        <v>13</v>
      </c>
      <c r="J773" s="2" t="s">
        <v>14</v>
      </c>
      <c r="K773" s="16" t="s">
        <v>108</v>
      </c>
      <c r="L773" s="18">
        <v>2023</v>
      </c>
      <c r="M773" s="2"/>
    </row>
    <row r="774" spans="2:13" x14ac:dyDescent="0.3">
      <c r="B774" s="10">
        <v>45009</v>
      </c>
      <c r="C774" s="11" t="s">
        <v>66</v>
      </c>
      <c r="D774" s="11" t="s">
        <v>67</v>
      </c>
      <c r="E774" s="12">
        <v>2</v>
      </c>
      <c r="F774" s="13">
        <v>8991</v>
      </c>
      <c r="G774" s="12">
        <v>5</v>
      </c>
      <c r="H774" s="13">
        <v>24975</v>
      </c>
      <c r="I774" s="11" t="s">
        <v>13</v>
      </c>
      <c r="J774" s="11" t="s">
        <v>68</v>
      </c>
      <c r="K774" s="12" t="s">
        <v>108</v>
      </c>
      <c r="L774" s="14">
        <v>2023</v>
      </c>
      <c r="M774" s="2"/>
    </row>
    <row r="775" spans="2:13" x14ac:dyDescent="0.3">
      <c r="B775" s="15">
        <v>45010</v>
      </c>
      <c r="C775" s="2" t="s">
        <v>84</v>
      </c>
      <c r="D775" s="2" t="s">
        <v>85</v>
      </c>
      <c r="E775" s="16">
        <v>1</v>
      </c>
      <c r="F775" s="17">
        <v>96.75</v>
      </c>
      <c r="G775" s="16">
        <v>5</v>
      </c>
      <c r="H775" s="17">
        <v>645</v>
      </c>
      <c r="I775" s="2" t="s">
        <v>86</v>
      </c>
      <c r="J775" s="2" t="s">
        <v>78</v>
      </c>
      <c r="K775" s="16" t="s">
        <v>108</v>
      </c>
      <c r="L775" s="18">
        <v>2023</v>
      </c>
      <c r="M775" s="2"/>
    </row>
    <row r="776" spans="2:13" x14ac:dyDescent="0.3">
      <c r="B776" s="10">
        <v>45011</v>
      </c>
      <c r="C776" s="11" t="s">
        <v>61</v>
      </c>
      <c r="D776" s="11" t="s">
        <v>62</v>
      </c>
      <c r="E776" s="12">
        <v>1</v>
      </c>
      <c r="F776" s="13">
        <v>294.02</v>
      </c>
      <c r="G776" s="12">
        <v>1</v>
      </c>
      <c r="H776" s="13">
        <v>326.69</v>
      </c>
      <c r="I776" s="11" t="s">
        <v>58</v>
      </c>
      <c r="J776" s="11" t="s">
        <v>55</v>
      </c>
      <c r="K776" s="12" t="s">
        <v>108</v>
      </c>
      <c r="L776" s="14">
        <v>2023</v>
      </c>
      <c r="M776" s="2"/>
    </row>
    <row r="777" spans="2:13" x14ac:dyDescent="0.3">
      <c r="B777" s="15">
        <v>45012</v>
      </c>
      <c r="C777" s="2" t="s">
        <v>92</v>
      </c>
      <c r="D777" s="2" t="s">
        <v>93</v>
      </c>
      <c r="E777" s="16">
        <v>0</v>
      </c>
      <c r="F777" s="17">
        <v>0</v>
      </c>
      <c r="G777" s="16">
        <v>3</v>
      </c>
      <c r="H777" s="17">
        <v>179.97</v>
      </c>
      <c r="I777" s="2" t="s">
        <v>94</v>
      </c>
      <c r="J777" s="2" t="s">
        <v>95</v>
      </c>
      <c r="K777" s="16" t="s">
        <v>108</v>
      </c>
      <c r="L777" s="18">
        <v>2023</v>
      </c>
      <c r="M777" s="2"/>
    </row>
    <row r="778" spans="2:13" x14ac:dyDescent="0.3">
      <c r="B778" s="10">
        <v>45013</v>
      </c>
      <c r="C778" s="11" t="s">
        <v>49</v>
      </c>
      <c r="D778" s="11" t="s">
        <v>50</v>
      </c>
      <c r="E778" s="12">
        <v>0</v>
      </c>
      <c r="F778" s="13">
        <v>0</v>
      </c>
      <c r="G778" s="12">
        <v>5</v>
      </c>
      <c r="H778" s="13">
        <v>209.4</v>
      </c>
      <c r="I778" s="11" t="s">
        <v>46</v>
      </c>
      <c r="J778" s="11" t="s">
        <v>36</v>
      </c>
      <c r="K778" s="12" t="s">
        <v>108</v>
      </c>
      <c r="L778" s="14">
        <v>2023</v>
      </c>
      <c r="M778" s="2"/>
    </row>
    <row r="779" spans="2:13" x14ac:dyDescent="0.3">
      <c r="B779" s="15">
        <v>45014</v>
      </c>
      <c r="C779" s="2" t="s">
        <v>44</v>
      </c>
      <c r="D779" s="2" t="s">
        <v>45</v>
      </c>
      <c r="E779" s="16">
        <v>1</v>
      </c>
      <c r="F779" s="17">
        <v>32.71</v>
      </c>
      <c r="G779" s="16">
        <v>1</v>
      </c>
      <c r="H779" s="17">
        <v>50.32</v>
      </c>
      <c r="I779" s="2" t="s">
        <v>46</v>
      </c>
      <c r="J779" s="2" t="s">
        <v>36</v>
      </c>
      <c r="K779" s="16" t="s">
        <v>108</v>
      </c>
      <c r="L779" s="18">
        <v>2023</v>
      </c>
      <c r="M779" s="2"/>
    </row>
    <row r="780" spans="2:13" x14ac:dyDescent="0.3">
      <c r="B780" s="10">
        <v>45015</v>
      </c>
      <c r="C780" s="11" t="s">
        <v>42</v>
      </c>
      <c r="D780" s="11" t="s">
        <v>43</v>
      </c>
      <c r="E780" s="12">
        <v>3</v>
      </c>
      <c r="F780" s="13">
        <v>65.97</v>
      </c>
      <c r="G780" s="12">
        <v>1</v>
      </c>
      <c r="H780" s="13">
        <v>39.99</v>
      </c>
      <c r="I780" s="11" t="s">
        <v>25</v>
      </c>
      <c r="J780" s="11" t="s">
        <v>36</v>
      </c>
      <c r="K780" s="12" t="s">
        <v>108</v>
      </c>
      <c r="L780" s="14">
        <v>2023</v>
      </c>
      <c r="M780" s="2"/>
    </row>
    <row r="781" spans="2:13" x14ac:dyDescent="0.3">
      <c r="B781" s="15">
        <v>45016</v>
      </c>
      <c r="C781" s="2" t="s">
        <v>84</v>
      </c>
      <c r="D781" s="2" t="s">
        <v>85</v>
      </c>
      <c r="E781" s="16">
        <v>2</v>
      </c>
      <c r="F781" s="17">
        <v>193.5</v>
      </c>
      <c r="G781" s="16">
        <v>4</v>
      </c>
      <c r="H781" s="17">
        <v>516</v>
      </c>
      <c r="I781" s="2" t="s">
        <v>86</v>
      </c>
      <c r="J781" s="2" t="s">
        <v>78</v>
      </c>
      <c r="K781" s="16" t="s">
        <v>108</v>
      </c>
      <c r="L781" s="18">
        <v>2023</v>
      </c>
      <c r="M781" s="2"/>
    </row>
    <row r="782" spans="2:13" x14ac:dyDescent="0.3">
      <c r="B782" s="10">
        <v>45017</v>
      </c>
      <c r="C782" s="11" t="s">
        <v>23</v>
      </c>
      <c r="D782" s="11" t="s">
        <v>24</v>
      </c>
      <c r="E782" s="12">
        <v>3</v>
      </c>
      <c r="F782" s="13">
        <v>30</v>
      </c>
      <c r="G782" s="12">
        <v>3</v>
      </c>
      <c r="H782" s="13">
        <v>59.97</v>
      </c>
      <c r="I782" s="11" t="s">
        <v>25</v>
      </c>
      <c r="J782" s="11" t="s">
        <v>14</v>
      </c>
      <c r="K782" s="12" t="s">
        <v>109</v>
      </c>
      <c r="L782" s="14">
        <v>2023</v>
      </c>
      <c r="M782" s="2"/>
    </row>
    <row r="783" spans="2:13" x14ac:dyDescent="0.3">
      <c r="B783" s="15">
        <v>45018</v>
      </c>
      <c r="C783" s="2" t="s">
        <v>42</v>
      </c>
      <c r="D783" s="2" t="s">
        <v>43</v>
      </c>
      <c r="E783" s="16">
        <v>2</v>
      </c>
      <c r="F783" s="17">
        <v>43.98</v>
      </c>
      <c r="G783" s="16">
        <v>3</v>
      </c>
      <c r="H783" s="17">
        <v>119.97</v>
      </c>
      <c r="I783" s="2" t="s">
        <v>25</v>
      </c>
      <c r="J783" s="2" t="s">
        <v>36</v>
      </c>
      <c r="K783" s="16" t="s">
        <v>109</v>
      </c>
      <c r="L783" s="18">
        <v>2023</v>
      </c>
      <c r="M783" s="2"/>
    </row>
    <row r="784" spans="2:13" x14ac:dyDescent="0.3">
      <c r="B784" s="10">
        <v>45019</v>
      </c>
      <c r="C784" s="11" t="s">
        <v>37</v>
      </c>
      <c r="D784" s="11" t="s">
        <v>38</v>
      </c>
      <c r="E784" s="12">
        <v>1</v>
      </c>
      <c r="F784" s="13">
        <v>38.99</v>
      </c>
      <c r="G784" s="12">
        <v>1</v>
      </c>
      <c r="H784" s="13">
        <v>59.99</v>
      </c>
      <c r="I784" s="11" t="s">
        <v>39</v>
      </c>
      <c r="J784" s="11" t="s">
        <v>36</v>
      </c>
      <c r="K784" s="12" t="s">
        <v>109</v>
      </c>
      <c r="L784" s="14">
        <v>2023</v>
      </c>
      <c r="M784" s="2"/>
    </row>
    <row r="785" spans="2:13" x14ac:dyDescent="0.3">
      <c r="B785" s="15">
        <v>45020</v>
      </c>
      <c r="C785" s="2" t="s">
        <v>42</v>
      </c>
      <c r="D785" s="2" t="s">
        <v>43</v>
      </c>
      <c r="E785" s="16">
        <v>0</v>
      </c>
      <c r="F785" s="17">
        <v>0</v>
      </c>
      <c r="G785" s="16">
        <v>1</v>
      </c>
      <c r="H785" s="17">
        <v>39.99</v>
      </c>
      <c r="I785" s="2" t="s">
        <v>25</v>
      </c>
      <c r="J785" s="2" t="s">
        <v>36</v>
      </c>
      <c r="K785" s="16" t="s">
        <v>109</v>
      </c>
      <c r="L785" s="18">
        <v>2023</v>
      </c>
      <c r="M785" s="2"/>
    </row>
    <row r="786" spans="2:13" x14ac:dyDescent="0.3">
      <c r="B786" s="10">
        <v>45021</v>
      </c>
      <c r="C786" s="11" t="s">
        <v>66</v>
      </c>
      <c r="D786" s="11" t="s">
        <v>67</v>
      </c>
      <c r="E786" s="12">
        <v>1</v>
      </c>
      <c r="F786" s="13">
        <v>4495.5</v>
      </c>
      <c r="G786" s="12">
        <v>1</v>
      </c>
      <c r="H786" s="13">
        <v>4995</v>
      </c>
      <c r="I786" s="11" t="s">
        <v>13</v>
      </c>
      <c r="J786" s="11" t="s">
        <v>68</v>
      </c>
      <c r="K786" s="12" t="s">
        <v>109</v>
      </c>
      <c r="L786" s="14">
        <v>2023</v>
      </c>
      <c r="M786" s="2"/>
    </row>
    <row r="787" spans="2:13" x14ac:dyDescent="0.3">
      <c r="B787" s="15">
        <v>45022</v>
      </c>
      <c r="C787" s="2" t="s">
        <v>66</v>
      </c>
      <c r="D787" s="2" t="s">
        <v>67</v>
      </c>
      <c r="E787" s="16">
        <v>1</v>
      </c>
      <c r="F787" s="17">
        <v>4495.5</v>
      </c>
      <c r="G787" s="16">
        <v>5</v>
      </c>
      <c r="H787" s="17">
        <v>24975</v>
      </c>
      <c r="I787" s="2" t="s">
        <v>13</v>
      </c>
      <c r="J787" s="2" t="s">
        <v>68</v>
      </c>
      <c r="K787" s="16" t="s">
        <v>109</v>
      </c>
      <c r="L787" s="18">
        <v>2023</v>
      </c>
      <c r="M787" s="2"/>
    </row>
    <row r="788" spans="2:13" x14ac:dyDescent="0.3">
      <c r="B788" s="10">
        <v>45023</v>
      </c>
      <c r="C788" s="11" t="s">
        <v>104</v>
      </c>
      <c r="D788" s="11" t="s">
        <v>105</v>
      </c>
      <c r="E788" s="12">
        <v>2</v>
      </c>
      <c r="F788" s="13">
        <v>69.099999999999994</v>
      </c>
      <c r="G788" s="12">
        <v>5</v>
      </c>
      <c r="H788" s="13">
        <v>265.75</v>
      </c>
      <c r="I788" s="11" t="s">
        <v>106</v>
      </c>
      <c r="J788" s="11" t="s">
        <v>100</v>
      </c>
      <c r="K788" s="12" t="s">
        <v>109</v>
      </c>
      <c r="L788" s="14">
        <v>2023</v>
      </c>
      <c r="M788" s="2"/>
    </row>
    <row r="789" spans="2:13" x14ac:dyDescent="0.3">
      <c r="B789" s="15">
        <v>45024</v>
      </c>
      <c r="C789" s="2" t="s">
        <v>82</v>
      </c>
      <c r="D789" s="2" t="s">
        <v>83</v>
      </c>
      <c r="E789" s="16">
        <v>2</v>
      </c>
      <c r="F789" s="17">
        <v>193.5</v>
      </c>
      <c r="G789" s="16">
        <v>1</v>
      </c>
      <c r="H789" s="17">
        <v>129</v>
      </c>
      <c r="I789" s="2" t="s">
        <v>77</v>
      </c>
      <c r="J789" s="2" t="s">
        <v>78</v>
      </c>
      <c r="K789" s="16" t="s">
        <v>109</v>
      </c>
      <c r="L789" s="18">
        <v>2023</v>
      </c>
      <c r="M789" s="2"/>
    </row>
    <row r="790" spans="2:13" x14ac:dyDescent="0.3">
      <c r="B790" s="10">
        <v>45025</v>
      </c>
      <c r="C790" s="11" t="s">
        <v>11</v>
      </c>
      <c r="D790" s="11" t="s">
        <v>12</v>
      </c>
      <c r="E790" s="12">
        <v>1</v>
      </c>
      <c r="F790" s="13">
        <v>345.59</v>
      </c>
      <c r="G790" s="12">
        <v>3</v>
      </c>
      <c r="H790" s="13">
        <v>1295.97</v>
      </c>
      <c r="I790" s="11" t="s">
        <v>13</v>
      </c>
      <c r="J790" s="11" t="s">
        <v>14</v>
      </c>
      <c r="K790" s="12" t="s">
        <v>109</v>
      </c>
      <c r="L790" s="14">
        <v>2023</v>
      </c>
      <c r="M790" s="2"/>
    </row>
    <row r="791" spans="2:13" x14ac:dyDescent="0.3">
      <c r="B791" s="15">
        <v>45026</v>
      </c>
      <c r="C791" s="2" t="s">
        <v>59</v>
      </c>
      <c r="D791" s="2" t="s">
        <v>60</v>
      </c>
      <c r="E791" s="16">
        <v>0</v>
      </c>
      <c r="F791" s="17">
        <v>0</v>
      </c>
      <c r="G791" s="16">
        <v>1</v>
      </c>
      <c r="H791" s="17">
        <v>39.99</v>
      </c>
      <c r="I791" s="2" t="s">
        <v>30</v>
      </c>
      <c r="J791" s="2" t="s">
        <v>55</v>
      </c>
      <c r="K791" s="16" t="s">
        <v>109</v>
      </c>
      <c r="L791" s="18">
        <v>2023</v>
      </c>
      <c r="M791" s="2"/>
    </row>
    <row r="792" spans="2:13" x14ac:dyDescent="0.3">
      <c r="B792" s="10">
        <v>45027</v>
      </c>
      <c r="C792" s="11" t="s">
        <v>98</v>
      </c>
      <c r="D792" s="11" t="s">
        <v>99</v>
      </c>
      <c r="E792" s="12">
        <v>2</v>
      </c>
      <c r="F792" s="13">
        <v>719.92</v>
      </c>
      <c r="G792" s="12">
        <v>3</v>
      </c>
      <c r="H792" s="13">
        <v>1199.8499999999999</v>
      </c>
      <c r="I792" s="11" t="s">
        <v>13</v>
      </c>
      <c r="J792" s="11" t="s">
        <v>100</v>
      </c>
      <c r="K792" s="12" t="s">
        <v>109</v>
      </c>
      <c r="L792" s="14">
        <v>2023</v>
      </c>
      <c r="M792" s="2"/>
    </row>
    <row r="793" spans="2:13" x14ac:dyDescent="0.3">
      <c r="B793" s="15">
        <v>45028</v>
      </c>
      <c r="C793" s="2" t="s">
        <v>64</v>
      </c>
      <c r="D793" s="2" t="s">
        <v>65</v>
      </c>
      <c r="E793" s="16">
        <v>0</v>
      </c>
      <c r="F793" s="17">
        <v>0</v>
      </c>
      <c r="G793" s="16">
        <v>3</v>
      </c>
      <c r="H793" s="17">
        <v>1949.97</v>
      </c>
      <c r="I793" s="2" t="s">
        <v>35</v>
      </c>
      <c r="J793" s="2" t="s">
        <v>55</v>
      </c>
      <c r="K793" s="16" t="s">
        <v>109</v>
      </c>
      <c r="L793" s="18">
        <v>2023</v>
      </c>
      <c r="M793" s="2"/>
    </row>
    <row r="794" spans="2:13" x14ac:dyDescent="0.3">
      <c r="B794" s="10">
        <v>45029</v>
      </c>
      <c r="C794" s="11" t="s">
        <v>101</v>
      </c>
      <c r="D794" s="11" t="s">
        <v>102</v>
      </c>
      <c r="E794" s="12">
        <v>3</v>
      </c>
      <c r="F794" s="13">
        <v>732.90000000000009</v>
      </c>
      <c r="G794" s="12">
        <v>1</v>
      </c>
      <c r="H794" s="13">
        <v>349</v>
      </c>
      <c r="I794" s="11" t="s">
        <v>103</v>
      </c>
      <c r="J794" s="11" t="s">
        <v>100</v>
      </c>
      <c r="K794" s="12" t="s">
        <v>109</v>
      </c>
      <c r="L794" s="14">
        <v>2023</v>
      </c>
      <c r="M794" s="2"/>
    </row>
    <row r="795" spans="2:13" x14ac:dyDescent="0.3">
      <c r="B795" s="15">
        <v>45030</v>
      </c>
      <c r="C795" s="2" t="s">
        <v>49</v>
      </c>
      <c r="D795" s="2" t="s">
        <v>50</v>
      </c>
      <c r="E795" s="16">
        <v>1</v>
      </c>
      <c r="F795" s="17">
        <v>23.03</v>
      </c>
      <c r="G795" s="16">
        <v>5</v>
      </c>
      <c r="H795" s="17">
        <v>209.4</v>
      </c>
      <c r="I795" s="2" t="s">
        <v>46</v>
      </c>
      <c r="J795" s="2" t="s">
        <v>36</v>
      </c>
      <c r="K795" s="16" t="s">
        <v>109</v>
      </c>
      <c r="L795" s="18">
        <v>2023</v>
      </c>
      <c r="M795" s="2"/>
    </row>
    <row r="796" spans="2:13" x14ac:dyDescent="0.3">
      <c r="B796" s="10">
        <v>45031</v>
      </c>
      <c r="C796" s="11" t="s">
        <v>104</v>
      </c>
      <c r="D796" s="11" t="s">
        <v>105</v>
      </c>
      <c r="E796" s="12">
        <v>3</v>
      </c>
      <c r="F796" s="13">
        <v>103.64999999999999</v>
      </c>
      <c r="G796" s="12">
        <v>4</v>
      </c>
      <c r="H796" s="13">
        <v>212.6</v>
      </c>
      <c r="I796" s="11" t="s">
        <v>106</v>
      </c>
      <c r="J796" s="11" t="s">
        <v>100</v>
      </c>
      <c r="K796" s="12" t="s">
        <v>109</v>
      </c>
      <c r="L796" s="14">
        <v>2023</v>
      </c>
      <c r="M796" s="2"/>
    </row>
    <row r="797" spans="2:13" x14ac:dyDescent="0.3">
      <c r="B797" s="15">
        <v>45032</v>
      </c>
      <c r="C797" s="2" t="s">
        <v>104</v>
      </c>
      <c r="D797" s="2" t="s">
        <v>105</v>
      </c>
      <c r="E797" s="16">
        <v>2</v>
      </c>
      <c r="F797" s="17">
        <v>69.099999999999994</v>
      </c>
      <c r="G797" s="16">
        <v>5</v>
      </c>
      <c r="H797" s="17">
        <v>265.75</v>
      </c>
      <c r="I797" s="2" t="s">
        <v>106</v>
      </c>
      <c r="J797" s="2" t="s">
        <v>100</v>
      </c>
      <c r="K797" s="16" t="s">
        <v>109</v>
      </c>
      <c r="L797" s="18">
        <v>2023</v>
      </c>
      <c r="M797" s="2"/>
    </row>
    <row r="798" spans="2:13" x14ac:dyDescent="0.3">
      <c r="B798" s="10">
        <v>45033</v>
      </c>
      <c r="C798" s="11" t="s">
        <v>53</v>
      </c>
      <c r="D798" s="11" t="s">
        <v>54</v>
      </c>
      <c r="E798" s="12">
        <v>0</v>
      </c>
      <c r="F798" s="13">
        <v>0</v>
      </c>
      <c r="G798" s="12">
        <v>1</v>
      </c>
      <c r="H798" s="13">
        <v>259.99</v>
      </c>
      <c r="I798" s="11" t="s">
        <v>35</v>
      </c>
      <c r="J798" s="11" t="s">
        <v>55</v>
      </c>
      <c r="K798" s="12" t="s">
        <v>109</v>
      </c>
      <c r="L798" s="14">
        <v>2023</v>
      </c>
      <c r="M798" s="2"/>
    </row>
    <row r="799" spans="2:13" x14ac:dyDescent="0.3">
      <c r="B799" s="15">
        <v>45034</v>
      </c>
      <c r="C799" s="2" t="s">
        <v>19</v>
      </c>
      <c r="D799" s="2" t="s">
        <v>20</v>
      </c>
      <c r="E799" s="16">
        <v>42</v>
      </c>
      <c r="F799" s="17">
        <v>2729.58</v>
      </c>
      <c r="G799" s="16">
        <v>5</v>
      </c>
      <c r="H799" s="17">
        <v>499.95</v>
      </c>
      <c r="I799" s="2" t="s">
        <v>18</v>
      </c>
      <c r="J799" s="2" t="s">
        <v>14</v>
      </c>
      <c r="K799" s="16" t="s">
        <v>109</v>
      </c>
      <c r="L799" s="18">
        <v>2023</v>
      </c>
      <c r="M799" s="2"/>
    </row>
    <row r="800" spans="2:13" x14ac:dyDescent="0.3">
      <c r="B800" s="10">
        <v>45035</v>
      </c>
      <c r="C800" s="11" t="s">
        <v>59</v>
      </c>
      <c r="D800" s="11" t="s">
        <v>60</v>
      </c>
      <c r="E800" s="12">
        <v>2</v>
      </c>
      <c r="F800" s="13">
        <v>40</v>
      </c>
      <c r="G800" s="12">
        <v>3</v>
      </c>
      <c r="H800" s="13">
        <v>119.97</v>
      </c>
      <c r="I800" s="11" t="s">
        <v>30</v>
      </c>
      <c r="J800" s="11" t="s">
        <v>55</v>
      </c>
      <c r="K800" s="12" t="s">
        <v>109</v>
      </c>
      <c r="L800" s="14">
        <v>2023</v>
      </c>
      <c r="M800" s="2"/>
    </row>
    <row r="801" spans="2:13" x14ac:dyDescent="0.3">
      <c r="B801" s="15">
        <v>45036</v>
      </c>
      <c r="C801" s="2" t="s">
        <v>79</v>
      </c>
      <c r="D801" s="2" t="s">
        <v>80</v>
      </c>
      <c r="E801" s="16">
        <v>0</v>
      </c>
      <c r="F801" s="17">
        <v>0</v>
      </c>
      <c r="G801" s="16">
        <v>1</v>
      </c>
      <c r="H801" s="17">
        <v>249</v>
      </c>
      <c r="I801" s="2" t="s">
        <v>81</v>
      </c>
      <c r="J801" s="2" t="s">
        <v>78</v>
      </c>
      <c r="K801" s="16" t="s">
        <v>109</v>
      </c>
      <c r="L801" s="18">
        <v>2023</v>
      </c>
      <c r="M801" s="2"/>
    </row>
    <row r="802" spans="2:13" x14ac:dyDescent="0.3">
      <c r="B802" s="10">
        <v>45037</v>
      </c>
      <c r="C802" s="11" t="s">
        <v>40</v>
      </c>
      <c r="D802" s="11" t="s">
        <v>41</v>
      </c>
      <c r="E802" s="12">
        <v>2</v>
      </c>
      <c r="F802" s="13">
        <v>43.98</v>
      </c>
      <c r="G802" s="12">
        <v>3</v>
      </c>
      <c r="H802" s="13">
        <v>119.97</v>
      </c>
      <c r="I802" s="11" t="s">
        <v>25</v>
      </c>
      <c r="J802" s="11" t="s">
        <v>36</v>
      </c>
      <c r="K802" s="12" t="s">
        <v>109</v>
      </c>
      <c r="L802" s="14">
        <v>2023</v>
      </c>
      <c r="M802" s="2"/>
    </row>
    <row r="803" spans="2:13" x14ac:dyDescent="0.3">
      <c r="B803" s="15">
        <v>45038</v>
      </c>
      <c r="C803" s="2" t="s">
        <v>64</v>
      </c>
      <c r="D803" s="2" t="s">
        <v>65</v>
      </c>
      <c r="E803" s="16">
        <v>0</v>
      </c>
      <c r="F803" s="17">
        <v>0</v>
      </c>
      <c r="G803" s="16">
        <v>5</v>
      </c>
      <c r="H803" s="17">
        <v>3249.95</v>
      </c>
      <c r="I803" s="2" t="s">
        <v>35</v>
      </c>
      <c r="J803" s="2" t="s">
        <v>55</v>
      </c>
      <c r="K803" s="16" t="s">
        <v>109</v>
      </c>
      <c r="L803" s="18">
        <v>2023</v>
      </c>
      <c r="M803" s="2"/>
    </row>
    <row r="804" spans="2:13" x14ac:dyDescent="0.3">
      <c r="B804" s="10">
        <v>45039</v>
      </c>
      <c r="C804" s="11" t="s">
        <v>37</v>
      </c>
      <c r="D804" s="11" t="s">
        <v>38</v>
      </c>
      <c r="E804" s="12">
        <v>2</v>
      </c>
      <c r="F804" s="13">
        <v>77.98</v>
      </c>
      <c r="G804" s="12">
        <v>1</v>
      </c>
      <c r="H804" s="13">
        <v>59.99</v>
      </c>
      <c r="I804" s="11" t="s">
        <v>39</v>
      </c>
      <c r="J804" s="11" t="s">
        <v>36</v>
      </c>
      <c r="K804" s="12" t="s">
        <v>109</v>
      </c>
      <c r="L804" s="14">
        <v>2023</v>
      </c>
      <c r="M804" s="2"/>
    </row>
    <row r="805" spans="2:13" x14ac:dyDescent="0.3">
      <c r="B805" s="15">
        <v>45040</v>
      </c>
      <c r="C805" s="2" t="s">
        <v>44</v>
      </c>
      <c r="D805" s="2" t="s">
        <v>45</v>
      </c>
      <c r="E805" s="16">
        <v>3</v>
      </c>
      <c r="F805" s="17">
        <v>98.13</v>
      </c>
      <c r="G805" s="16">
        <v>3</v>
      </c>
      <c r="H805" s="17">
        <v>150.96</v>
      </c>
      <c r="I805" s="2" t="s">
        <v>46</v>
      </c>
      <c r="J805" s="2" t="s">
        <v>36</v>
      </c>
      <c r="K805" s="16" t="s">
        <v>109</v>
      </c>
      <c r="L805" s="18">
        <v>2023</v>
      </c>
      <c r="M805" s="2"/>
    </row>
    <row r="806" spans="2:13" x14ac:dyDescent="0.3">
      <c r="B806" s="10">
        <v>45041</v>
      </c>
      <c r="C806" s="11" t="s">
        <v>92</v>
      </c>
      <c r="D806" s="11" t="s">
        <v>93</v>
      </c>
      <c r="E806" s="12">
        <v>3</v>
      </c>
      <c r="F806" s="13">
        <v>116.97</v>
      </c>
      <c r="G806" s="12">
        <v>2</v>
      </c>
      <c r="H806" s="13">
        <v>119.98</v>
      </c>
      <c r="I806" s="11" t="s">
        <v>94</v>
      </c>
      <c r="J806" s="11" t="s">
        <v>95</v>
      </c>
      <c r="K806" s="12" t="s">
        <v>109</v>
      </c>
      <c r="L806" s="14">
        <v>2023</v>
      </c>
      <c r="M806" s="2"/>
    </row>
    <row r="807" spans="2:13" x14ac:dyDescent="0.3">
      <c r="B807" s="15">
        <v>45042</v>
      </c>
      <c r="C807" s="2" t="s">
        <v>11</v>
      </c>
      <c r="D807" s="2" t="s">
        <v>12</v>
      </c>
      <c r="E807" s="16">
        <v>2</v>
      </c>
      <c r="F807" s="17">
        <v>691.18</v>
      </c>
      <c r="G807" s="16">
        <v>1</v>
      </c>
      <c r="H807" s="17">
        <v>431.99</v>
      </c>
      <c r="I807" s="2" t="s">
        <v>13</v>
      </c>
      <c r="J807" s="2" t="s">
        <v>14</v>
      </c>
      <c r="K807" s="16" t="s">
        <v>109</v>
      </c>
      <c r="L807" s="18">
        <v>2023</v>
      </c>
      <c r="M807" s="2"/>
    </row>
    <row r="808" spans="2:13" x14ac:dyDescent="0.3">
      <c r="B808" s="10">
        <v>45043</v>
      </c>
      <c r="C808" s="11" t="s">
        <v>56</v>
      </c>
      <c r="D808" s="11" t="s">
        <v>57</v>
      </c>
      <c r="E808" s="12">
        <v>3</v>
      </c>
      <c r="F808" s="13">
        <v>549.75</v>
      </c>
      <c r="G808" s="12">
        <v>5</v>
      </c>
      <c r="H808" s="13">
        <v>1077.95</v>
      </c>
      <c r="I808" s="11" t="s">
        <v>58</v>
      </c>
      <c r="J808" s="11" t="s">
        <v>55</v>
      </c>
      <c r="K808" s="12" t="s">
        <v>109</v>
      </c>
      <c r="L808" s="14">
        <v>2023</v>
      </c>
      <c r="M808" s="2"/>
    </row>
    <row r="809" spans="2:13" x14ac:dyDescent="0.3">
      <c r="B809" s="15">
        <v>45044</v>
      </c>
      <c r="C809" s="2" t="s">
        <v>63</v>
      </c>
      <c r="D809" s="2" t="s">
        <v>41</v>
      </c>
      <c r="E809" s="16">
        <v>1</v>
      </c>
      <c r="F809" s="17">
        <v>20</v>
      </c>
      <c r="G809" s="16">
        <v>1</v>
      </c>
      <c r="H809" s="17">
        <v>39.99</v>
      </c>
      <c r="I809" s="2" t="s">
        <v>25</v>
      </c>
      <c r="J809" s="2" t="s">
        <v>55</v>
      </c>
      <c r="K809" s="16" t="s">
        <v>109</v>
      </c>
      <c r="L809" s="18">
        <v>2023</v>
      </c>
      <c r="M809" s="2"/>
    </row>
    <row r="810" spans="2:13" x14ac:dyDescent="0.3">
      <c r="B810" s="10">
        <v>45045</v>
      </c>
      <c r="C810" s="11" t="s">
        <v>19</v>
      </c>
      <c r="D810" s="11" t="s">
        <v>20</v>
      </c>
      <c r="E810" s="12">
        <v>0</v>
      </c>
      <c r="F810" s="13">
        <v>0</v>
      </c>
      <c r="G810" s="12">
        <v>4</v>
      </c>
      <c r="H810" s="13">
        <v>399.96</v>
      </c>
      <c r="I810" s="11" t="s">
        <v>18</v>
      </c>
      <c r="J810" s="11" t="s">
        <v>14</v>
      </c>
      <c r="K810" s="12" t="s">
        <v>109</v>
      </c>
      <c r="L810" s="14">
        <v>2023</v>
      </c>
      <c r="M810" s="2"/>
    </row>
    <row r="811" spans="2:13" x14ac:dyDescent="0.3">
      <c r="B811" s="15">
        <v>45046</v>
      </c>
      <c r="C811" s="2" t="s">
        <v>47</v>
      </c>
      <c r="D811" s="2" t="s">
        <v>48</v>
      </c>
      <c r="E811" s="16">
        <v>1</v>
      </c>
      <c r="F811" s="17">
        <v>89.91</v>
      </c>
      <c r="G811" s="16">
        <v>5</v>
      </c>
      <c r="H811" s="17">
        <v>599.4</v>
      </c>
      <c r="I811" s="2" t="s">
        <v>46</v>
      </c>
      <c r="J811" s="2" t="s">
        <v>36</v>
      </c>
      <c r="K811" s="16" t="s">
        <v>109</v>
      </c>
      <c r="L811" s="18">
        <v>2023</v>
      </c>
      <c r="M811" s="2"/>
    </row>
    <row r="812" spans="2:13" x14ac:dyDescent="0.3">
      <c r="B812" s="10">
        <v>45047</v>
      </c>
      <c r="C812" s="11" t="s">
        <v>104</v>
      </c>
      <c r="D812" s="11" t="s">
        <v>105</v>
      </c>
      <c r="E812" s="12">
        <v>1</v>
      </c>
      <c r="F812" s="13">
        <v>34.549999999999997</v>
      </c>
      <c r="G812" s="12">
        <v>3</v>
      </c>
      <c r="H812" s="13">
        <v>159.44999999999999</v>
      </c>
      <c r="I812" s="11" t="s">
        <v>106</v>
      </c>
      <c r="J812" s="11" t="s">
        <v>100</v>
      </c>
      <c r="K812" s="12" t="s">
        <v>110</v>
      </c>
      <c r="L812" s="14">
        <v>2023</v>
      </c>
      <c r="M812" s="2"/>
    </row>
    <row r="813" spans="2:13" x14ac:dyDescent="0.3">
      <c r="B813" s="15">
        <v>45048</v>
      </c>
      <c r="C813" s="2" t="s">
        <v>72</v>
      </c>
      <c r="D813" s="2" t="s">
        <v>73</v>
      </c>
      <c r="E813" s="16">
        <v>1</v>
      </c>
      <c r="F813" s="17">
        <v>12600</v>
      </c>
      <c r="G813" s="16">
        <v>1</v>
      </c>
      <c r="H813" s="17">
        <v>14000</v>
      </c>
      <c r="I813" s="2" t="s">
        <v>74</v>
      </c>
      <c r="J813" s="2" t="s">
        <v>68</v>
      </c>
      <c r="K813" s="16" t="s">
        <v>110</v>
      </c>
      <c r="L813" s="18">
        <v>2023</v>
      </c>
      <c r="M813" s="2"/>
    </row>
    <row r="814" spans="2:13" x14ac:dyDescent="0.3">
      <c r="B814" s="10">
        <v>45049</v>
      </c>
      <c r="C814" s="11" t="s">
        <v>44</v>
      </c>
      <c r="D814" s="11" t="s">
        <v>45</v>
      </c>
      <c r="E814" s="12">
        <v>1</v>
      </c>
      <c r="F814" s="13">
        <v>32.71</v>
      </c>
      <c r="G814" s="12">
        <v>2</v>
      </c>
      <c r="H814" s="13">
        <v>100.64</v>
      </c>
      <c r="I814" s="11" t="s">
        <v>46</v>
      </c>
      <c r="J814" s="11" t="s">
        <v>36</v>
      </c>
      <c r="K814" s="12" t="s">
        <v>110</v>
      </c>
      <c r="L814" s="14">
        <v>2023</v>
      </c>
      <c r="M814" s="2"/>
    </row>
    <row r="815" spans="2:13" x14ac:dyDescent="0.3">
      <c r="B815" s="15">
        <v>45050</v>
      </c>
      <c r="C815" s="2" t="s">
        <v>19</v>
      </c>
      <c r="D815" s="2" t="s">
        <v>20</v>
      </c>
      <c r="E815" s="16">
        <v>2</v>
      </c>
      <c r="F815" s="17">
        <v>129.97999999999999</v>
      </c>
      <c r="G815" s="16">
        <v>4</v>
      </c>
      <c r="H815" s="17">
        <v>399.96</v>
      </c>
      <c r="I815" s="2" t="s">
        <v>18</v>
      </c>
      <c r="J815" s="2" t="s">
        <v>14</v>
      </c>
      <c r="K815" s="16" t="s">
        <v>110</v>
      </c>
      <c r="L815" s="18">
        <v>2023</v>
      </c>
      <c r="M815" s="2"/>
    </row>
    <row r="816" spans="2:13" x14ac:dyDescent="0.3">
      <c r="B816" s="10">
        <v>45051</v>
      </c>
      <c r="C816" s="11" t="s">
        <v>69</v>
      </c>
      <c r="D816" s="11" t="s">
        <v>70</v>
      </c>
      <c r="E816" s="12">
        <v>0</v>
      </c>
      <c r="F816" s="13">
        <v>0</v>
      </c>
      <c r="G816" s="12">
        <v>4</v>
      </c>
      <c r="H816" s="13">
        <v>280</v>
      </c>
      <c r="I816" s="11" t="s">
        <v>71</v>
      </c>
      <c r="J816" s="11" t="s">
        <v>68</v>
      </c>
      <c r="K816" s="12" t="s">
        <v>110</v>
      </c>
      <c r="L816" s="14">
        <v>2023</v>
      </c>
      <c r="M816" s="2"/>
    </row>
    <row r="817" spans="2:13" x14ac:dyDescent="0.3">
      <c r="B817" s="15">
        <v>45052</v>
      </c>
      <c r="C817" s="2" t="s">
        <v>66</v>
      </c>
      <c r="D817" s="2" t="s">
        <v>67</v>
      </c>
      <c r="E817" s="16">
        <v>2</v>
      </c>
      <c r="F817" s="17">
        <v>8991</v>
      </c>
      <c r="G817" s="16">
        <v>4</v>
      </c>
      <c r="H817" s="17">
        <v>19980</v>
      </c>
      <c r="I817" s="2" t="s">
        <v>13</v>
      </c>
      <c r="J817" s="2" t="s">
        <v>68</v>
      </c>
      <c r="K817" s="16" t="s">
        <v>110</v>
      </c>
      <c r="L817" s="18">
        <v>2023</v>
      </c>
      <c r="M817" s="2"/>
    </row>
    <row r="818" spans="2:13" x14ac:dyDescent="0.3">
      <c r="B818" s="10">
        <v>45053</v>
      </c>
      <c r="C818" s="11" t="s">
        <v>96</v>
      </c>
      <c r="D818" s="11" t="s">
        <v>97</v>
      </c>
      <c r="E818" s="12">
        <v>36</v>
      </c>
      <c r="F818" s="13">
        <v>2699.64</v>
      </c>
      <c r="G818" s="12">
        <v>1</v>
      </c>
      <c r="H818" s="13">
        <v>99.99</v>
      </c>
      <c r="I818" s="11" t="s">
        <v>25</v>
      </c>
      <c r="J818" s="11" t="s">
        <v>95</v>
      </c>
      <c r="K818" s="12" t="s">
        <v>110</v>
      </c>
      <c r="L818" s="14">
        <v>2023</v>
      </c>
      <c r="M818" s="2"/>
    </row>
    <row r="819" spans="2:13" x14ac:dyDescent="0.3">
      <c r="B819" s="15">
        <v>45054</v>
      </c>
      <c r="C819" s="2" t="s">
        <v>104</v>
      </c>
      <c r="D819" s="2" t="s">
        <v>105</v>
      </c>
      <c r="E819" s="16">
        <v>1</v>
      </c>
      <c r="F819" s="17">
        <v>34.549999999999997</v>
      </c>
      <c r="G819" s="16">
        <v>1</v>
      </c>
      <c r="H819" s="17">
        <v>53.15</v>
      </c>
      <c r="I819" s="2" t="s">
        <v>106</v>
      </c>
      <c r="J819" s="2" t="s">
        <v>100</v>
      </c>
      <c r="K819" s="16" t="s">
        <v>110</v>
      </c>
      <c r="L819" s="18">
        <v>2023</v>
      </c>
      <c r="M819" s="2"/>
    </row>
    <row r="820" spans="2:13" x14ac:dyDescent="0.3">
      <c r="B820" s="10">
        <v>45055</v>
      </c>
      <c r="C820" s="11" t="s">
        <v>75</v>
      </c>
      <c r="D820" s="11" t="s">
        <v>76</v>
      </c>
      <c r="E820" s="12">
        <v>2</v>
      </c>
      <c r="F820" s="13">
        <v>24</v>
      </c>
      <c r="G820" s="12">
        <v>4</v>
      </c>
      <c r="H820" s="13">
        <v>80</v>
      </c>
      <c r="I820" s="11" t="s">
        <v>77</v>
      </c>
      <c r="J820" s="11" t="s">
        <v>78</v>
      </c>
      <c r="K820" s="12" t="s">
        <v>110</v>
      </c>
      <c r="L820" s="14">
        <v>2023</v>
      </c>
      <c r="M820" s="2"/>
    </row>
    <row r="821" spans="2:13" x14ac:dyDescent="0.3">
      <c r="B821" s="15">
        <v>45056</v>
      </c>
      <c r="C821" s="2" t="s">
        <v>23</v>
      </c>
      <c r="D821" s="2" t="s">
        <v>24</v>
      </c>
      <c r="E821" s="16">
        <v>0</v>
      </c>
      <c r="F821" s="17">
        <v>0</v>
      </c>
      <c r="G821" s="16">
        <v>5</v>
      </c>
      <c r="H821" s="17">
        <v>99.95</v>
      </c>
      <c r="I821" s="2" t="s">
        <v>25</v>
      </c>
      <c r="J821" s="2" t="s">
        <v>14</v>
      </c>
      <c r="K821" s="16" t="s">
        <v>110</v>
      </c>
      <c r="L821" s="18">
        <v>2023</v>
      </c>
      <c r="M821" s="2"/>
    </row>
    <row r="822" spans="2:13" x14ac:dyDescent="0.3">
      <c r="B822" s="10">
        <v>45057</v>
      </c>
      <c r="C822" s="11" t="s">
        <v>42</v>
      </c>
      <c r="D822" s="11" t="s">
        <v>43</v>
      </c>
      <c r="E822" s="12">
        <v>1</v>
      </c>
      <c r="F822" s="13">
        <v>21.99</v>
      </c>
      <c r="G822" s="12">
        <v>3</v>
      </c>
      <c r="H822" s="13">
        <v>119.97</v>
      </c>
      <c r="I822" s="11" t="s">
        <v>25</v>
      </c>
      <c r="J822" s="11" t="s">
        <v>36</v>
      </c>
      <c r="K822" s="12" t="s">
        <v>110</v>
      </c>
      <c r="L822" s="14">
        <v>2023</v>
      </c>
      <c r="M822" s="2"/>
    </row>
    <row r="823" spans="2:13" x14ac:dyDescent="0.3">
      <c r="B823" s="15">
        <v>45058</v>
      </c>
      <c r="C823" s="2" t="s">
        <v>79</v>
      </c>
      <c r="D823" s="2" t="s">
        <v>80</v>
      </c>
      <c r="E823" s="16">
        <v>0</v>
      </c>
      <c r="F823" s="17">
        <v>0</v>
      </c>
      <c r="G823" s="16">
        <v>5</v>
      </c>
      <c r="H823" s="17">
        <v>1245</v>
      </c>
      <c r="I823" s="2" t="s">
        <v>81</v>
      </c>
      <c r="J823" s="2" t="s">
        <v>78</v>
      </c>
      <c r="K823" s="16" t="s">
        <v>110</v>
      </c>
      <c r="L823" s="18">
        <v>2023</v>
      </c>
      <c r="M823" s="2"/>
    </row>
    <row r="824" spans="2:13" x14ac:dyDescent="0.3">
      <c r="B824" s="10">
        <v>45059</v>
      </c>
      <c r="C824" s="11" t="s">
        <v>72</v>
      </c>
      <c r="D824" s="11" t="s">
        <v>73</v>
      </c>
      <c r="E824" s="12">
        <v>1</v>
      </c>
      <c r="F824" s="13">
        <v>12600</v>
      </c>
      <c r="G824" s="12">
        <v>1</v>
      </c>
      <c r="H824" s="13">
        <v>14000</v>
      </c>
      <c r="I824" s="11" t="s">
        <v>74</v>
      </c>
      <c r="J824" s="11" t="s">
        <v>68</v>
      </c>
      <c r="K824" s="12" t="s">
        <v>110</v>
      </c>
      <c r="L824" s="14">
        <v>2023</v>
      </c>
      <c r="M824" s="2"/>
    </row>
    <row r="825" spans="2:13" x14ac:dyDescent="0.3">
      <c r="B825" s="15">
        <v>45060</v>
      </c>
      <c r="C825" s="2" t="s">
        <v>16</v>
      </c>
      <c r="D825" s="2" t="s">
        <v>17</v>
      </c>
      <c r="E825" s="16">
        <v>2</v>
      </c>
      <c r="F825" s="17">
        <v>349.98</v>
      </c>
      <c r="G825" s="16">
        <v>1</v>
      </c>
      <c r="H825" s="17">
        <v>249.99</v>
      </c>
      <c r="I825" s="2" t="s">
        <v>18</v>
      </c>
      <c r="J825" s="2" t="s">
        <v>14</v>
      </c>
      <c r="K825" s="16" t="s">
        <v>110</v>
      </c>
      <c r="L825" s="18">
        <v>2023</v>
      </c>
      <c r="M825" s="2"/>
    </row>
    <row r="826" spans="2:13" x14ac:dyDescent="0.3">
      <c r="B826" s="10">
        <v>45061</v>
      </c>
      <c r="C826" s="11" t="s">
        <v>61</v>
      </c>
      <c r="D826" s="11" t="s">
        <v>62</v>
      </c>
      <c r="E826" s="12">
        <v>1</v>
      </c>
      <c r="F826" s="13">
        <v>294.02</v>
      </c>
      <c r="G826" s="12">
        <v>3</v>
      </c>
      <c r="H826" s="13">
        <v>980.07</v>
      </c>
      <c r="I826" s="11" t="s">
        <v>58</v>
      </c>
      <c r="J826" s="11" t="s">
        <v>55</v>
      </c>
      <c r="K826" s="12" t="s">
        <v>110</v>
      </c>
      <c r="L826" s="14">
        <v>2023</v>
      </c>
      <c r="M826" s="2"/>
    </row>
    <row r="827" spans="2:13" x14ac:dyDescent="0.3">
      <c r="B827" s="15">
        <v>45062</v>
      </c>
      <c r="C827" s="2" t="s">
        <v>40</v>
      </c>
      <c r="D827" s="2" t="s">
        <v>41</v>
      </c>
      <c r="E827" s="16">
        <v>3</v>
      </c>
      <c r="F827" s="17">
        <v>65.97</v>
      </c>
      <c r="G827" s="16">
        <v>4</v>
      </c>
      <c r="H827" s="17">
        <v>159.96</v>
      </c>
      <c r="I827" s="2" t="s">
        <v>25</v>
      </c>
      <c r="J827" s="2" t="s">
        <v>36</v>
      </c>
      <c r="K827" s="16" t="s">
        <v>110</v>
      </c>
      <c r="L827" s="18">
        <v>2023</v>
      </c>
      <c r="M827" s="2"/>
    </row>
    <row r="828" spans="2:13" x14ac:dyDescent="0.3">
      <c r="B828" s="10">
        <v>45063</v>
      </c>
      <c r="C828" s="11" t="s">
        <v>16</v>
      </c>
      <c r="D828" s="11" t="s">
        <v>17</v>
      </c>
      <c r="E828" s="12">
        <v>3</v>
      </c>
      <c r="F828" s="13">
        <v>524.97</v>
      </c>
      <c r="G828" s="12">
        <v>2</v>
      </c>
      <c r="H828" s="13">
        <v>499.98</v>
      </c>
      <c r="I828" s="11" t="s">
        <v>18</v>
      </c>
      <c r="J828" s="11" t="s">
        <v>14</v>
      </c>
      <c r="K828" s="12" t="s">
        <v>110</v>
      </c>
      <c r="L828" s="14">
        <v>2023</v>
      </c>
      <c r="M828" s="2"/>
    </row>
    <row r="829" spans="2:13" x14ac:dyDescent="0.3">
      <c r="B829" s="15">
        <v>45064</v>
      </c>
      <c r="C829" s="2" t="s">
        <v>47</v>
      </c>
      <c r="D829" s="2" t="s">
        <v>48</v>
      </c>
      <c r="E829" s="16">
        <v>0</v>
      </c>
      <c r="F829" s="17">
        <v>0</v>
      </c>
      <c r="G829" s="16">
        <v>4</v>
      </c>
      <c r="H829" s="17">
        <v>479.52</v>
      </c>
      <c r="I829" s="2" t="s">
        <v>46</v>
      </c>
      <c r="J829" s="2" t="s">
        <v>36</v>
      </c>
      <c r="K829" s="16" t="s">
        <v>110</v>
      </c>
      <c r="L829" s="18">
        <v>2023</v>
      </c>
      <c r="M829" s="2"/>
    </row>
    <row r="830" spans="2:13" x14ac:dyDescent="0.3">
      <c r="B830" s="10">
        <v>45065</v>
      </c>
      <c r="C830" s="11" t="s">
        <v>104</v>
      </c>
      <c r="D830" s="11" t="s">
        <v>105</v>
      </c>
      <c r="E830" s="12">
        <v>2</v>
      </c>
      <c r="F830" s="13">
        <v>69.099999999999994</v>
      </c>
      <c r="G830" s="12">
        <v>3</v>
      </c>
      <c r="H830" s="13">
        <v>159.44999999999999</v>
      </c>
      <c r="I830" s="11" t="s">
        <v>106</v>
      </c>
      <c r="J830" s="11" t="s">
        <v>100</v>
      </c>
      <c r="K830" s="12" t="s">
        <v>110</v>
      </c>
      <c r="L830" s="14">
        <v>2023</v>
      </c>
      <c r="M830" s="2"/>
    </row>
    <row r="831" spans="2:13" x14ac:dyDescent="0.3">
      <c r="B831" s="15">
        <v>45066</v>
      </c>
      <c r="C831" s="2" t="s">
        <v>47</v>
      </c>
      <c r="D831" s="2" t="s">
        <v>48</v>
      </c>
      <c r="E831" s="16">
        <v>3</v>
      </c>
      <c r="F831" s="17">
        <v>269.73</v>
      </c>
      <c r="G831" s="16">
        <v>1</v>
      </c>
      <c r="H831" s="17">
        <v>119.88</v>
      </c>
      <c r="I831" s="2" t="s">
        <v>46</v>
      </c>
      <c r="J831" s="2" t="s">
        <v>36</v>
      </c>
      <c r="K831" s="16" t="s">
        <v>110</v>
      </c>
      <c r="L831" s="18">
        <v>2023</v>
      </c>
      <c r="M831" s="2"/>
    </row>
    <row r="832" spans="2:13" x14ac:dyDescent="0.3">
      <c r="B832" s="10">
        <v>45067</v>
      </c>
      <c r="C832" s="11" t="s">
        <v>96</v>
      </c>
      <c r="D832" s="11" t="s">
        <v>97</v>
      </c>
      <c r="E832" s="12">
        <v>1</v>
      </c>
      <c r="F832" s="13">
        <v>74.989999999999995</v>
      </c>
      <c r="G832" s="12">
        <v>2</v>
      </c>
      <c r="H832" s="13">
        <v>199.98</v>
      </c>
      <c r="I832" s="11" t="s">
        <v>25</v>
      </c>
      <c r="J832" s="11" t="s">
        <v>95</v>
      </c>
      <c r="K832" s="12" t="s">
        <v>110</v>
      </c>
      <c r="L832" s="14">
        <v>2023</v>
      </c>
      <c r="M832" s="2"/>
    </row>
    <row r="833" spans="2:13" x14ac:dyDescent="0.3">
      <c r="B833" s="15">
        <v>45068</v>
      </c>
      <c r="C833" s="2" t="s">
        <v>21</v>
      </c>
      <c r="D833" s="2" t="s">
        <v>22</v>
      </c>
      <c r="E833" s="16">
        <v>0</v>
      </c>
      <c r="F833" s="17">
        <v>0</v>
      </c>
      <c r="G833" s="16">
        <v>2</v>
      </c>
      <c r="H833" s="17">
        <v>139.97999999999999</v>
      </c>
      <c r="I833" s="2" t="s">
        <v>18</v>
      </c>
      <c r="J833" s="2" t="s">
        <v>14</v>
      </c>
      <c r="K833" s="16" t="s">
        <v>110</v>
      </c>
      <c r="L833" s="18">
        <v>2023</v>
      </c>
      <c r="M833" s="2"/>
    </row>
    <row r="834" spans="2:13" x14ac:dyDescent="0.3">
      <c r="B834" s="10">
        <v>45069</v>
      </c>
      <c r="C834" s="11" t="s">
        <v>66</v>
      </c>
      <c r="D834" s="11" t="s">
        <v>67</v>
      </c>
      <c r="E834" s="12">
        <v>2</v>
      </c>
      <c r="F834" s="13">
        <v>8991</v>
      </c>
      <c r="G834" s="12">
        <v>3</v>
      </c>
      <c r="H834" s="13">
        <v>14985</v>
      </c>
      <c r="I834" s="11" t="s">
        <v>13</v>
      </c>
      <c r="J834" s="11" t="s">
        <v>68</v>
      </c>
      <c r="K834" s="12" t="s">
        <v>110</v>
      </c>
      <c r="L834" s="14">
        <v>2023</v>
      </c>
      <c r="M834" s="2"/>
    </row>
    <row r="835" spans="2:13" x14ac:dyDescent="0.3">
      <c r="B835" s="15">
        <v>45070</v>
      </c>
      <c r="C835" s="2" t="s">
        <v>72</v>
      </c>
      <c r="D835" s="2" t="s">
        <v>73</v>
      </c>
      <c r="E835" s="16">
        <v>0</v>
      </c>
      <c r="F835" s="17">
        <v>0</v>
      </c>
      <c r="G835" s="16">
        <v>1</v>
      </c>
      <c r="H835" s="17">
        <v>14000</v>
      </c>
      <c r="I835" s="2" t="s">
        <v>74</v>
      </c>
      <c r="J835" s="2" t="s">
        <v>68</v>
      </c>
      <c r="K835" s="16" t="s">
        <v>110</v>
      </c>
      <c r="L835" s="18">
        <v>2023</v>
      </c>
      <c r="M835" s="2"/>
    </row>
    <row r="836" spans="2:13" x14ac:dyDescent="0.3">
      <c r="B836" s="10">
        <v>45071</v>
      </c>
      <c r="C836" s="11" t="s">
        <v>19</v>
      </c>
      <c r="D836" s="11" t="s">
        <v>20</v>
      </c>
      <c r="E836" s="12">
        <v>2</v>
      </c>
      <c r="F836" s="13">
        <v>129.97999999999999</v>
      </c>
      <c r="G836" s="12">
        <v>2</v>
      </c>
      <c r="H836" s="13">
        <v>199.98</v>
      </c>
      <c r="I836" s="11" t="s">
        <v>18</v>
      </c>
      <c r="J836" s="11" t="s">
        <v>14</v>
      </c>
      <c r="K836" s="12" t="s">
        <v>110</v>
      </c>
      <c r="L836" s="14">
        <v>2023</v>
      </c>
      <c r="M836" s="2"/>
    </row>
    <row r="837" spans="2:13" x14ac:dyDescent="0.3">
      <c r="B837" s="15">
        <v>45072</v>
      </c>
      <c r="C837" s="2" t="s">
        <v>44</v>
      </c>
      <c r="D837" s="2" t="s">
        <v>45</v>
      </c>
      <c r="E837" s="16">
        <v>0</v>
      </c>
      <c r="F837" s="17">
        <v>0</v>
      </c>
      <c r="G837" s="16">
        <v>5</v>
      </c>
      <c r="H837" s="17">
        <v>251.6</v>
      </c>
      <c r="I837" s="2" t="s">
        <v>46</v>
      </c>
      <c r="J837" s="2" t="s">
        <v>36</v>
      </c>
      <c r="K837" s="16" t="s">
        <v>110</v>
      </c>
      <c r="L837" s="18">
        <v>2023</v>
      </c>
      <c r="M837" s="2"/>
    </row>
    <row r="838" spans="2:13" x14ac:dyDescent="0.3">
      <c r="B838" s="10">
        <v>45073</v>
      </c>
      <c r="C838" s="11" t="s">
        <v>19</v>
      </c>
      <c r="D838" s="11" t="s">
        <v>20</v>
      </c>
      <c r="E838" s="12">
        <v>0</v>
      </c>
      <c r="F838" s="13">
        <v>0</v>
      </c>
      <c r="G838" s="12">
        <v>3</v>
      </c>
      <c r="H838" s="13">
        <v>299.97000000000003</v>
      </c>
      <c r="I838" s="11" t="s">
        <v>18</v>
      </c>
      <c r="J838" s="11" t="s">
        <v>14</v>
      </c>
      <c r="K838" s="12" t="s">
        <v>110</v>
      </c>
      <c r="L838" s="14">
        <v>2023</v>
      </c>
      <c r="M838" s="2"/>
    </row>
    <row r="839" spans="2:13" x14ac:dyDescent="0.3">
      <c r="B839" s="15">
        <v>45074</v>
      </c>
      <c r="C839" s="2" t="s">
        <v>59</v>
      </c>
      <c r="D839" s="2" t="s">
        <v>60</v>
      </c>
      <c r="E839" s="16">
        <v>2</v>
      </c>
      <c r="F839" s="17">
        <v>40</v>
      </c>
      <c r="G839" s="16">
        <v>2</v>
      </c>
      <c r="H839" s="17">
        <v>79.98</v>
      </c>
      <c r="I839" s="2" t="s">
        <v>30</v>
      </c>
      <c r="J839" s="2" t="s">
        <v>55</v>
      </c>
      <c r="K839" s="16" t="s">
        <v>110</v>
      </c>
      <c r="L839" s="18">
        <v>2023</v>
      </c>
      <c r="M839" s="2"/>
    </row>
    <row r="840" spans="2:13" x14ac:dyDescent="0.3">
      <c r="B840" s="10">
        <v>45075</v>
      </c>
      <c r="C840" s="11" t="s">
        <v>16</v>
      </c>
      <c r="D840" s="11" t="s">
        <v>17</v>
      </c>
      <c r="E840" s="12">
        <v>0</v>
      </c>
      <c r="F840" s="13">
        <v>0</v>
      </c>
      <c r="G840" s="12">
        <v>5</v>
      </c>
      <c r="H840" s="13">
        <v>1249.95</v>
      </c>
      <c r="I840" s="11" t="s">
        <v>18</v>
      </c>
      <c r="J840" s="11" t="s">
        <v>14</v>
      </c>
      <c r="K840" s="12" t="s">
        <v>110</v>
      </c>
      <c r="L840" s="14">
        <v>2023</v>
      </c>
      <c r="M840" s="2"/>
    </row>
    <row r="841" spans="2:13" x14ac:dyDescent="0.3">
      <c r="B841" s="15">
        <v>45076</v>
      </c>
      <c r="C841" s="2" t="s">
        <v>98</v>
      </c>
      <c r="D841" s="2" t="s">
        <v>99</v>
      </c>
      <c r="E841" s="16">
        <v>1</v>
      </c>
      <c r="F841" s="17">
        <v>359.96</v>
      </c>
      <c r="G841" s="16">
        <v>3</v>
      </c>
      <c r="H841" s="17">
        <v>1199.8499999999999</v>
      </c>
      <c r="I841" s="2" t="s">
        <v>13</v>
      </c>
      <c r="J841" s="2" t="s">
        <v>100</v>
      </c>
      <c r="K841" s="16" t="s">
        <v>110</v>
      </c>
      <c r="L841" s="18">
        <v>2023</v>
      </c>
      <c r="M841" s="2"/>
    </row>
    <row r="842" spans="2:13" x14ac:dyDescent="0.3">
      <c r="B842" s="10">
        <v>45077</v>
      </c>
      <c r="C842" s="11" t="s">
        <v>98</v>
      </c>
      <c r="D842" s="11" t="s">
        <v>99</v>
      </c>
      <c r="E842" s="12">
        <v>3</v>
      </c>
      <c r="F842" s="13">
        <v>1079.8799999999999</v>
      </c>
      <c r="G842" s="12">
        <v>2</v>
      </c>
      <c r="H842" s="13">
        <v>799.9</v>
      </c>
      <c r="I842" s="11" t="s">
        <v>13</v>
      </c>
      <c r="J842" s="11" t="s">
        <v>100</v>
      </c>
      <c r="K842" s="12" t="s">
        <v>110</v>
      </c>
      <c r="L842" s="14">
        <v>2023</v>
      </c>
      <c r="M842" s="2"/>
    </row>
    <row r="843" spans="2:13" x14ac:dyDescent="0.3">
      <c r="B843" s="15">
        <v>45078</v>
      </c>
      <c r="C843" s="2" t="s">
        <v>31</v>
      </c>
      <c r="D843" s="2" t="s">
        <v>32</v>
      </c>
      <c r="E843" s="16">
        <v>1</v>
      </c>
      <c r="F843" s="17">
        <v>234.5</v>
      </c>
      <c r="G843" s="16">
        <v>5</v>
      </c>
      <c r="H843" s="17">
        <v>1379.4</v>
      </c>
      <c r="I843" s="2" t="s">
        <v>18</v>
      </c>
      <c r="J843" s="2" t="s">
        <v>14</v>
      </c>
      <c r="K843" s="16" t="s">
        <v>111</v>
      </c>
      <c r="L843" s="18">
        <v>2023</v>
      </c>
      <c r="M843" s="2"/>
    </row>
    <row r="844" spans="2:13" x14ac:dyDescent="0.3">
      <c r="B844" s="10">
        <v>45079</v>
      </c>
      <c r="C844" s="11" t="s">
        <v>56</v>
      </c>
      <c r="D844" s="11" t="s">
        <v>57</v>
      </c>
      <c r="E844" s="12">
        <v>3</v>
      </c>
      <c r="F844" s="13">
        <v>549.75</v>
      </c>
      <c r="G844" s="12">
        <v>4</v>
      </c>
      <c r="H844" s="13">
        <v>862.36</v>
      </c>
      <c r="I844" s="11" t="s">
        <v>58</v>
      </c>
      <c r="J844" s="11" t="s">
        <v>55</v>
      </c>
      <c r="K844" s="12" t="s">
        <v>111</v>
      </c>
      <c r="L844" s="14">
        <v>2023</v>
      </c>
      <c r="M844" s="2"/>
    </row>
    <row r="845" spans="2:13" x14ac:dyDescent="0.3">
      <c r="B845" s="15">
        <v>45080</v>
      </c>
      <c r="C845" s="2" t="s">
        <v>56</v>
      </c>
      <c r="D845" s="2" t="s">
        <v>57</v>
      </c>
      <c r="E845" s="16">
        <v>2</v>
      </c>
      <c r="F845" s="17">
        <v>366.5</v>
      </c>
      <c r="G845" s="16">
        <v>4</v>
      </c>
      <c r="H845" s="17">
        <v>862.36</v>
      </c>
      <c r="I845" s="2" t="s">
        <v>58</v>
      </c>
      <c r="J845" s="2" t="s">
        <v>55</v>
      </c>
      <c r="K845" s="16" t="s">
        <v>111</v>
      </c>
      <c r="L845" s="18">
        <v>2023</v>
      </c>
      <c r="M845" s="2"/>
    </row>
    <row r="846" spans="2:13" x14ac:dyDescent="0.3">
      <c r="B846" s="10">
        <v>45081</v>
      </c>
      <c r="C846" s="11" t="s">
        <v>23</v>
      </c>
      <c r="D846" s="11" t="s">
        <v>24</v>
      </c>
      <c r="E846" s="12">
        <v>1</v>
      </c>
      <c r="F846" s="13">
        <v>10</v>
      </c>
      <c r="G846" s="12">
        <v>3</v>
      </c>
      <c r="H846" s="13">
        <v>59.97</v>
      </c>
      <c r="I846" s="11" t="s">
        <v>25</v>
      </c>
      <c r="J846" s="11" t="s">
        <v>14</v>
      </c>
      <c r="K846" s="12" t="s">
        <v>111</v>
      </c>
      <c r="L846" s="14">
        <v>2023</v>
      </c>
      <c r="M846" s="2"/>
    </row>
    <row r="847" spans="2:13" x14ac:dyDescent="0.3">
      <c r="B847" s="15">
        <v>45082</v>
      </c>
      <c r="C847" s="2" t="s">
        <v>44</v>
      </c>
      <c r="D847" s="2" t="s">
        <v>45</v>
      </c>
      <c r="E847" s="16">
        <v>0</v>
      </c>
      <c r="F847" s="17">
        <v>0</v>
      </c>
      <c r="G847" s="16">
        <v>4</v>
      </c>
      <c r="H847" s="17">
        <v>201.28</v>
      </c>
      <c r="I847" s="2" t="s">
        <v>46</v>
      </c>
      <c r="J847" s="2" t="s">
        <v>36</v>
      </c>
      <c r="K847" s="16" t="s">
        <v>111</v>
      </c>
      <c r="L847" s="18">
        <v>2023</v>
      </c>
      <c r="M847" s="2"/>
    </row>
    <row r="848" spans="2:13" x14ac:dyDescent="0.3">
      <c r="B848" s="10">
        <v>45083</v>
      </c>
      <c r="C848" s="11" t="s">
        <v>11</v>
      </c>
      <c r="D848" s="11" t="s">
        <v>12</v>
      </c>
      <c r="E848" s="12">
        <v>1</v>
      </c>
      <c r="F848" s="13">
        <v>345.59</v>
      </c>
      <c r="G848" s="12">
        <v>1</v>
      </c>
      <c r="H848" s="13">
        <v>431.99</v>
      </c>
      <c r="I848" s="11" t="s">
        <v>13</v>
      </c>
      <c r="J848" s="11" t="s">
        <v>14</v>
      </c>
      <c r="K848" s="12" t="s">
        <v>111</v>
      </c>
      <c r="L848" s="14">
        <v>2023</v>
      </c>
      <c r="M848" s="2"/>
    </row>
    <row r="849" spans="2:13" x14ac:dyDescent="0.3">
      <c r="B849" s="15">
        <v>45084</v>
      </c>
      <c r="C849" s="2" t="s">
        <v>26</v>
      </c>
      <c r="D849" s="2" t="s">
        <v>27</v>
      </c>
      <c r="E849" s="16">
        <v>1</v>
      </c>
      <c r="F849" s="17">
        <v>14</v>
      </c>
      <c r="G849" s="16">
        <v>4</v>
      </c>
      <c r="H849" s="17">
        <v>111.96</v>
      </c>
      <c r="I849" s="2" t="s">
        <v>25</v>
      </c>
      <c r="J849" s="2" t="s">
        <v>14</v>
      </c>
      <c r="K849" s="16" t="s">
        <v>111</v>
      </c>
      <c r="L849" s="18">
        <v>2023</v>
      </c>
      <c r="M849" s="2"/>
    </row>
    <row r="850" spans="2:13" x14ac:dyDescent="0.3">
      <c r="B850" s="10">
        <v>45085</v>
      </c>
      <c r="C850" s="11" t="s">
        <v>49</v>
      </c>
      <c r="D850" s="11" t="s">
        <v>50</v>
      </c>
      <c r="E850" s="12">
        <v>1</v>
      </c>
      <c r="F850" s="13">
        <v>23.03</v>
      </c>
      <c r="G850" s="12">
        <v>4</v>
      </c>
      <c r="H850" s="13">
        <v>167.52</v>
      </c>
      <c r="I850" s="11" t="s">
        <v>46</v>
      </c>
      <c r="J850" s="11" t="s">
        <v>36</v>
      </c>
      <c r="K850" s="12" t="s">
        <v>111</v>
      </c>
      <c r="L850" s="14">
        <v>2023</v>
      </c>
      <c r="M850" s="2"/>
    </row>
    <row r="851" spans="2:13" x14ac:dyDescent="0.3">
      <c r="B851" s="15">
        <v>45086</v>
      </c>
      <c r="C851" s="2" t="s">
        <v>101</v>
      </c>
      <c r="D851" s="2" t="s">
        <v>102</v>
      </c>
      <c r="E851" s="16">
        <v>1</v>
      </c>
      <c r="F851" s="17">
        <v>244.3</v>
      </c>
      <c r="G851" s="16">
        <v>1</v>
      </c>
      <c r="H851" s="17">
        <v>349</v>
      </c>
      <c r="I851" s="2" t="s">
        <v>103</v>
      </c>
      <c r="J851" s="2" t="s">
        <v>100</v>
      </c>
      <c r="K851" s="16" t="s">
        <v>111</v>
      </c>
      <c r="L851" s="18">
        <v>2023</v>
      </c>
      <c r="M851" s="2"/>
    </row>
    <row r="852" spans="2:13" x14ac:dyDescent="0.3">
      <c r="B852" s="10">
        <v>45087</v>
      </c>
      <c r="C852" s="11" t="s">
        <v>59</v>
      </c>
      <c r="D852" s="11" t="s">
        <v>60</v>
      </c>
      <c r="E852" s="12">
        <v>2</v>
      </c>
      <c r="F852" s="13">
        <v>40</v>
      </c>
      <c r="G852" s="12">
        <v>5</v>
      </c>
      <c r="H852" s="13">
        <v>199.95</v>
      </c>
      <c r="I852" s="11" t="s">
        <v>30</v>
      </c>
      <c r="J852" s="11" t="s">
        <v>55</v>
      </c>
      <c r="K852" s="12" t="s">
        <v>111</v>
      </c>
      <c r="L852" s="14">
        <v>2023</v>
      </c>
      <c r="M852" s="2"/>
    </row>
    <row r="853" spans="2:13" x14ac:dyDescent="0.3">
      <c r="B853" s="15">
        <v>45088</v>
      </c>
      <c r="C853" s="2" t="s">
        <v>40</v>
      </c>
      <c r="D853" s="2" t="s">
        <v>41</v>
      </c>
      <c r="E853" s="16">
        <v>0</v>
      </c>
      <c r="F853" s="17">
        <v>0</v>
      </c>
      <c r="G853" s="16">
        <v>5</v>
      </c>
      <c r="H853" s="17">
        <v>199.95</v>
      </c>
      <c r="I853" s="2" t="s">
        <v>25</v>
      </c>
      <c r="J853" s="2" t="s">
        <v>36</v>
      </c>
      <c r="K853" s="16" t="s">
        <v>111</v>
      </c>
      <c r="L853" s="18">
        <v>2023</v>
      </c>
      <c r="M853" s="2"/>
    </row>
    <row r="854" spans="2:13" x14ac:dyDescent="0.3">
      <c r="B854" s="10">
        <v>45089</v>
      </c>
      <c r="C854" s="11" t="s">
        <v>26</v>
      </c>
      <c r="D854" s="11" t="s">
        <v>27</v>
      </c>
      <c r="E854" s="12">
        <v>1</v>
      </c>
      <c r="F854" s="13">
        <v>14</v>
      </c>
      <c r="G854" s="12">
        <v>2</v>
      </c>
      <c r="H854" s="13">
        <v>55.98</v>
      </c>
      <c r="I854" s="11" t="s">
        <v>25</v>
      </c>
      <c r="J854" s="11" t="s">
        <v>14</v>
      </c>
      <c r="K854" s="12" t="s">
        <v>111</v>
      </c>
      <c r="L854" s="14">
        <v>2023</v>
      </c>
      <c r="M854" s="2"/>
    </row>
    <row r="855" spans="2:13" x14ac:dyDescent="0.3">
      <c r="B855" s="15">
        <v>45090</v>
      </c>
      <c r="C855" s="2" t="s">
        <v>87</v>
      </c>
      <c r="D855" s="2" t="s">
        <v>88</v>
      </c>
      <c r="E855" s="16">
        <v>3</v>
      </c>
      <c r="F855" s="17">
        <v>188.97</v>
      </c>
      <c r="G855" s="16">
        <v>3</v>
      </c>
      <c r="H855" s="17">
        <v>269.97000000000003</v>
      </c>
      <c r="I855" s="2" t="s">
        <v>25</v>
      </c>
      <c r="J855" s="2" t="s">
        <v>78</v>
      </c>
      <c r="K855" s="16" t="s">
        <v>111</v>
      </c>
      <c r="L855" s="18">
        <v>2023</v>
      </c>
      <c r="M855" s="2"/>
    </row>
    <row r="856" spans="2:13" x14ac:dyDescent="0.3">
      <c r="B856" s="10">
        <v>45091</v>
      </c>
      <c r="C856" s="11" t="s">
        <v>42</v>
      </c>
      <c r="D856" s="11" t="s">
        <v>43</v>
      </c>
      <c r="E856" s="12">
        <v>1</v>
      </c>
      <c r="F856" s="13">
        <v>21.99</v>
      </c>
      <c r="G856" s="12">
        <v>2</v>
      </c>
      <c r="H856" s="13">
        <v>79.98</v>
      </c>
      <c r="I856" s="11" t="s">
        <v>25</v>
      </c>
      <c r="J856" s="11" t="s">
        <v>36</v>
      </c>
      <c r="K856" s="12" t="s">
        <v>111</v>
      </c>
      <c r="L856" s="14">
        <v>2023</v>
      </c>
      <c r="M856" s="2"/>
    </row>
    <row r="857" spans="2:13" x14ac:dyDescent="0.3">
      <c r="B857" s="15">
        <v>45092</v>
      </c>
      <c r="C857" s="2" t="s">
        <v>72</v>
      </c>
      <c r="D857" s="2" t="s">
        <v>73</v>
      </c>
      <c r="E857" s="16">
        <v>1</v>
      </c>
      <c r="F857" s="17">
        <v>12600</v>
      </c>
      <c r="G857" s="16">
        <v>1</v>
      </c>
      <c r="H857" s="17">
        <v>14000</v>
      </c>
      <c r="I857" s="2" t="s">
        <v>74</v>
      </c>
      <c r="J857" s="2" t="s">
        <v>68</v>
      </c>
      <c r="K857" s="16" t="s">
        <v>111</v>
      </c>
      <c r="L857" s="18">
        <v>2023</v>
      </c>
      <c r="M857" s="2"/>
    </row>
    <row r="858" spans="2:13" x14ac:dyDescent="0.3">
      <c r="B858" s="10">
        <v>45093</v>
      </c>
      <c r="C858" s="11" t="s">
        <v>31</v>
      </c>
      <c r="D858" s="11" t="s">
        <v>32</v>
      </c>
      <c r="E858" s="12">
        <v>2</v>
      </c>
      <c r="F858" s="13">
        <v>469</v>
      </c>
      <c r="G858" s="12">
        <v>3</v>
      </c>
      <c r="H858" s="13">
        <v>827.64</v>
      </c>
      <c r="I858" s="11" t="s">
        <v>18</v>
      </c>
      <c r="J858" s="11" t="s">
        <v>14</v>
      </c>
      <c r="K858" s="12" t="s">
        <v>111</v>
      </c>
      <c r="L858" s="14">
        <v>2023</v>
      </c>
      <c r="M858" s="2"/>
    </row>
    <row r="859" spans="2:13" x14ac:dyDescent="0.3">
      <c r="B859" s="15">
        <v>45094</v>
      </c>
      <c r="C859" s="2" t="s">
        <v>66</v>
      </c>
      <c r="D859" s="2" t="s">
        <v>67</v>
      </c>
      <c r="E859" s="16">
        <v>2</v>
      </c>
      <c r="F859" s="17">
        <v>8991</v>
      </c>
      <c r="G859" s="16">
        <v>3</v>
      </c>
      <c r="H859" s="17">
        <v>14985</v>
      </c>
      <c r="I859" s="2" t="s">
        <v>13</v>
      </c>
      <c r="J859" s="2" t="s">
        <v>68</v>
      </c>
      <c r="K859" s="16" t="s">
        <v>111</v>
      </c>
      <c r="L859" s="18">
        <v>2023</v>
      </c>
      <c r="M859" s="2"/>
    </row>
    <row r="860" spans="2:13" x14ac:dyDescent="0.3">
      <c r="B860" s="10">
        <v>45095</v>
      </c>
      <c r="C860" s="11" t="s">
        <v>51</v>
      </c>
      <c r="D860" s="11" t="s">
        <v>52</v>
      </c>
      <c r="E860" s="12">
        <v>1</v>
      </c>
      <c r="F860" s="13">
        <v>89.99</v>
      </c>
      <c r="G860" s="12">
        <v>1</v>
      </c>
      <c r="H860" s="13">
        <v>119.99</v>
      </c>
      <c r="I860" s="11" t="s">
        <v>39</v>
      </c>
      <c r="J860" s="11" t="s">
        <v>36</v>
      </c>
      <c r="K860" s="12" t="s">
        <v>111</v>
      </c>
      <c r="L860" s="14">
        <v>2023</v>
      </c>
      <c r="M860" s="2"/>
    </row>
    <row r="861" spans="2:13" x14ac:dyDescent="0.3">
      <c r="B861" s="15">
        <v>45096</v>
      </c>
      <c r="C861" s="2" t="s">
        <v>16</v>
      </c>
      <c r="D861" s="2" t="s">
        <v>17</v>
      </c>
      <c r="E861" s="16">
        <v>1</v>
      </c>
      <c r="F861" s="17">
        <v>174.99</v>
      </c>
      <c r="G861" s="16">
        <v>4</v>
      </c>
      <c r="H861" s="17">
        <v>999.96</v>
      </c>
      <c r="I861" s="2" t="s">
        <v>18</v>
      </c>
      <c r="J861" s="2" t="s">
        <v>14</v>
      </c>
      <c r="K861" s="16" t="s">
        <v>111</v>
      </c>
      <c r="L861" s="18">
        <v>2023</v>
      </c>
      <c r="M861" s="2"/>
    </row>
    <row r="862" spans="2:13" x14ac:dyDescent="0.3">
      <c r="B862" s="10">
        <v>45097</v>
      </c>
      <c r="C862" s="11" t="s">
        <v>87</v>
      </c>
      <c r="D862" s="11" t="s">
        <v>88</v>
      </c>
      <c r="E862" s="12">
        <v>1</v>
      </c>
      <c r="F862" s="13">
        <v>62.99</v>
      </c>
      <c r="G862" s="12">
        <v>3</v>
      </c>
      <c r="H862" s="13">
        <v>269.97000000000003</v>
      </c>
      <c r="I862" s="11" t="s">
        <v>25</v>
      </c>
      <c r="J862" s="11" t="s">
        <v>78</v>
      </c>
      <c r="K862" s="12" t="s">
        <v>111</v>
      </c>
      <c r="L862" s="14">
        <v>2023</v>
      </c>
      <c r="M862" s="2"/>
    </row>
    <row r="863" spans="2:13" x14ac:dyDescent="0.3">
      <c r="B863" s="15">
        <v>45098</v>
      </c>
      <c r="C863" s="2" t="s">
        <v>11</v>
      </c>
      <c r="D863" s="2" t="s">
        <v>12</v>
      </c>
      <c r="E863" s="16">
        <v>2</v>
      </c>
      <c r="F863" s="17">
        <v>691.18</v>
      </c>
      <c r="G863" s="16">
        <v>1</v>
      </c>
      <c r="H863" s="17">
        <v>431.99</v>
      </c>
      <c r="I863" s="2" t="s">
        <v>13</v>
      </c>
      <c r="J863" s="2" t="s">
        <v>14</v>
      </c>
      <c r="K863" s="16" t="s">
        <v>111</v>
      </c>
      <c r="L863" s="18">
        <v>2023</v>
      </c>
      <c r="M863" s="2"/>
    </row>
    <row r="864" spans="2:13" x14ac:dyDescent="0.3">
      <c r="B864" s="10">
        <v>45099</v>
      </c>
      <c r="C864" s="11" t="s">
        <v>31</v>
      </c>
      <c r="D864" s="11" t="s">
        <v>32</v>
      </c>
      <c r="E864" s="12">
        <v>0</v>
      </c>
      <c r="F864" s="13">
        <v>0</v>
      </c>
      <c r="G864" s="12">
        <v>2</v>
      </c>
      <c r="H864" s="13">
        <v>551.76</v>
      </c>
      <c r="I864" s="11" t="s">
        <v>18</v>
      </c>
      <c r="J864" s="11" t="s">
        <v>14</v>
      </c>
      <c r="K864" s="12" t="s">
        <v>111</v>
      </c>
      <c r="L864" s="14">
        <v>2023</v>
      </c>
      <c r="M864" s="2"/>
    </row>
    <row r="865" spans="2:13" x14ac:dyDescent="0.3">
      <c r="B865" s="15">
        <v>45100</v>
      </c>
      <c r="C865" s="2" t="s">
        <v>23</v>
      </c>
      <c r="D865" s="2" t="s">
        <v>24</v>
      </c>
      <c r="E865" s="16">
        <v>3</v>
      </c>
      <c r="F865" s="17">
        <v>30</v>
      </c>
      <c r="G865" s="16">
        <v>3</v>
      </c>
      <c r="H865" s="17">
        <v>59.97</v>
      </c>
      <c r="I865" s="2" t="s">
        <v>25</v>
      </c>
      <c r="J865" s="2" t="s">
        <v>14</v>
      </c>
      <c r="K865" s="16" t="s">
        <v>111</v>
      </c>
      <c r="L865" s="18">
        <v>2023</v>
      </c>
      <c r="M865" s="2"/>
    </row>
    <row r="866" spans="2:13" x14ac:dyDescent="0.3">
      <c r="B866" s="10">
        <v>45101</v>
      </c>
      <c r="C866" s="11" t="s">
        <v>21</v>
      </c>
      <c r="D866" s="11" t="s">
        <v>22</v>
      </c>
      <c r="E866" s="12">
        <v>1</v>
      </c>
      <c r="F866" s="13">
        <v>41.99</v>
      </c>
      <c r="G866" s="12">
        <v>4</v>
      </c>
      <c r="H866" s="13">
        <v>279.95999999999998</v>
      </c>
      <c r="I866" s="11" t="s">
        <v>18</v>
      </c>
      <c r="J866" s="11" t="s">
        <v>14</v>
      </c>
      <c r="K866" s="12" t="s">
        <v>111</v>
      </c>
      <c r="L866" s="14">
        <v>2023</v>
      </c>
      <c r="M866" s="2"/>
    </row>
    <row r="867" spans="2:13" x14ac:dyDescent="0.3">
      <c r="B867" s="15">
        <v>45102</v>
      </c>
      <c r="C867" s="2" t="s">
        <v>87</v>
      </c>
      <c r="D867" s="2" t="s">
        <v>88</v>
      </c>
      <c r="E867" s="16">
        <v>1</v>
      </c>
      <c r="F867" s="17">
        <v>62.99</v>
      </c>
      <c r="G867" s="16">
        <v>3</v>
      </c>
      <c r="H867" s="17">
        <v>269.97000000000003</v>
      </c>
      <c r="I867" s="2" t="s">
        <v>25</v>
      </c>
      <c r="J867" s="2" t="s">
        <v>78</v>
      </c>
      <c r="K867" s="16" t="s">
        <v>111</v>
      </c>
      <c r="L867" s="18">
        <v>2023</v>
      </c>
      <c r="M867" s="2"/>
    </row>
    <row r="868" spans="2:13" x14ac:dyDescent="0.3">
      <c r="B868" s="10">
        <v>45103</v>
      </c>
      <c r="C868" s="11" t="s">
        <v>19</v>
      </c>
      <c r="D868" s="11" t="s">
        <v>20</v>
      </c>
      <c r="E868" s="12">
        <v>2</v>
      </c>
      <c r="F868" s="13">
        <v>129.97999999999999</v>
      </c>
      <c r="G868" s="12">
        <v>3</v>
      </c>
      <c r="H868" s="13">
        <v>299.97000000000003</v>
      </c>
      <c r="I868" s="11" t="s">
        <v>18</v>
      </c>
      <c r="J868" s="11" t="s">
        <v>14</v>
      </c>
      <c r="K868" s="12" t="s">
        <v>111</v>
      </c>
      <c r="L868" s="14">
        <v>2023</v>
      </c>
      <c r="M868" s="2"/>
    </row>
    <row r="869" spans="2:13" x14ac:dyDescent="0.3">
      <c r="B869" s="15">
        <v>45104</v>
      </c>
      <c r="C869" s="2" t="s">
        <v>61</v>
      </c>
      <c r="D869" s="2" t="s">
        <v>62</v>
      </c>
      <c r="E869" s="16">
        <v>1</v>
      </c>
      <c r="F869" s="17">
        <v>294.02</v>
      </c>
      <c r="G869" s="16">
        <v>3</v>
      </c>
      <c r="H869" s="17">
        <v>980.07</v>
      </c>
      <c r="I869" s="2" t="s">
        <v>58</v>
      </c>
      <c r="J869" s="2" t="s">
        <v>55</v>
      </c>
      <c r="K869" s="16" t="s">
        <v>111</v>
      </c>
      <c r="L869" s="18">
        <v>2023</v>
      </c>
      <c r="M869" s="2"/>
    </row>
    <row r="870" spans="2:13" x14ac:dyDescent="0.3">
      <c r="B870" s="10">
        <v>45105</v>
      </c>
      <c r="C870" s="11" t="s">
        <v>28</v>
      </c>
      <c r="D870" s="11" t="s">
        <v>29</v>
      </c>
      <c r="E870" s="12">
        <v>0</v>
      </c>
      <c r="F870" s="13">
        <v>0</v>
      </c>
      <c r="G870" s="12">
        <v>1</v>
      </c>
      <c r="H870" s="13">
        <v>29.99</v>
      </c>
      <c r="I870" s="11" t="s">
        <v>30</v>
      </c>
      <c r="J870" s="11" t="s">
        <v>14</v>
      </c>
      <c r="K870" s="12" t="s">
        <v>111</v>
      </c>
      <c r="L870" s="14">
        <v>2023</v>
      </c>
      <c r="M870" s="2"/>
    </row>
    <row r="871" spans="2:13" x14ac:dyDescent="0.3">
      <c r="B871" s="15">
        <v>45106</v>
      </c>
      <c r="C871" s="2" t="s">
        <v>31</v>
      </c>
      <c r="D871" s="2" t="s">
        <v>32</v>
      </c>
      <c r="E871" s="16">
        <v>3</v>
      </c>
      <c r="F871" s="17">
        <v>703.5</v>
      </c>
      <c r="G871" s="16">
        <v>2</v>
      </c>
      <c r="H871" s="17">
        <v>551.76</v>
      </c>
      <c r="I871" s="2" t="s">
        <v>18</v>
      </c>
      <c r="J871" s="2" t="s">
        <v>14</v>
      </c>
      <c r="K871" s="16" t="s">
        <v>111</v>
      </c>
      <c r="L871" s="18">
        <v>2023</v>
      </c>
      <c r="M871" s="2"/>
    </row>
    <row r="872" spans="2:13" x14ac:dyDescent="0.3">
      <c r="B872" s="10">
        <v>45107</v>
      </c>
      <c r="C872" s="11" t="s">
        <v>51</v>
      </c>
      <c r="D872" s="11" t="s">
        <v>52</v>
      </c>
      <c r="E872" s="12">
        <v>0</v>
      </c>
      <c r="F872" s="13">
        <v>0</v>
      </c>
      <c r="G872" s="12">
        <v>1</v>
      </c>
      <c r="H872" s="13">
        <v>119.99</v>
      </c>
      <c r="I872" s="11" t="s">
        <v>39</v>
      </c>
      <c r="J872" s="11" t="s">
        <v>36</v>
      </c>
      <c r="K872" s="12" t="s">
        <v>111</v>
      </c>
      <c r="L872" s="14">
        <v>2023</v>
      </c>
      <c r="M872" s="2"/>
    </row>
    <row r="873" spans="2:13" x14ac:dyDescent="0.3">
      <c r="B873" s="15">
        <v>45108</v>
      </c>
      <c r="C873" s="2" t="s">
        <v>59</v>
      </c>
      <c r="D873" s="2" t="s">
        <v>60</v>
      </c>
      <c r="E873" s="16">
        <v>3</v>
      </c>
      <c r="F873" s="17">
        <v>60</v>
      </c>
      <c r="G873" s="16">
        <v>4</v>
      </c>
      <c r="H873" s="17">
        <v>159.96</v>
      </c>
      <c r="I873" s="2" t="s">
        <v>30</v>
      </c>
      <c r="J873" s="2" t="s">
        <v>55</v>
      </c>
      <c r="K873" s="16" t="s">
        <v>112</v>
      </c>
      <c r="L873" s="18">
        <v>2023</v>
      </c>
      <c r="M873" s="2"/>
    </row>
    <row r="874" spans="2:13" x14ac:dyDescent="0.3">
      <c r="B874" s="10">
        <v>45109</v>
      </c>
      <c r="C874" s="11" t="s">
        <v>37</v>
      </c>
      <c r="D874" s="11" t="s">
        <v>38</v>
      </c>
      <c r="E874" s="12">
        <v>0</v>
      </c>
      <c r="F874" s="13">
        <v>0</v>
      </c>
      <c r="G874" s="12">
        <v>4</v>
      </c>
      <c r="H874" s="13">
        <v>239.96</v>
      </c>
      <c r="I874" s="11" t="s">
        <v>39</v>
      </c>
      <c r="J874" s="11" t="s">
        <v>36</v>
      </c>
      <c r="K874" s="12" t="s">
        <v>112</v>
      </c>
      <c r="L874" s="14">
        <v>2023</v>
      </c>
      <c r="M874" s="2"/>
    </row>
    <row r="875" spans="2:13" x14ac:dyDescent="0.3">
      <c r="B875" s="15">
        <v>45110</v>
      </c>
      <c r="C875" s="2" t="s">
        <v>72</v>
      </c>
      <c r="D875" s="2" t="s">
        <v>73</v>
      </c>
      <c r="E875" s="16">
        <v>2</v>
      </c>
      <c r="F875" s="17">
        <v>25200</v>
      </c>
      <c r="G875" s="16">
        <v>1</v>
      </c>
      <c r="H875" s="17">
        <v>14000</v>
      </c>
      <c r="I875" s="2" t="s">
        <v>74</v>
      </c>
      <c r="J875" s="2" t="s">
        <v>68</v>
      </c>
      <c r="K875" s="16" t="s">
        <v>112</v>
      </c>
      <c r="L875" s="18">
        <v>2023</v>
      </c>
      <c r="M875" s="2"/>
    </row>
    <row r="876" spans="2:13" x14ac:dyDescent="0.3">
      <c r="B876" s="10">
        <v>45111</v>
      </c>
      <c r="C876" s="11" t="s">
        <v>69</v>
      </c>
      <c r="D876" s="11" t="s">
        <v>70</v>
      </c>
      <c r="E876" s="12">
        <v>1</v>
      </c>
      <c r="F876" s="13">
        <v>35</v>
      </c>
      <c r="G876" s="12">
        <v>1</v>
      </c>
      <c r="H876" s="13">
        <v>70</v>
      </c>
      <c r="I876" s="11" t="s">
        <v>71</v>
      </c>
      <c r="J876" s="11" t="s">
        <v>68</v>
      </c>
      <c r="K876" s="12" t="s">
        <v>112</v>
      </c>
      <c r="L876" s="14">
        <v>2023</v>
      </c>
      <c r="M876" s="2"/>
    </row>
    <row r="877" spans="2:13" x14ac:dyDescent="0.3">
      <c r="B877" s="15">
        <v>45112</v>
      </c>
      <c r="C877" s="2" t="s">
        <v>28</v>
      </c>
      <c r="D877" s="2" t="s">
        <v>29</v>
      </c>
      <c r="E877" s="16">
        <v>2</v>
      </c>
      <c r="F877" s="17">
        <v>30</v>
      </c>
      <c r="G877" s="16">
        <v>1</v>
      </c>
      <c r="H877" s="17">
        <v>29.99</v>
      </c>
      <c r="I877" s="2" t="s">
        <v>30</v>
      </c>
      <c r="J877" s="2" t="s">
        <v>14</v>
      </c>
      <c r="K877" s="16" t="s">
        <v>112</v>
      </c>
      <c r="L877" s="18">
        <v>2023</v>
      </c>
      <c r="M877" s="2"/>
    </row>
    <row r="878" spans="2:13" x14ac:dyDescent="0.3">
      <c r="B878" s="10">
        <v>45113</v>
      </c>
      <c r="C878" s="11" t="s">
        <v>72</v>
      </c>
      <c r="D878" s="11" t="s">
        <v>73</v>
      </c>
      <c r="E878" s="12">
        <v>1</v>
      </c>
      <c r="F878" s="13">
        <v>12600</v>
      </c>
      <c r="G878" s="12">
        <v>1</v>
      </c>
      <c r="H878" s="13">
        <v>14000</v>
      </c>
      <c r="I878" s="11" t="s">
        <v>74</v>
      </c>
      <c r="J878" s="11" t="s">
        <v>68</v>
      </c>
      <c r="K878" s="12" t="s">
        <v>112</v>
      </c>
      <c r="L878" s="14">
        <v>2023</v>
      </c>
      <c r="M878" s="2"/>
    </row>
    <row r="879" spans="2:13" x14ac:dyDescent="0.3">
      <c r="B879" s="15">
        <v>45114</v>
      </c>
      <c r="C879" s="2" t="s">
        <v>37</v>
      </c>
      <c r="D879" s="2" t="s">
        <v>38</v>
      </c>
      <c r="E879" s="16">
        <v>1</v>
      </c>
      <c r="F879" s="17">
        <v>38.99</v>
      </c>
      <c r="G879" s="16">
        <v>5</v>
      </c>
      <c r="H879" s="17">
        <v>299.95</v>
      </c>
      <c r="I879" s="2" t="s">
        <v>39</v>
      </c>
      <c r="J879" s="2" t="s">
        <v>36</v>
      </c>
      <c r="K879" s="16" t="s">
        <v>112</v>
      </c>
      <c r="L879" s="18">
        <v>2023</v>
      </c>
      <c r="M879" s="2"/>
    </row>
    <row r="880" spans="2:13" x14ac:dyDescent="0.3">
      <c r="B880" s="10">
        <v>45115</v>
      </c>
      <c r="C880" s="11" t="s">
        <v>53</v>
      </c>
      <c r="D880" s="11" t="s">
        <v>54</v>
      </c>
      <c r="E880" s="12">
        <v>2</v>
      </c>
      <c r="F880" s="13">
        <v>415.98</v>
      </c>
      <c r="G880" s="12">
        <v>2</v>
      </c>
      <c r="H880" s="13">
        <v>519.98</v>
      </c>
      <c r="I880" s="11" t="s">
        <v>35</v>
      </c>
      <c r="J880" s="11" t="s">
        <v>55</v>
      </c>
      <c r="K880" s="12" t="s">
        <v>112</v>
      </c>
      <c r="L880" s="14">
        <v>2023</v>
      </c>
      <c r="M880" s="2"/>
    </row>
    <row r="881" spans="2:13" x14ac:dyDescent="0.3">
      <c r="B881" s="15">
        <v>45116</v>
      </c>
      <c r="C881" s="2" t="s">
        <v>104</v>
      </c>
      <c r="D881" s="2" t="s">
        <v>105</v>
      </c>
      <c r="E881" s="16">
        <v>0</v>
      </c>
      <c r="F881" s="17">
        <v>0</v>
      </c>
      <c r="G881" s="16">
        <v>4</v>
      </c>
      <c r="H881" s="17">
        <v>212.6</v>
      </c>
      <c r="I881" s="2" t="s">
        <v>106</v>
      </c>
      <c r="J881" s="2" t="s">
        <v>100</v>
      </c>
      <c r="K881" s="16" t="s">
        <v>112</v>
      </c>
      <c r="L881" s="18">
        <v>2023</v>
      </c>
      <c r="M881" s="2"/>
    </row>
    <row r="882" spans="2:13" x14ac:dyDescent="0.3">
      <c r="B882" s="10">
        <v>45117</v>
      </c>
      <c r="C882" s="11" t="s">
        <v>21</v>
      </c>
      <c r="D882" s="11" t="s">
        <v>22</v>
      </c>
      <c r="E882" s="12">
        <v>1</v>
      </c>
      <c r="F882" s="13">
        <v>41.99</v>
      </c>
      <c r="G882" s="12">
        <v>1</v>
      </c>
      <c r="H882" s="13">
        <v>69.989999999999995</v>
      </c>
      <c r="I882" s="11" t="s">
        <v>18</v>
      </c>
      <c r="J882" s="11" t="s">
        <v>14</v>
      </c>
      <c r="K882" s="12" t="s">
        <v>112</v>
      </c>
      <c r="L882" s="14">
        <v>2023</v>
      </c>
      <c r="M882" s="2"/>
    </row>
    <row r="883" spans="2:13" x14ac:dyDescent="0.3">
      <c r="B883" s="15">
        <v>45118</v>
      </c>
      <c r="C883" s="2" t="s">
        <v>66</v>
      </c>
      <c r="D883" s="2" t="s">
        <v>67</v>
      </c>
      <c r="E883" s="16">
        <v>2</v>
      </c>
      <c r="F883" s="17">
        <v>8991</v>
      </c>
      <c r="G883" s="16">
        <v>1</v>
      </c>
      <c r="H883" s="17">
        <v>4995</v>
      </c>
      <c r="I883" s="2" t="s">
        <v>13</v>
      </c>
      <c r="J883" s="2" t="s">
        <v>68</v>
      </c>
      <c r="K883" s="16" t="s">
        <v>112</v>
      </c>
      <c r="L883" s="18">
        <v>2023</v>
      </c>
      <c r="M883" s="2"/>
    </row>
    <row r="884" spans="2:13" x14ac:dyDescent="0.3">
      <c r="B884" s="10">
        <v>45119</v>
      </c>
      <c r="C884" s="11" t="s">
        <v>64</v>
      </c>
      <c r="D884" s="11" t="s">
        <v>65</v>
      </c>
      <c r="E884" s="12">
        <v>3</v>
      </c>
      <c r="F884" s="13">
        <v>1754.97</v>
      </c>
      <c r="G884" s="12">
        <v>2</v>
      </c>
      <c r="H884" s="13">
        <v>1299.98</v>
      </c>
      <c r="I884" s="11" t="s">
        <v>35</v>
      </c>
      <c r="J884" s="11" t="s">
        <v>55</v>
      </c>
      <c r="K884" s="12" t="s">
        <v>112</v>
      </c>
      <c r="L884" s="14">
        <v>2023</v>
      </c>
      <c r="M884" s="2"/>
    </row>
    <row r="885" spans="2:13" x14ac:dyDescent="0.3">
      <c r="B885" s="15">
        <v>45120</v>
      </c>
      <c r="C885" s="2" t="s">
        <v>21</v>
      </c>
      <c r="D885" s="2" t="s">
        <v>22</v>
      </c>
      <c r="E885" s="16">
        <v>0</v>
      </c>
      <c r="F885" s="17">
        <v>0</v>
      </c>
      <c r="G885" s="16">
        <v>1</v>
      </c>
      <c r="H885" s="17">
        <v>69.989999999999995</v>
      </c>
      <c r="I885" s="2" t="s">
        <v>18</v>
      </c>
      <c r="J885" s="2" t="s">
        <v>14</v>
      </c>
      <c r="K885" s="16" t="s">
        <v>112</v>
      </c>
      <c r="L885" s="18">
        <v>2023</v>
      </c>
      <c r="M885" s="2"/>
    </row>
    <row r="886" spans="2:13" x14ac:dyDescent="0.3">
      <c r="B886" s="10">
        <v>45121</v>
      </c>
      <c r="C886" s="11" t="s">
        <v>92</v>
      </c>
      <c r="D886" s="11" t="s">
        <v>93</v>
      </c>
      <c r="E886" s="12">
        <v>3</v>
      </c>
      <c r="F886" s="13">
        <v>116.97</v>
      </c>
      <c r="G886" s="12">
        <v>5</v>
      </c>
      <c r="H886" s="13">
        <v>299.95</v>
      </c>
      <c r="I886" s="11" t="s">
        <v>94</v>
      </c>
      <c r="J886" s="11" t="s">
        <v>95</v>
      </c>
      <c r="K886" s="12" t="s">
        <v>112</v>
      </c>
      <c r="L886" s="14">
        <v>2023</v>
      </c>
      <c r="M886" s="2"/>
    </row>
    <row r="887" spans="2:13" x14ac:dyDescent="0.3">
      <c r="B887" s="15">
        <v>45122</v>
      </c>
      <c r="C887" s="2" t="s">
        <v>44</v>
      </c>
      <c r="D887" s="2" t="s">
        <v>45</v>
      </c>
      <c r="E887" s="16">
        <v>0</v>
      </c>
      <c r="F887" s="17">
        <v>0</v>
      </c>
      <c r="G887" s="16">
        <v>4</v>
      </c>
      <c r="H887" s="17">
        <v>201.28</v>
      </c>
      <c r="I887" s="2" t="s">
        <v>46</v>
      </c>
      <c r="J887" s="2" t="s">
        <v>36</v>
      </c>
      <c r="K887" s="16" t="s">
        <v>112</v>
      </c>
      <c r="L887" s="18">
        <v>2023</v>
      </c>
      <c r="M887" s="2"/>
    </row>
    <row r="888" spans="2:13" x14ac:dyDescent="0.3">
      <c r="B888" s="10">
        <v>45123</v>
      </c>
      <c r="C888" s="11" t="s">
        <v>89</v>
      </c>
      <c r="D888" s="11" t="s">
        <v>90</v>
      </c>
      <c r="E888" s="12">
        <v>0</v>
      </c>
      <c r="F888" s="13">
        <v>0</v>
      </c>
      <c r="G888" s="12">
        <v>1</v>
      </c>
      <c r="H888" s="13">
        <v>89.99</v>
      </c>
      <c r="I888" s="11" t="s">
        <v>91</v>
      </c>
      <c r="J888" s="11" t="s">
        <v>78</v>
      </c>
      <c r="K888" s="12" t="s">
        <v>112</v>
      </c>
      <c r="L888" s="14">
        <v>2023</v>
      </c>
      <c r="M888" s="2"/>
    </row>
    <row r="889" spans="2:13" x14ac:dyDescent="0.3">
      <c r="B889" s="15">
        <v>45124</v>
      </c>
      <c r="C889" s="2" t="s">
        <v>87</v>
      </c>
      <c r="D889" s="2" t="s">
        <v>88</v>
      </c>
      <c r="E889" s="16">
        <v>2</v>
      </c>
      <c r="F889" s="17">
        <v>125.98</v>
      </c>
      <c r="G889" s="16">
        <v>3</v>
      </c>
      <c r="H889" s="17">
        <v>269.97000000000003</v>
      </c>
      <c r="I889" s="2" t="s">
        <v>25</v>
      </c>
      <c r="J889" s="2" t="s">
        <v>78</v>
      </c>
      <c r="K889" s="16" t="s">
        <v>112</v>
      </c>
      <c r="L889" s="18">
        <v>2023</v>
      </c>
      <c r="M889" s="2"/>
    </row>
    <row r="890" spans="2:13" x14ac:dyDescent="0.3">
      <c r="B890" s="10">
        <v>45125</v>
      </c>
      <c r="C890" s="11" t="s">
        <v>31</v>
      </c>
      <c r="D890" s="11" t="s">
        <v>32</v>
      </c>
      <c r="E890" s="12">
        <v>1</v>
      </c>
      <c r="F890" s="13">
        <v>234.5</v>
      </c>
      <c r="G890" s="12">
        <v>3</v>
      </c>
      <c r="H890" s="13">
        <v>827.64</v>
      </c>
      <c r="I890" s="11" t="s">
        <v>18</v>
      </c>
      <c r="J890" s="11" t="s">
        <v>14</v>
      </c>
      <c r="K890" s="12" t="s">
        <v>112</v>
      </c>
      <c r="L890" s="14">
        <v>2023</v>
      </c>
      <c r="M890" s="2"/>
    </row>
    <row r="891" spans="2:13" x14ac:dyDescent="0.3">
      <c r="B891" s="15">
        <v>45126</v>
      </c>
      <c r="C891" s="2" t="s">
        <v>16</v>
      </c>
      <c r="D891" s="2" t="s">
        <v>17</v>
      </c>
      <c r="E891" s="16">
        <v>30</v>
      </c>
      <c r="F891" s="17">
        <v>5249.7000000000007</v>
      </c>
      <c r="G891" s="16">
        <v>4</v>
      </c>
      <c r="H891" s="17">
        <v>999.96</v>
      </c>
      <c r="I891" s="2" t="s">
        <v>18</v>
      </c>
      <c r="J891" s="2" t="s">
        <v>14</v>
      </c>
      <c r="K891" s="16" t="s">
        <v>112</v>
      </c>
      <c r="L891" s="18">
        <v>2023</v>
      </c>
      <c r="M891" s="2"/>
    </row>
    <row r="892" spans="2:13" x14ac:dyDescent="0.3">
      <c r="B892" s="10">
        <v>45127</v>
      </c>
      <c r="C892" s="11" t="s">
        <v>64</v>
      </c>
      <c r="D892" s="11" t="s">
        <v>65</v>
      </c>
      <c r="E892" s="12">
        <v>1</v>
      </c>
      <c r="F892" s="13">
        <v>584.99</v>
      </c>
      <c r="G892" s="12">
        <v>2</v>
      </c>
      <c r="H892" s="13">
        <v>1299.98</v>
      </c>
      <c r="I892" s="11" t="s">
        <v>35</v>
      </c>
      <c r="J892" s="11" t="s">
        <v>55</v>
      </c>
      <c r="K892" s="12" t="s">
        <v>112</v>
      </c>
      <c r="L892" s="14">
        <v>2023</v>
      </c>
      <c r="M892" s="2"/>
    </row>
    <row r="893" spans="2:13" x14ac:dyDescent="0.3">
      <c r="B893" s="15">
        <v>45128</v>
      </c>
      <c r="C893" s="2" t="s">
        <v>49</v>
      </c>
      <c r="D893" s="2" t="s">
        <v>50</v>
      </c>
      <c r="E893" s="16">
        <v>0</v>
      </c>
      <c r="F893" s="17">
        <v>0</v>
      </c>
      <c r="G893" s="16">
        <v>2</v>
      </c>
      <c r="H893" s="17">
        <v>83.76</v>
      </c>
      <c r="I893" s="2" t="s">
        <v>46</v>
      </c>
      <c r="J893" s="2" t="s">
        <v>36</v>
      </c>
      <c r="K893" s="16" t="s">
        <v>112</v>
      </c>
      <c r="L893" s="18">
        <v>2023</v>
      </c>
      <c r="M893" s="2"/>
    </row>
    <row r="894" spans="2:13" x14ac:dyDescent="0.3">
      <c r="B894" s="10">
        <v>45129</v>
      </c>
      <c r="C894" s="11" t="s">
        <v>98</v>
      </c>
      <c r="D894" s="11" t="s">
        <v>99</v>
      </c>
      <c r="E894" s="12">
        <v>1</v>
      </c>
      <c r="F894" s="13">
        <v>359.96</v>
      </c>
      <c r="G894" s="12">
        <v>2</v>
      </c>
      <c r="H894" s="13">
        <v>799.9</v>
      </c>
      <c r="I894" s="11" t="s">
        <v>13</v>
      </c>
      <c r="J894" s="11" t="s">
        <v>100</v>
      </c>
      <c r="K894" s="12" t="s">
        <v>112</v>
      </c>
      <c r="L894" s="14">
        <v>2023</v>
      </c>
      <c r="M894" s="2"/>
    </row>
    <row r="895" spans="2:13" x14ac:dyDescent="0.3">
      <c r="B895" s="15">
        <v>45130</v>
      </c>
      <c r="C895" s="2" t="s">
        <v>40</v>
      </c>
      <c r="D895" s="2" t="s">
        <v>41</v>
      </c>
      <c r="E895" s="16">
        <v>2</v>
      </c>
      <c r="F895" s="17">
        <v>43.98</v>
      </c>
      <c r="G895" s="16">
        <v>2</v>
      </c>
      <c r="H895" s="17">
        <v>79.98</v>
      </c>
      <c r="I895" s="2" t="s">
        <v>25</v>
      </c>
      <c r="J895" s="2" t="s">
        <v>36</v>
      </c>
      <c r="K895" s="16" t="s">
        <v>112</v>
      </c>
      <c r="L895" s="18">
        <v>2023</v>
      </c>
      <c r="M895" s="2"/>
    </row>
    <row r="896" spans="2:13" x14ac:dyDescent="0.3">
      <c r="B896" s="10">
        <v>45131</v>
      </c>
      <c r="C896" s="11" t="s">
        <v>84</v>
      </c>
      <c r="D896" s="11" t="s">
        <v>85</v>
      </c>
      <c r="E896" s="12">
        <v>0</v>
      </c>
      <c r="F896" s="13">
        <v>0</v>
      </c>
      <c r="G896" s="12">
        <v>4</v>
      </c>
      <c r="H896" s="13">
        <v>516</v>
      </c>
      <c r="I896" s="11" t="s">
        <v>86</v>
      </c>
      <c r="J896" s="11" t="s">
        <v>78</v>
      </c>
      <c r="K896" s="12" t="s">
        <v>112</v>
      </c>
      <c r="L896" s="14">
        <v>2023</v>
      </c>
      <c r="M896" s="2"/>
    </row>
    <row r="897" spans="2:13" x14ac:dyDescent="0.3">
      <c r="B897" s="15">
        <v>45132</v>
      </c>
      <c r="C897" s="2" t="s">
        <v>11</v>
      </c>
      <c r="D897" s="2" t="s">
        <v>12</v>
      </c>
      <c r="E897" s="16">
        <v>2</v>
      </c>
      <c r="F897" s="17">
        <v>691.18</v>
      </c>
      <c r="G897" s="16">
        <v>2</v>
      </c>
      <c r="H897" s="17">
        <v>863.98</v>
      </c>
      <c r="I897" s="2" t="s">
        <v>13</v>
      </c>
      <c r="J897" s="2" t="s">
        <v>14</v>
      </c>
      <c r="K897" s="16" t="s">
        <v>112</v>
      </c>
      <c r="L897" s="18">
        <v>2023</v>
      </c>
      <c r="M897" s="2"/>
    </row>
    <row r="898" spans="2:13" x14ac:dyDescent="0.3">
      <c r="B898" s="10">
        <v>45133</v>
      </c>
      <c r="C898" s="11" t="s">
        <v>33</v>
      </c>
      <c r="D898" s="11" t="s">
        <v>34</v>
      </c>
      <c r="E898" s="12">
        <v>2</v>
      </c>
      <c r="F898" s="13">
        <v>399.98</v>
      </c>
      <c r="G898" s="12">
        <v>4</v>
      </c>
      <c r="H898" s="13">
        <v>999.96</v>
      </c>
      <c r="I898" s="11" t="s">
        <v>35</v>
      </c>
      <c r="J898" s="11" t="s">
        <v>36</v>
      </c>
      <c r="K898" s="12" t="s">
        <v>112</v>
      </c>
      <c r="L898" s="14">
        <v>2023</v>
      </c>
      <c r="M898" s="2"/>
    </row>
    <row r="899" spans="2:13" x14ac:dyDescent="0.3">
      <c r="B899" s="15">
        <v>45134</v>
      </c>
      <c r="C899" s="2" t="s">
        <v>98</v>
      </c>
      <c r="D899" s="2" t="s">
        <v>99</v>
      </c>
      <c r="E899" s="16">
        <v>3</v>
      </c>
      <c r="F899" s="17">
        <v>1079.8799999999999</v>
      </c>
      <c r="G899" s="16">
        <v>1</v>
      </c>
      <c r="H899" s="17">
        <v>399.95</v>
      </c>
      <c r="I899" s="2" t="s">
        <v>13</v>
      </c>
      <c r="J899" s="2" t="s">
        <v>100</v>
      </c>
      <c r="K899" s="16" t="s">
        <v>112</v>
      </c>
      <c r="L899" s="18">
        <v>2023</v>
      </c>
      <c r="M899" s="2"/>
    </row>
    <row r="900" spans="2:13" x14ac:dyDescent="0.3">
      <c r="B900" s="10">
        <v>45135</v>
      </c>
      <c r="C900" s="11" t="s">
        <v>56</v>
      </c>
      <c r="D900" s="11" t="s">
        <v>57</v>
      </c>
      <c r="E900" s="12">
        <v>0</v>
      </c>
      <c r="F900" s="13">
        <v>0</v>
      </c>
      <c r="G900" s="12">
        <v>1</v>
      </c>
      <c r="H900" s="13">
        <v>215.59</v>
      </c>
      <c r="I900" s="11" t="s">
        <v>58</v>
      </c>
      <c r="J900" s="11" t="s">
        <v>55</v>
      </c>
      <c r="K900" s="12" t="s">
        <v>112</v>
      </c>
      <c r="L900" s="14">
        <v>2023</v>
      </c>
      <c r="M900" s="2"/>
    </row>
    <row r="901" spans="2:13" x14ac:dyDescent="0.3">
      <c r="B901" s="15">
        <v>45136</v>
      </c>
      <c r="C901" s="2" t="s">
        <v>98</v>
      </c>
      <c r="D901" s="2" t="s">
        <v>99</v>
      </c>
      <c r="E901" s="16">
        <v>1</v>
      </c>
      <c r="F901" s="17">
        <v>359.96</v>
      </c>
      <c r="G901" s="16">
        <v>2</v>
      </c>
      <c r="H901" s="17">
        <v>799.9</v>
      </c>
      <c r="I901" s="2" t="s">
        <v>13</v>
      </c>
      <c r="J901" s="2" t="s">
        <v>100</v>
      </c>
      <c r="K901" s="16" t="s">
        <v>112</v>
      </c>
      <c r="L901" s="18">
        <v>2023</v>
      </c>
      <c r="M901" s="2"/>
    </row>
    <row r="902" spans="2:13" x14ac:dyDescent="0.3">
      <c r="B902" s="10">
        <v>45137</v>
      </c>
      <c r="C902" s="11" t="s">
        <v>82</v>
      </c>
      <c r="D902" s="11" t="s">
        <v>83</v>
      </c>
      <c r="E902" s="12">
        <v>2</v>
      </c>
      <c r="F902" s="13">
        <v>193.5</v>
      </c>
      <c r="G902" s="12">
        <v>5</v>
      </c>
      <c r="H902" s="13">
        <v>645</v>
      </c>
      <c r="I902" s="11" t="s">
        <v>77</v>
      </c>
      <c r="J902" s="11" t="s">
        <v>78</v>
      </c>
      <c r="K902" s="12" t="s">
        <v>112</v>
      </c>
      <c r="L902" s="14">
        <v>2023</v>
      </c>
      <c r="M902" s="2"/>
    </row>
    <row r="903" spans="2:13" x14ac:dyDescent="0.3">
      <c r="B903" s="15">
        <v>45138</v>
      </c>
      <c r="C903" s="2" t="s">
        <v>66</v>
      </c>
      <c r="D903" s="2" t="s">
        <v>67</v>
      </c>
      <c r="E903" s="16">
        <v>0</v>
      </c>
      <c r="F903" s="17">
        <v>0</v>
      </c>
      <c r="G903" s="16">
        <v>5</v>
      </c>
      <c r="H903" s="17">
        <v>24975</v>
      </c>
      <c r="I903" s="2" t="s">
        <v>13</v>
      </c>
      <c r="J903" s="2" t="s">
        <v>68</v>
      </c>
      <c r="K903" s="16" t="s">
        <v>112</v>
      </c>
      <c r="L903" s="18">
        <v>2023</v>
      </c>
      <c r="M903" s="2"/>
    </row>
    <row r="904" spans="2:13" x14ac:dyDescent="0.3">
      <c r="B904" s="10">
        <v>45139</v>
      </c>
      <c r="C904" s="11" t="s">
        <v>87</v>
      </c>
      <c r="D904" s="11" t="s">
        <v>88</v>
      </c>
      <c r="E904" s="12">
        <v>26</v>
      </c>
      <c r="F904" s="13">
        <v>1637.74</v>
      </c>
      <c r="G904" s="12">
        <v>3</v>
      </c>
      <c r="H904" s="13">
        <v>269.97000000000003</v>
      </c>
      <c r="I904" s="11" t="s">
        <v>25</v>
      </c>
      <c r="J904" s="11" t="s">
        <v>78</v>
      </c>
      <c r="K904" s="12" t="s">
        <v>113</v>
      </c>
      <c r="L904" s="14">
        <v>2023</v>
      </c>
      <c r="M904" s="2"/>
    </row>
    <row r="905" spans="2:13" x14ac:dyDescent="0.3">
      <c r="B905" s="15">
        <v>45140</v>
      </c>
      <c r="C905" s="2" t="s">
        <v>79</v>
      </c>
      <c r="D905" s="2" t="s">
        <v>80</v>
      </c>
      <c r="E905" s="16">
        <v>2</v>
      </c>
      <c r="F905" s="17">
        <v>423.3</v>
      </c>
      <c r="G905" s="16">
        <v>5</v>
      </c>
      <c r="H905" s="17">
        <v>1245</v>
      </c>
      <c r="I905" s="2" t="s">
        <v>81</v>
      </c>
      <c r="J905" s="2" t="s">
        <v>78</v>
      </c>
      <c r="K905" s="16" t="s">
        <v>113</v>
      </c>
      <c r="L905" s="18">
        <v>2023</v>
      </c>
      <c r="M905" s="2"/>
    </row>
    <row r="906" spans="2:13" x14ac:dyDescent="0.3">
      <c r="B906" s="10">
        <v>45141</v>
      </c>
      <c r="C906" s="11" t="s">
        <v>19</v>
      </c>
      <c r="D906" s="11" t="s">
        <v>20</v>
      </c>
      <c r="E906" s="12">
        <v>2</v>
      </c>
      <c r="F906" s="13">
        <v>129.97999999999999</v>
      </c>
      <c r="G906" s="12">
        <v>3</v>
      </c>
      <c r="H906" s="13">
        <v>299.97000000000003</v>
      </c>
      <c r="I906" s="11" t="s">
        <v>18</v>
      </c>
      <c r="J906" s="11" t="s">
        <v>14</v>
      </c>
      <c r="K906" s="12" t="s">
        <v>113</v>
      </c>
      <c r="L906" s="14">
        <v>2023</v>
      </c>
      <c r="M906" s="2"/>
    </row>
    <row r="907" spans="2:13" x14ac:dyDescent="0.3">
      <c r="B907" s="15">
        <v>45142</v>
      </c>
      <c r="C907" s="2" t="s">
        <v>28</v>
      </c>
      <c r="D907" s="2" t="s">
        <v>29</v>
      </c>
      <c r="E907" s="16">
        <v>1</v>
      </c>
      <c r="F907" s="17">
        <v>15</v>
      </c>
      <c r="G907" s="16">
        <v>3</v>
      </c>
      <c r="H907" s="17">
        <v>89.97</v>
      </c>
      <c r="I907" s="2" t="s">
        <v>30</v>
      </c>
      <c r="J907" s="2" t="s">
        <v>14</v>
      </c>
      <c r="K907" s="16" t="s">
        <v>113</v>
      </c>
      <c r="L907" s="18">
        <v>2023</v>
      </c>
      <c r="M907" s="2"/>
    </row>
    <row r="908" spans="2:13" x14ac:dyDescent="0.3">
      <c r="B908" s="10">
        <v>45143</v>
      </c>
      <c r="C908" s="11" t="s">
        <v>59</v>
      </c>
      <c r="D908" s="11" t="s">
        <v>60</v>
      </c>
      <c r="E908" s="12">
        <v>3</v>
      </c>
      <c r="F908" s="13">
        <v>60</v>
      </c>
      <c r="G908" s="12">
        <v>3</v>
      </c>
      <c r="H908" s="13">
        <v>119.97</v>
      </c>
      <c r="I908" s="11" t="s">
        <v>30</v>
      </c>
      <c r="J908" s="11" t="s">
        <v>55</v>
      </c>
      <c r="K908" s="12" t="s">
        <v>113</v>
      </c>
      <c r="L908" s="14">
        <v>2023</v>
      </c>
      <c r="M908" s="2"/>
    </row>
    <row r="909" spans="2:13" x14ac:dyDescent="0.3">
      <c r="B909" s="15">
        <v>45144</v>
      </c>
      <c r="C909" s="2" t="s">
        <v>82</v>
      </c>
      <c r="D909" s="2" t="s">
        <v>83</v>
      </c>
      <c r="E909" s="16">
        <v>3</v>
      </c>
      <c r="F909" s="17">
        <v>290.25</v>
      </c>
      <c r="G909" s="16">
        <v>1</v>
      </c>
      <c r="H909" s="17">
        <v>129</v>
      </c>
      <c r="I909" s="2" t="s">
        <v>77</v>
      </c>
      <c r="J909" s="2" t="s">
        <v>78</v>
      </c>
      <c r="K909" s="16" t="s">
        <v>113</v>
      </c>
      <c r="L909" s="18">
        <v>2023</v>
      </c>
      <c r="M909" s="2"/>
    </row>
    <row r="910" spans="2:13" x14ac:dyDescent="0.3">
      <c r="B910" s="10">
        <v>45145</v>
      </c>
      <c r="C910" s="11" t="s">
        <v>98</v>
      </c>
      <c r="D910" s="11" t="s">
        <v>99</v>
      </c>
      <c r="E910" s="12">
        <v>0</v>
      </c>
      <c r="F910" s="13">
        <v>0</v>
      </c>
      <c r="G910" s="12">
        <v>4</v>
      </c>
      <c r="H910" s="13">
        <v>1599.8</v>
      </c>
      <c r="I910" s="11" t="s">
        <v>13</v>
      </c>
      <c r="J910" s="11" t="s">
        <v>100</v>
      </c>
      <c r="K910" s="12" t="s">
        <v>113</v>
      </c>
      <c r="L910" s="14">
        <v>2023</v>
      </c>
      <c r="M910" s="2"/>
    </row>
    <row r="911" spans="2:13" x14ac:dyDescent="0.3">
      <c r="B911" s="15">
        <v>45146</v>
      </c>
      <c r="C911" s="2" t="s">
        <v>19</v>
      </c>
      <c r="D911" s="2" t="s">
        <v>20</v>
      </c>
      <c r="E911" s="16">
        <v>1</v>
      </c>
      <c r="F911" s="17">
        <v>64.989999999999995</v>
      </c>
      <c r="G911" s="16">
        <v>5</v>
      </c>
      <c r="H911" s="17">
        <v>499.95</v>
      </c>
      <c r="I911" s="2" t="s">
        <v>18</v>
      </c>
      <c r="J911" s="2" t="s">
        <v>14</v>
      </c>
      <c r="K911" s="16" t="s">
        <v>113</v>
      </c>
      <c r="L911" s="18">
        <v>2023</v>
      </c>
      <c r="M911" s="2"/>
    </row>
    <row r="912" spans="2:13" x14ac:dyDescent="0.3">
      <c r="B912" s="10">
        <v>45147</v>
      </c>
      <c r="C912" s="11" t="s">
        <v>37</v>
      </c>
      <c r="D912" s="11" t="s">
        <v>38</v>
      </c>
      <c r="E912" s="12">
        <v>3</v>
      </c>
      <c r="F912" s="13">
        <v>116.97</v>
      </c>
      <c r="G912" s="12">
        <v>2</v>
      </c>
      <c r="H912" s="13">
        <v>119.98</v>
      </c>
      <c r="I912" s="11" t="s">
        <v>39</v>
      </c>
      <c r="J912" s="11" t="s">
        <v>36</v>
      </c>
      <c r="K912" s="12" t="s">
        <v>113</v>
      </c>
      <c r="L912" s="14">
        <v>2023</v>
      </c>
      <c r="M912" s="2"/>
    </row>
    <row r="913" spans="2:13" x14ac:dyDescent="0.3">
      <c r="B913" s="15">
        <v>45148</v>
      </c>
      <c r="C913" s="2" t="s">
        <v>72</v>
      </c>
      <c r="D913" s="2" t="s">
        <v>73</v>
      </c>
      <c r="E913" s="16">
        <v>5</v>
      </c>
      <c r="F913" s="17">
        <v>63000</v>
      </c>
      <c r="G913" s="16">
        <v>1</v>
      </c>
      <c r="H913" s="17">
        <v>14000</v>
      </c>
      <c r="I913" s="2" t="s">
        <v>74</v>
      </c>
      <c r="J913" s="2" t="s">
        <v>68</v>
      </c>
      <c r="K913" s="16" t="s">
        <v>113</v>
      </c>
      <c r="L913" s="18">
        <v>2023</v>
      </c>
      <c r="M913" s="2"/>
    </row>
    <row r="914" spans="2:13" x14ac:dyDescent="0.3">
      <c r="B914" s="10">
        <v>45149</v>
      </c>
      <c r="C914" s="11" t="s">
        <v>104</v>
      </c>
      <c r="D914" s="11" t="s">
        <v>105</v>
      </c>
      <c r="E914" s="12">
        <v>3</v>
      </c>
      <c r="F914" s="13">
        <v>103.64999999999999</v>
      </c>
      <c r="G914" s="12">
        <v>2</v>
      </c>
      <c r="H914" s="13">
        <v>106.3</v>
      </c>
      <c r="I914" s="11" t="s">
        <v>106</v>
      </c>
      <c r="J914" s="11" t="s">
        <v>100</v>
      </c>
      <c r="K914" s="12" t="s">
        <v>113</v>
      </c>
      <c r="L914" s="14">
        <v>2023</v>
      </c>
      <c r="M914" s="2"/>
    </row>
    <row r="915" spans="2:13" x14ac:dyDescent="0.3">
      <c r="B915" s="15">
        <v>45150</v>
      </c>
      <c r="C915" s="2" t="s">
        <v>42</v>
      </c>
      <c r="D915" s="2" t="s">
        <v>43</v>
      </c>
      <c r="E915" s="16">
        <v>0</v>
      </c>
      <c r="F915" s="17">
        <v>0</v>
      </c>
      <c r="G915" s="16">
        <v>1</v>
      </c>
      <c r="H915" s="17">
        <v>39.99</v>
      </c>
      <c r="I915" s="2" t="s">
        <v>25</v>
      </c>
      <c r="J915" s="2" t="s">
        <v>36</v>
      </c>
      <c r="K915" s="16" t="s">
        <v>113</v>
      </c>
      <c r="L915" s="18">
        <v>2023</v>
      </c>
      <c r="M915" s="2"/>
    </row>
    <row r="916" spans="2:13" x14ac:dyDescent="0.3">
      <c r="B916" s="10">
        <v>45151</v>
      </c>
      <c r="C916" s="11" t="s">
        <v>44</v>
      </c>
      <c r="D916" s="11" t="s">
        <v>45</v>
      </c>
      <c r="E916" s="12">
        <v>0</v>
      </c>
      <c r="F916" s="13">
        <v>0</v>
      </c>
      <c r="G916" s="12">
        <v>3</v>
      </c>
      <c r="H916" s="13">
        <v>150.96</v>
      </c>
      <c r="I916" s="11" t="s">
        <v>46</v>
      </c>
      <c r="J916" s="11" t="s">
        <v>36</v>
      </c>
      <c r="K916" s="12" t="s">
        <v>113</v>
      </c>
      <c r="L916" s="14">
        <v>2023</v>
      </c>
      <c r="M916" s="2"/>
    </row>
    <row r="917" spans="2:13" x14ac:dyDescent="0.3">
      <c r="B917" s="15">
        <v>45152</v>
      </c>
      <c r="C917" s="2" t="s">
        <v>89</v>
      </c>
      <c r="D917" s="2" t="s">
        <v>90</v>
      </c>
      <c r="E917" s="16">
        <v>31</v>
      </c>
      <c r="F917" s="17">
        <v>1952.69</v>
      </c>
      <c r="G917" s="16">
        <v>4</v>
      </c>
      <c r="H917" s="17">
        <v>359.96</v>
      </c>
      <c r="I917" s="2" t="s">
        <v>91</v>
      </c>
      <c r="J917" s="2" t="s">
        <v>78</v>
      </c>
      <c r="K917" s="16" t="s">
        <v>113</v>
      </c>
      <c r="L917" s="18">
        <v>2023</v>
      </c>
      <c r="M917" s="2"/>
    </row>
    <row r="918" spans="2:13" x14ac:dyDescent="0.3">
      <c r="B918" s="10">
        <v>45153</v>
      </c>
      <c r="C918" s="11" t="s">
        <v>37</v>
      </c>
      <c r="D918" s="11" t="s">
        <v>38</v>
      </c>
      <c r="E918" s="12">
        <v>0</v>
      </c>
      <c r="F918" s="13">
        <v>0</v>
      </c>
      <c r="G918" s="12">
        <v>3</v>
      </c>
      <c r="H918" s="13">
        <v>179.97</v>
      </c>
      <c r="I918" s="11" t="s">
        <v>39</v>
      </c>
      <c r="J918" s="11" t="s">
        <v>36</v>
      </c>
      <c r="K918" s="12" t="s">
        <v>113</v>
      </c>
      <c r="L918" s="14">
        <v>2023</v>
      </c>
      <c r="M918" s="2"/>
    </row>
    <row r="919" spans="2:13" x14ac:dyDescent="0.3">
      <c r="B919" s="15">
        <v>45154</v>
      </c>
      <c r="C919" s="2" t="s">
        <v>28</v>
      </c>
      <c r="D919" s="2" t="s">
        <v>29</v>
      </c>
      <c r="E919" s="16">
        <v>3</v>
      </c>
      <c r="F919" s="17">
        <v>45</v>
      </c>
      <c r="G919" s="16">
        <v>1</v>
      </c>
      <c r="H919" s="17">
        <v>29.99</v>
      </c>
      <c r="I919" s="2" t="s">
        <v>30</v>
      </c>
      <c r="J919" s="2" t="s">
        <v>14</v>
      </c>
      <c r="K919" s="16" t="s">
        <v>113</v>
      </c>
      <c r="L919" s="18">
        <v>2023</v>
      </c>
      <c r="M919" s="2"/>
    </row>
    <row r="920" spans="2:13" x14ac:dyDescent="0.3">
      <c r="B920" s="10">
        <v>45155</v>
      </c>
      <c r="C920" s="11" t="s">
        <v>101</v>
      </c>
      <c r="D920" s="11" t="s">
        <v>102</v>
      </c>
      <c r="E920" s="12">
        <v>0</v>
      </c>
      <c r="F920" s="13">
        <v>0</v>
      </c>
      <c r="G920" s="12">
        <v>5</v>
      </c>
      <c r="H920" s="13">
        <v>1745</v>
      </c>
      <c r="I920" s="11" t="s">
        <v>103</v>
      </c>
      <c r="J920" s="11" t="s">
        <v>100</v>
      </c>
      <c r="K920" s="12" t="s">
        <v>113</v>
      </c>
      <c r="L920" s="14">
        <v>2023</v>
      </c>
      <c r="M920" s="2"/>
    </row>
    <row r="921" spans="2:13" x14ac:dyDescent="0.3">
      <c r="B921" s="15">
        <v>45156</v>
      </c>
      <c r="C921" s="2" t="s">
        <v>49</v>
      </c>
      <c r="D921" s="2" t="s">
        <v>50</v>
      </c>
      <c r="E921" s="16">
        <v>3</v>
      </c>
      <c r="F921" s="17">
        <v>69.09</v>
      </c>
      <c r="G921" s="16">
        <v>5</v>
      </c>
      <c r="H921" s="17">
        <v>209.4</v>
      </c>
      <c r="I921" s="2" t="s">
        <v>46</v>
      </c>
      <c r="J921" s="2" t="s">
        <v>36</v>
      </c>
      <c r="K921" s="16" t="s">
        <v>113</v>
      </c>
      <c r="L921" s="18">
        <v>2023</v>
      </c>
      <c r="M921" s="2"/>
    </row>
    <row r="922" spans="2:13" x14ac:dyDescent="0.3">
      <c r="B922" s="10">
        <v>45157</v>
      </c>
      <c r="C922" s="11" t="s">
        <v>49</v>
      </c>
      <c r="D922" s="11" t="s">
        <v>50</v>
      </c>
      <c r="E922" s="12">
        <v>3</v>
      </c>
      <c r="F922" s="13">
        <v>69.09</v>
      </c>
      <c r="G922" s="12">
        <v>1</v>
      </c>
      <c r="H922" s="13">
        <v>41.88</v>
      </c>
      <c r="I922" s="11" t="s">
        <v>46</v>
      </c>
      <c r="J922" s="11" t="s">
        <v>36</v>
      </c>
      <c r="K922" s="12" t="s">
        <v>113</v>
      </c>
      <c r="L922" s="14">
        <v>2023</v>
      </c>
      <c r="M922" s="2"/>
    </row>
    <row r="923" spans="2:13" x14ac:dyDescent="0.3">
      <c r="B923" s="15">
        <v>45158</v>
      </c>
      <c r="C923" s="2" t="s">
        <v>98</v>
      </c>
      <c r="D923" s="2" t="s">
        <v>99</v>
      </c>
      <c r="E923" s="16">
        <v>2</v>
      </c>
      <c r="F923" s="17">
        <v>719.92</v>
      </c>
      <c r="G923" s="16">
        <v>1</v>
      </c>
      <c r="H923" s="17">
        <v>399.95</v>
      </c>
      <c r="I923" s="2" t="s">
        <v>13</v>
      </c>
      <c r="J923" s="2" t="s">
        <v>100</v>
      </c>
      <c r="K923" s="16" t="s">
        <v>113</v>
      </c>
      <c r="L923" s="18">
        <v>2023</v>
      </c>
      <c r="M923" s="2"/>
    </row>
    <row r="924" spans="2:13" x14ac:dyDescent="0.3">
      <c r="B924" s="10">
        <v>45159</v>
      </c>
      <c r="C924" s="11" t="s">
        <v>26</v>
      </c>
      <c r="D924" s="11" t="s">
        <v>27</v>
      </c>
      <c r="E924" s="12">
        <v>1</v>
      </c>
      <c r="F924" s="13">
        <v>14</v>
      </c>
      <c r="G924" s="12">
        <v>5</v>
      </c>
      <c r="H924" s="13">
        <v>139.94999999999999</v>
      </c>
      <c r="I924" s="11" t="s">
        <v>25</v>
      </c>
      <c r="J924" s="11" t="s">
        <v>14</v>
      </c>
      <c r="K924" s="12" t="s">
        <v>113</v>
      </c>
      <c r="L924" s="14">
        <v>2023</v>
      </c>
      <c r="M924" s="2"/>
    </row>
    <row r="925" spans="2:13" x14ac:dyDescent="0.3">
      <c r="B925" s="15">
        <v>45160</v>
      </c>
      <c r="C925" s="2" t="s">
        <v>42</v>
      </c>
      <c r="D925" s="2" t="s">
        <v>43</v>
      </c>
      <c r="E925" s="16">
        <v>1</v>
      </c>
      <c r="F925" s="17">
        <v>21.99</v>
      </c>
      <c r="G925" s="16">
        <v>3</v>
      </c>
      <c r="H925" s="17">
        <v>119.97</v>
      </c>
      <c r="I925" s="2" t="s">
        <v>25</v>
      </c>
      <c r="J925" s="2" t="s">
        <v>36</v>
      </c>
      <c r="K925" s="16" t="s">
        <v>113</v>
      </c>
      <c r="L925" s="18">
        <v>2023</v>
      </c>
      <c r="M925" s="2"/>
    </row>
    <row r="926" spans="2:13" x14ac:dyDescent="0.3">
      <c r="B926" s="10">
        <v>45161</v>
      </c>
      <c r="C926" s="11" t="s">
        <v>16</v>
      </c>
      <c r="D926" s="11" t="s">
        <v>17</v>
      </c>
      <c r="E926" s="12">
        <v>1</v>
      </c>
      <c r="F926" s="13">
        <v>174.99</v>
      </c>
      <c r="G926" s="12">
        <v>2</v>
      </c>
      <c r="H926" s="13">
        <v>499.98</v>
      </c>
      <c r="I926" s="11" t="s">
        <v>18</v>
      </c>
      <c r="J926" s="11" t="s">
        <v>14</v>
      </c>
      <c r="K926" s="12" t="s">
        <v>113</v>
      </c>
      <c r="L926" s="14">
        <v>2023</v>
      </c>
      <c r="M926" s="2"/>
    </row>
    <row r="927" spans="2:13" x14ac:dyDescent="0.3">
      <c r="B927" s="15">
        <v>45162</v>
      </c>
      <c r="C927" s="2" t="s">
        <v>42</v>
      </c>
      <c r="D927" s="2" t="s">
        <v>43</v>
      </c>
      <c r="E927" s="16">
        <v>3</v>
      </c>
      <c r="F927" s="17">
        <v>65.97</v>
      </c>
      <c r="G927" s="16">
        <v>3</v>
      </c>
      <c r="H927" s="17">
        <v>119.97</v>
      </c>
      <c r="I927" s="2" t="s">
        <v>25</v>
      </c>
      <c r="J927" s="2" t="s">
        <v>36</v>
      </c>
      <c r="K927" s="16" t="s">
        <v>113</v>
      </c>
      <c r="L927" s="18">
        <v>2023</v>
      </c>
      <c r="M927" s="2"/>
    </row>
    <row r="928" spans="2:13" x14ac:dyDescent="0.3">
      <c r="B928" s="10">
        <v>45163</v>
      </c>
      <c r="C928" s="11" t="s">
        <v>89</v>
      </c>
      <c r="D928" s="11" t="s">
        <v>90</v>
      </c>
      <c r="E928" s="12">
        <v>2</v>
      </c>
      <c r="F928" s="13">
        <v>125.98</v>
      </c>
      <c r="G928" s="12">
        <v>1</v>
      </c>
      <c r="H928" s="13">
        <v>89.99</v>
      </c>
      <c r="I928" s="11" t="s">
        <v>91</v>
      </c>
      <c r="J928" s="11" t="s">
        <v>78</v>
      </c>
      <c r="K928" s="12" t="s">
        <v>113</v>
      </c>
      <c r="L928" s="14">
        <v>2023</v>
      </c>
      <c r="M928" s="2"/>
    </row>
    <row r="929" spans="2:13" x14ac:dyDescent="0.3">
      <c r="B929" s="15">
        <v>45164</v>
      </c>
      <c r="C929" s="2" t="s">
        <v>40</v>
      </c>
      <c r="D929" s="2" t="s">
        <v>41</v>
      </c>
      <c r="E929" s="16">
        <v>0</v>
      </c>
      <c r="F929" s="17">
        <v>0</v>
      </c>
      <c r="G929" s="16">
        <v>1</v>
      </c>
      <c r="H929" s="17">
        <v>39.99</v>
      </c>
      <c r="I929" s="2" t="s">
        <v>25</v>
      </c>
      <c r="J929" s="2" t="s">
        <v>36</v>
      </c>
      <c r="K929" s="16" t="s">
        <v>113</v>
      </c>
      <c r="L929" s="18">
        <v>2023</v>
      </c>
      <c r="M929" s="2"/>
    </row>
    <row r="930" spans="2:13" x14ac:dyDescent="0.3">
      <c r="B930" s="10">
        <v>45165</v>
      </c>
      <c r="C930" s="11" t="s">
        <v>19</v>
      </c>
      <c r="D930" s="11" t="s">
        <v>20</v>
      </c>
      <c r="E930" s="12">
        <v>1</v>
      </c>
      <c r="F930" s="13">
        <v>64.989999999999995</v>
      </c>
      <c r="G930" s="12">
        <v>3</v>
      </c>
      <c r="H930" s="13">
        <v>299.97000000000003</v>
      </c>
      <c r="I930" s="11" t="s">
        <v>18</v>
      </c>
      <c r="J930" s="11" t="s">
        <v>14</v>
      </c>
      <c r="K930" s="12" t="s">
        <v>113</v>
      </c>
      <c r="L930" s="14">
        <v>2023</v>
      </c>
      <c r="M930" s="2"/>
    </row>
    <row r="931" spans="2:13" x14ac:dyDescent="0.3">
      <c r="B931" s="15">
        <v>45166</v>
      </c>
      <c r="C931" s="2" t="s">
        <v>33</v>
      </c>
      <c r="D931" s="2" t="s">
        <v>34</v>
      </c>
      <c r="E931" s="16">
        <v>2</v>
      </c>
      <c r="F931" s="17">
        <v>399.98</v>
      </c>
      <c r="G931" s="16">
        <v>4</v>
      </c>
      <c r="H931" s="17">
        <v>999.96</v>
      </c>
      <c r="I931" s="2" t="s">
        <v>35</v>
      </c>
      <c r="J931" s="2" t="s">
        <v>36</v>
      </c>
      <c r="K931" s="16" t="s">
        <v>113</v>
      </c>
      <c r="L931" s="18">
        <v>2023</v>
      </c>
      <c r="M931" s="2"/>
    </row>
    <row r="932" spans="2:13" x14ac:dyDescent="0.3">
      <c r="B932" s="10">
        <v>45167</v>
      </c>
      <c r="C932" s="11" t="s">
        <v>19</v>
      </c>
      <c r="D932" s="11" t="s">
        <v>20</v>
      </c>
      <c r="E932" s="12">
        <v>2</v>
      </c>
      <c r="F932" s="13">
        <v>129.97999999999999</v>
      </c>
      <c r="G932" s="12">
        <v>5</v>
      </c>
      <c r="H932" s="13">
        <v>499.95</v>
      </c>
      <c r="I932" s="11" t="s">
        <v>18</v>
      </c>
      <c r="J932" s="11" t="s">
        <v>14</v>
      </c>
      <c r="K932" s="12" t="s">
        <v>113</v>
      </c>
      <c r="L932" s="14">
        <v>2023</v>
      </c>
      <c r="M932" s="2"/>
    </row>
    <row r="933" spans="2:13" x14ac:dyDescent="0.3">
      <c r="B933" s="15">
        <v>45168</v>
      </c>
      <c r="C933" s="2" t="s">
        <v>51</v>
      </c>
      <c r="D933" s="2" t="s">
        <v>52</v>
      </c>
      <c r="E933" s="16">
        <v>0</v>
      </c>
      <c r="F933" s="17">
        <v>0</v>
      </c>
      <c r="G933" s="16">
        <v>4</v>
      </c>
      <c r="H933" s="17">
        <v>479.96</v>
      </c>
      <c r="I933" s="2" t="s">
        <v>39</v>
      </c>
      <c r="J933" s="2" t="s">
        <v>36</v>
      </c>
      <c r="K933" s="16" t="s">
        <v>113</v>
      </c>
      <c r="L933" s="18">
        <v>2023</v>
      </c>
      <c r="M933" s="2"/>
    </row>
    <row r="934" spans="2:13" x14ac:dyDescent="0.3">
      <c r="B934" s="10">
        <v>45169</v>
      </c>
      <c r="C934" s="11" t="s">
        <v>75</v>
      </c>
      <c r="D934" s="11" t="s">
        <v>76</v>
      </c>
      <c r="E934" s="12">
        <v>2</v>
      </c>
      <c r="F934" s="13">
        <v>24</v>
      </c>
      <c r="G934" s="12">
        <v>2</v>
      </c>
      <c r="H934" s="13">
        <v>40</v>
      </c>
      <c r="I934" s="11" t="s">
        <v>77</v>
      </c>
      <c r="J934" s="11" t="s">
        <v>78</v>
      </c>
      <c r="K934" s="12" t="s">
        <v>113</v>
      </c>
      <c r="L934" s="14">
        <v>2023</v>
      </c>
      <c r="M934" s="2"/>
    </row>
    <row r="935" spans="2:13" x14ac:dyDescent="0.3">
      <c r="B935" s="15">
        <v>45170</v>
      </c>
      <c r="C935" s="2" t="s">
        <v>51</v>
      </c>
      <c r="D935" s="2" t="s">
        <v>52</v>
      </c>
      <c r="E935" s="16">
        <v>3</v>
      </c>
      <c r="F935" s="17">
        <v>269.96999999999997</v>
      </c>
      <c r="G935" s="16">
        <v>3</v>
      </c>
      <c r="H935" s="17">
        <v>359.97</v>
      </c>
      <c r="I935" s="2" t="s">
        <v>39</v>
      </c>
      <c r="J935" s="2" t="s">
        <v>36</v>
      </c>
      <c r="K935" s="16" t="s">
        <v>114</v>
      </c>
      <c r="L935" s="18">
        <v>2023</v>
      </c>
      <c r="M935" s="2"/>
    </row>
    <row r="936" spans="2:13" x14ac:dyDescent="0.3">
      <c r="B936" s="10">
        <v>45171</v>
      </c>
      <c r="C936" s="11" t="s">
        <v>31</v>
      </c>
      <c r="D936" s="11" t="s">
        <v>32</v>
      </c>
      <c r="E936" s="12">
        <v>1</v>
      </c>
      <c r="F936" s="13">
        <v>234.5</v>
      </c>
      <c r="G936" s="12">
        <v>5</v>
      </c>
      <c r="H936" s="13">
        <v>1379.4</v>
      </c>
      <c r="I936" s="11" t="s">
        <v>18</v>
      </c>
      <c r="J936" s="11" t="s">
        <v>14</v>
      </c>
      <c r="K936" s="12" t="s">
        <v>114</v>
      </c>
      <c r="L936" s="14">
        <v>2023</v>
      </c>
      <c r="M936" s="2"/>
    </row>
    <row r="937" spans="2:13" x14ac:dyDescent="0.3">
      <c r="B937" s="15">
        <v>45172</v>
      </c>
      <c r="C937" s="2" t="s">
        <v>96</v>
      </c>
      <c r="D937" s="2" t="s">
        <v>97</v>
      </c>
      <c r="E937" s="16">
        <v>0</v>
      </c>
      <c r="F937" s="17">
        <v>0</v>
      </c>
      <c r="G937" s="16">
        <v>4</v>
      </c>
      <c r="H937" s="17">
        <v>399.96</v>
      </c>
      <c r="I937" s="2" t="s">
        <v>25</v>
      </c>
      <c r="J937" s="2" t="s">
        <v>95</v>
      </c>
      <c r="K937" s="16" t="s">
        <v>114</v>
      </c>
      <c r="L937" s="18">
        <v>2023</v>
      </c>
      <c r="M937" s="2"/>
    </row>
    <row r="938" spans="2:13" x14ac:dyDescent="0.3">
      <c r="B938" s="10">
        <v>45173</v>
      </c>
      <c r="C938" s="11" t="s">
        <v>47</v>
      </c>
      <c r="D938" s="11" t="s">
        <v>48</v>
      </c>
      <c r="E938" s="12">
        <v>2</v>
      </c>
      <c r="F938" s="13">
        <v>179.82</v>
      </c>
      <c r="G938" s="12">
        <v>4</v>
      </c>
      <c r="H938" s="13">
        <v>479.52</v>
      </c>
      <c r="I938" s="11" t="s">
        <v>46</v>
      </c>
      <c r="J938" s="11" t="s">
        <v>36</v>
      </c>
      <c r="K938" s="12" t="s">
        <v>114</v>
      </c>
      <c r="L938" s="14">
        <v>2023</v>
      </c>
      <c r="M938" s="2"/>
    </row>
    <row r="939" spans="2:13" x14ac:dyDescent="0.3">
      <c r="B939" s="15">
        <v>45174</v>
      </c>
      <c r="C939" s="2" t="s">
        <v>44</v>
      </c>
      <c r="D939" s="2" t="s">
        <v>45</v>
      </c>
      <c r="E939" s="16">
        <v>2</v>
      </c>
      <c r="F939" s="17">
        <v>65.42</v>
      </c>
      <c r="G939" s="16">
        <v>3</v>
      </c>
      <c r="H939" s="17">
        <v>150.96</v>
      </c>
      <c r="I939" s="2" t="s">
        <v>46</v>
      </c>
      <c r="J939" s="2" t="s">
        <v>36</v>
      </c>
      <c r="K939" s="16" t="s">
        <v>114</v>
      </c>
      <c r="L939" s="18">
        <v>2023</v>
      </c>
      <c r="M939" s="2"/>
    </row>
    <row r="940" spans="2:13" x14ac:dyDescent="0.3">
      <c r="B940" s="10">
        <v>45175</v>
      </c>
      <c r="C940" s="11" t="s">
        <v>64</v>
      </c>
      <c r="D940" s="11" t="s">
        <v>65</v>
      </c>
      <c r="E940" s="12">
        <v>0</v>
      </c>
      <c r="F940" s="13">
        <v>0</v>
      </c>
      <c r="G940" s="12">
        <v>4</v>
      </c>
      <c r="H940" s="13">
        <v>2599.96</v>
      </c>
      <c r="I940" s="11" t="s">
        <v>35</v>
      </c>
      <c r="J940" s="11" t="s">
        <v>55</v>
      </c>
      <c r="K940" s="12" t="s">
        <v>114</v>
      </c>
      <c r="L940" s="14">
        <v>2023</v>
      </c>
      <c r="M940" s="2"/>
    </row>
    <row r="941" spans="2:13" x14ac:dyDescent="0.3">
      <c r="B941" s="15">
        <v>45176</v>
      </c>
      <c r="C941" s="2" t="s">
        <v>89</v>
      </c>
      <c r="D941" s="2" t="s">
        <v>90</v>
      </c>
      <c r="E941" s="16">
        <v>2</v>
      </c>
      <c r="F941" s="17">
        <v>125.98</v>
      </c>
      <c r="G941" s="16">
        <v>5</v>
      </c>
      <c r="H941" s="17">
        <v>449.95</v>
      </c>
      <c r="I941" s="2" t="s">
        <v>91</v>
      </c>
      <c r="J941" s="2" t="s">
        <v>78</v>
      </c>
      <c r="K941" s="16" t="s">
        <v>114</v>
      </c>
      <c r="L941" s="18">
        <v>2023</v>
      </c>
      <c r="M941" s="2"/>
    </row>
    <row r="942" spans="2:13" x14ac:dyDescent="0.3">
      <c r="B942" s="10">
        <v>45177</v>
      </c>
      <c r="C942" s="11" t="s">
        <v>84</v>
      </c>
      <c r="D942" s="11" t="s">
        <v>85</v>
      </c>
      <c r="E942" s="12">
        <v>2</v>
      </c>
      <c r="F942" s="13">
        <v>193.5</v>
      </c>
      <c r="G942" s="12">
        <v>2</v>
      </c>
      <c r="H942" s="13">
        <v>258</v>
      </c>
      <c r="I942" s="11" t="s">
        <v>86</v>
      </c>
      <c r="J942" s="11" t="s">
        <v>78</v>
      </c>
      <c r="K942" s="12" t="s">
        <v>114</v>
      </c>
      <c r="L942" s="14">
        <v>2023</v>
      </c>
      <c r="M942" s="2"/>
    </row>
    <row r="943" spans="2:13" x14ac:dyDescent="0.3">
      <c r="B943" s="15">
        <v>45178</v>
      </c>
      <c r="C943" s="2" t="s">
        <v>11</v>
      </c>
      <c r="D943" s="2" t="s">
        <v>12</v>
      </c>
      <c r="E943" s="16">
        <v>3</v>
      </c>
      <c r="F943" s="17">
        <v>1036.77</v>
      </c>
      <c r="G943" s="16">
        <v>2</v>
      </c>
      <c r="H943" s="17">
        <v>863.98</v>
      </c>
      <c r="I943" s="2" t="s">
        <v>13</v>
      </c>
      <c r="J943" s="2" t="s">
        <v>14</v>
      </c>
      <c r="K943" s="16" t="s">
        <v>114</v>
      </c>
      <c r="L943" s="18">
        <v>2023</v>
      </c>
      <c r="M943" s="2"/>
    </row>
    <row r="944" spans="2:13" x14ac:dyDescent="0.3">
      <c r="B944" s="10">
        <v>45179</v>
      </c>
      <c r="C944" s="11" t="s">
        <v>28</v>
      </c>
      <c r="D944" s="11" t="s">
        <v>29</v>
      </c>
      <c r="E944" s="12">
        <v>0</v>
      </c>
      <c r="F944" s="13">
        <v>0</v>
      </c>
      <c r="G944" s="12">
        <v>2</v>
      </c>
      <c r="H944" s="13">
        <v>59.98</v>
      </c>
      <c r="I944" s="11" t="s">
        <v>30</v>
      </c>
      <c r="J944" s="11" t="s">
        <v>14</v>
      </c>
      <c r="K944" s="12" t="s">
        <v>114</v>
      </c>
      <c r="L944" s="14">
        <v>2023</v>
      </c>
      <c r="M944" s="2"/>
    </row>
    <row r="945" spans="2:13" x14ac:dyDescent="0.3">
      <c r="B945" s="15">
        <v>45180</v>
      </c>
      <c r="C945" s="2" t="s">
        <v>28</v>
      </c>
      <c r="D945" s="2" t="s">
        <v>29</v>
      </c>
      <c r="E945" s="16">
        <v>0</v>
      </c>
      <c r="F945" s="17">
        <v>0</v>
      </c>
      <c r="G945" s="16">
        <v>2</v>
      </c>
      <c r="H945" s="17">
        <v>59.98</v>
      </c>
      <c r="I945" s="2" t="s">
        <v>30</v>
      </c>
      <c r="J945" s="2" t="s">
        <v>14</v>
      </c>
      <c r="K945" s="16" t="s">
        <v>114</v>
      </c>
      <c r="L945" s="18">
        <v>2023</v>
      </c>
      <c r="M945" s="2"/>
    </row>
    <row r="946" spans="2:13" x14ac:dyDescent="0.3">
      <c r="B946" s="10">
        <v>45181</v>
      </c>
      <c r="C946" s="11" t="s">
        <v>84</v>
      </c>
      <c r="D946" s="11" t="s">
        <v>85</v>
      </c>
      <c r="E946" s="12">
        <v>1</v>
      </c>
      <c r="F946" s="13">
        <v>96.75</v>
      </c>
      <c r="G946" s="12">
        <v>5</v>
      </c>
      <c r="H946" s="13">
        <v>645</v>
      </c>
      <c r="I946" s="11" t="s">
        <v>86</v>
      </c>
      <c r="J946" s="11" t="s">
        <v>78</v>
      </c>
      <c r="K946" s="12" t="s">
        <v>114</v>
      </c>
      <c r="L946" s="14">
        <v>2023</v>
      </c>
      <c r="M946" s="2"/>
    </row>
    <row r="947" spans="2:13" x14ac:dyDescent="0.3">
      <c r="B947" s="15">
        <v>45182</v>
      </c>
      <c r="C947" s="2" t="s">
        <v>84</v>
      </c>
      <c r="D947" s="2" t="s">
        <v>85</v>
      </c>
      <c r="E947" s="16">
        <v>1</v>
      </c>
      <c r="F947" s="17">
        <v>96.75</v>
      </c>
      <c r="G947" s="16">
        <v>3</v>
      </c>
      <c r="H947" s="17">
        <v>387</v>
      </c>
      <c r="I947" s="2" t="s">
        <v>86</v>
      </c>
      <c r="J947" s="2" t="s">
        <v>78</v>
      </c>
      <c r="K947" s="16" t="s">
        <v>114</v>
      </c>
      <c r="L947" s="18">
        <v>2023</v>
      </c>
      <c r="M947" s="2"/>
    </row>
    <row r="948" spans="2:13" x14ac:dyDescent="0.3">
      <c r="B948" s="10">
        <v>45183</v>
      </c>
      <c r="C948" s="11" t="s">
        <v>47</v>
      </c>
      <c r="D948" s="11" t="s">
        <v>48</v>
      </c>
      <c r="E948" s="12">
        <v>2</v>
      </c>
      <c r="F948" s="13">
        <v>179.82</v>
      </c>
      <c r="G948" s="12">
        <v>2</v>
      </c>
      <c r="H948" s="13">
        <v>239.76</v>
      </c>
      <c r="I948" s="11" t="s">
        <v>46</v>
      </c>
      <c r="J948" s="11" t="s">
        <v>36</v>
      </c>
      <c r="K948" s="12" t="s">
        <v>114</v>
      </c>
      <c r="L948" s="14">
        <v>2023</v>
      </c>
      <c r="M948" s="2"/>
    </row>
    <row r="949" spans="2:13" x14ac:dyDescent="0.3">
      <c r="B949" s="15">
        <v>45184</v>
      </c>
      <c r="C949" s="2" t="s">
        <v>98</v>
      </c>
      <c r="D949" s="2" t="s">
        <v>99</v>
      </c>
      <c r="E949" s="16">
        <v>3</v>
      </c>
      <c r="F949" s="17">
        <v>1079.8799999999999</v>
      </c>
      <c r="G949" s="16">
        <v>3</v>
      </c>
      <c r="H949" s="17">
        <v>1199.8499999999999</v>
      </c>
      <c r="I949" s="2" t="s">
        <v>13</v>
      </c>
      <c r="J949" s="2" t="s">
        <v>100</v>
      </c>
      <c r="K949" s="16" t="s">
        <v>114</v>
      </c>
      <c r="L949" s="18">
        <v>2023</v>
      </c>
      <c r="M949" s="2"/>
    </row>
    <row r="950" spans="2:13" x14ac:dyDescent="0.3">
      <c r="B950" s="10">
        <v>45185</v>
      </c>
      <c r="C950" s="11" t="s">
        <v>61</v>
      </c>
      <c r="D950" s="11" t="s">
        <v>62</v>
      </c>
      <c r="E950" s="12">
        <v>3</v>
      </c>
      <c r="F950" s="13">
        <v>882.06</v>
      </c>
      <c r="G950" s="12">
        <v>4</v>
      </c>
      <c r="H950" s="13">
        <v>1306.76</v>
      </c>
      <c r="I950" s="11" t="s">
        <v>58</v>
      </c>
      <c r="J950" s="11" t="s">
        <v>55</v>
      </c>
      <c r="K950" s="12" t="s">
        <v>114</v>
      </c>
      <c r="L950" s="14">
        <v>2023</v>
      </c>
      <c r="M950" s="2"/>
    </row>
    <row r="951" spans="2:13" x14ac:dyDescent="0.3">
      <c r="B951" s="15">
        <v>45186</v>
      </c>
      <c r="C951" s="2" t="s">
        <v>11</v>
      </c>
      <c r="D951" s="2" t="s">
        <v>12</v>
      </c>
      <c r="E951" s="16">
        <v>2</v>
      </c>
      <c r="F951" s="17">
        <v>691.18</v>
      </c>
      <c r="G951" s="16">
        <v>4</v>
      </c>
      <c r="H951" s="17">
        <v>1727.96</v>
      </c>
      <c r="I951" s="2" t="s">
        <v>13</v>
      </c>
      <c r="J951" s="2" t="s">
        <v>14</v>
      </c>
      <c r="K951" s="16" t="s">
        <v>114</v>
      </c>
      <c r="L951" s="18">
        <v>2023</v>
      </c>
      <c r="M951" s="2"/>
    </row>
    <row r="952" spans="2:13" x14ac:dyDescent="0.3">
      <c r="B952" s="10">
        <v>45187</v>
      </c>
      <c r="C952" s="11" t="s">
        <v>87</v>
      </c>
      <c r="D952" s="11" t="s">
        <v>88</v>
      </c>
      <c r="E952" s="12">
        <v>3</v>
      </c>
      <c r="F952" s="13">
        <v>188.97</v>
      </c>
      <c r="G952" s="12">
        <v>4</v>
      </c>
      <c r="H952" s="13">
        <v>359.96</v>
      </c>
      <c r="I952" s="11" t="s">
        <v>25</v>
      </c>
      <c r="J952" s="11" t="s">
        <v>78</v>
      </c>
      <c r="K952" s="12" t="s">
        <v>114</v>
      </c>
      <c r="L952" s="14">
        <v>2023</v>
      </c>
      <c r="M952" s="2"/>
    </row>
    <row r="953" spans="2:13" x14ac:dyDescent="0.3">
      <c r="B953" s="15">
        <v>45188</v>
      </c>
      <c r="C953" s="2" t="s">
        <v>28</v>
      </c>
      <c r="D953" s="2" t="s">
        <v>29</v>
      </c>
      <c r="E953" s="16">
        <v>1</v>
      </c>
      <c r="F953" s="17">
        <v>15</v>
      </c>
      <c r="G953" s="16">
        <v>3</v>
      </c>
      <c r="H953" s="17">
        <v>89.97</v>
      </c>
      <c r="I953" s="2" t="s">
        <v>30</v>
      </c>
      <c r="J953" s="2" t="s">
        <v>14</v>
      </c>
      <c r="K953" s="16" t="s">
        <v>114</v>
      </c>
      <c r="L953" s="18">
        <v>2023</v>
      </c>
      <c r="M953" s="2"/>
    </row>
    <row r="954" spans="2:13" x14ac:dyDescent="0.3">
      <c r="B954" s="10">
        <v>45189</v>
      </c>
      <c r="C954" s="11" t="s">
        <v>98</v>
      </c>
      <c r="D954" s="11" t="s">
        <v>99</v>
      </c>
      <c r="E954" s="12">
        <v>3</v>
      </c>
      <c r="F954" s="13">
        <v>1079.8799999999999</v>
      </c>
      <c r="G954" s="12">
        <v>2</v>
      </c>
      <c r="H954" s="13">
        <v>799.9</v>
      </c>
      <c r="I954" s="11" t="s">
        <v>13</v>
      </c>
      <c r="J954" s="11" t="s">
        <v>100</v>
      </c>
      <c r="K954" s="12" t="s">
        <v>114</v>
      </c>
      <c r="L954" s="14">
        <v>2023</v>
      </c>
      <c r="M954" s="2"/>
    </row>
    <row r="955" spans="2:13" x14ac:dyDescent="0.3">
      <c r="B955" s="15">
        <v>45190</v>
      </c>
      <c r="C955" s="2" t="s">
        <v>28</v>
      </c>
      <c r="D955" s="2" t="s">
        <v>29</v>
      </c>
      <c r="E955" s="16">
        <v>0</v>
      </c>
      <c r="F955" s="17">
        <v>0</v>
      </c>
      <c r="G955" s="16">
        <v>2</v>
      </c>
      <c r="H955" s="17">
        <v>59.98</v>
      </c>
      <c r="I955" s="2" t="s">
        <v>30</v>
      </c>
      <c r="J955" s="2" t="s">
        <v>14</v>
      </c>
      <c r="K955" s="16" t="s">
        <v>114</v>
      </c>
      <c r="L955" s="18">
        <v>2023</v>
      </c>
      <c r="M955" s="2"/>
    </row>
    <row r="956" spans="2:13" x14ac:dyDescent="0.3">
      <c r="B956" s="10">
        <v>45191</v>
      </c>
      <c r="C956" s="11" t="s">
        <v>16</v>
      </c>
      <c r="D956" s="11" t="s">
        <v>17</v>
      </c>
      <c r="E956" s="12">
        <v>1</v>
      </c>
      <c r="F956" s="13">
        <v>174.99</v>
      </c>
      <c r="G956" s="12">
        <v>2</v>
      </c>
      <c r="H956" s="13">
        <v>499.98</v>
      </c>
      <c r="I956" s="11" t="s">
        <v>18</v>
      </c>
      <c r="J956" s="11" t="s">
        <v>14</v>
      </c>
      <c r="K956" s="12" t="s">
        <v>114</v>
      </c>
      <c r="L956" s="14">
        <v>2023</v>
      </c>
      <c r="M956" s="2"/>
    </row>
    <row r="957" spans="2:13" x14ac:dyDescent="0.3">
      <c r="B957" s="15">
        <v>45192</v>
      </c>
      <c r="C957" s="2" t="s">
        <v>98</v>
      </c>
      <c r="D957" s="2" t="s">
        <v>99</v>
      </c>
      <c r="E957" s="16">
        <v>1</v>
      </c>
      <c r="F957" s="17">
        <v>359.96</v>
      </c>
      <c r="G957" s="16">
        <v>2</v>
      </c>
      <c r="H957" s="17">
        <v>799.9</v>
      </c>
      <c r="I957" s="2" t="s">
        <v>13</v>
      </c>
      <c r="J957" s="2" t="s">
        <v>100</v>
      </c>
      <c r="K957" s="16" t="s">
        <v>114</v>
      </c>
      <c r="L957" s="18">
        <v>2023</v>
      </c>
      <c r="M957" s="2"/>
    </row>
    <row r="958" spans="2:13" x14ac:dyDescent="0.3">
      <c r="B958" s="10">
        <v>45193</v>
      </c>
      <c r="C958" s="11" t="s">
        <v>37</v>
      </c>
      <c r="D958" s="11" t="s">
        <v>38</v>
      </c>
      <c r="E958" s="12">
        <v>2</v>
      </c>
      <c r="F958" s="13">
        <v>77.98</v>
      </c>
      <c r="G958" s="12">
        <v>3</v>
      </c>
      <c r="H958" s="13">
        <v>179.97</v>
      </c>
      <c r="I958" s="11" t="s">
        <v>39</v>
      </c>
      <c r="J958" s="11" t="s">
        <v>36</v>
      </c>
      <c r="K958" s="12" t="s">
        <v>114</v>
      </c>
      <c r="L958" s="14">
        <v>2023</v>
      </c>
      <c r="M958" s="2"/>
    </row>
    <row r="959" spans="2:13" x14ac:dyDescent="0.3">
      <c r="B959" s="15">
        <v>45194</v>
      </c>
      <c r="C959" s="2" t="s">
        <v>42</v>
      </c>
      <c r="D959" s="2" t="s">
        <v>43</v>
      </c>
      <c r="E959" s="16">
        <v>2</v>
      </c>
      <c r="F959" s="17">
        <v>43.98</v>
      </c>
      <c r="G959" s="16">
        <v>2</v>
      </c>
      <c r="H959" s="17">
        <v>79.98</v>
      </c>
      <c r="I959" s="2" t="s">
        <v>25</v>
      </c>
      <c r="J959" s="2" t="s">
        <v>36</v>
      </c>
      <c r="K959" s="16" t="s">
        <v>114</v>
      </c>
      <c r="L959" s="18">
        <v>2023</v>
      </c>
      <c r="M959" s="2"/>
    </row>
    <row r="960" spans="2:13" x14ac:dyDescent="0.3">
      <c r="B960" s="10">
        <v>45195</v>
      </c>
      <c r="C960" s="11" t="s">
        <v>51</v>
      </c>
      <c r="D960" s="11" t="s">
        <v>52</v>
      </c>
      <c r="E960" s="12">
        <v>0</v>
      </c>
      <c r="F960" s="13">
        <v>0</v>
      </c>
      <c r="G960" s="12">
        <v>3</v>
      </c>
      <c r="H960" s="13">
        <v>359.97</v>
      </c>
      <c r="I960" s="11" t="s">
        <v>39</v>
      </c>
      <c r="J960" s="11" t="s">
        <v>36</v>
      </c>
      <c r="K960" s="12" t="s">
        <v>114</v>
      </c>
      <c r="L960" s="14">
        <v>2023</v>
      </c>
      <c r="M960" s="2"/>
    </row>
    <row r="961" spans="2:13" x14ac:dyDescent="0.3">
      <c r="B961" s="15">
        <v>45196</v>
      </c>
      <c r="C961" s="2" t="s">
        <v>82</v>
      </c>
      <c r="D961" s="2" t="s">
        <v>83</v>
      </c>
      <c r="E961" s="16">
        <v>2</v>
      </c>
      <c r="F961" s="17">
        <v>193.5</v>
      </c>
      <c r="G961" s="16">
        <v>2</v>
      </c>
      <c r="H961" s="17">
        <v>258</v>
      </c>
      <c r="I961" s="2" t="s">
        <v>77</v>
      </c>
      <c r="J961" s="2" t="s">
        <v>78</v>
      </c>
      <c r="K961" s="16" t="s">
        <v>114</v>
      </c>
      <c r="L961" s="18">
        <v>2023</v>
      </c>
      <c r="M961" s="2"/>
    </row>
    <row r="962" spans="2:13" x14ac:dyDescent="0.3">
      <c r="B962" s="10">
        <v>45197</v>
      </c>
      <c r="C962" s="11" t="s">
        <v>104</v>
      </c>
      <c r="D962" s="11" t="s">
        <v>105</v>
      </c>
      <c r="E962" s="12">
        <v>0</v>
      </c>
      <c r="F962" s="13">
        <v>0</v>
      </c>
      <c r="G962" s="12">
        <v>1</v>
      </c>
      <c r="H962" s="13">
        <v>53.15</v>
      </c>
      <c r="I962" s="11" t="s">
        <v>106</v>
      </c>
      <c r="J962" s="11" t="s">
        <v>100</v>
      </c>
      <c r="K962" s="12" t="s">
        <v>114</v>
      </c>
      <c r="L962" s="14">
        <v>2023</v>
      </c>
      <c r="M962" s="2"/>
    </row>
    <row r="963" spans="2:13" x14ac:dyDescent="0.3">
      <c r="B963" s="15">
        <v>45198</v>
      </c>
      <c r="C963" s="2" t="s">
        <v>44</v>
      </c>
      <c r="D963" s="2" t="s">
        <v>45</v>
      </c>
      <c r="E963" s="16">
        <v>2</v>
      </c>
      <c r="F963" s="17">
        <v>65.42</v>
      </c>
      <c r="G963" s="16">
        <v>1</v>
      </c>
      <c r="H963" s="17">
        <v>50.32</v>
      </c>
      <c r="I963" s="2" t="s">
        <v>46</v>
      </c>
      <c r="J963" s="2" t="s">
        <v>36</v>
      </c>
      <c r="K963" s="16" t="s">
        <v>114</v>
      </c>
      <c r="L963" s="18">
        <v>2023</v>
      </c>
      <c r="M963" s="2"/>
    </row>
    <row r="964" spans="2:13" x14ac:dyDescent="0.3">
      <c r="B964" s="10">
        <v>45199</v>
      </c>
      <c r="C964" s="11" t="s">
        <v>16</v>
      </c>
      <c r="D964" s="11" t="s">
        <v>17</v>
      </c>
      <c r="E964" s="12">
        <v>0</v>
      </c>
      <c r="F964" s="13">
        <v>0</v>
      </c>
      <c r="G964" s="12">
        <v>2</v>
      </c>
      <c r="H964" s="13">
        <v>499.98</v>
      </c>
      <c r="I964" s="11" t="s">
        <v>18</v>
      </c>
      <c r="J964" s="11" t="s">
        <v>14</v>
      </c>
      <c r="K964" s="12" t="s">
        <v>114</v>
      </c>
      <c r="L964" s="14">
        <v>2023</v>
      </c>
      <c r="M964" s="2"/>
    </row>
    <row r="965" spans="2:13" x14ac:dyDescent="0.3">
      <c r="B965" s="15">
        <v>45200</v>
      </c>
      <c r="C965" s="2" t="s">
        <v>87</v>
      </c>
      <c r="D965" s="2" t="s">
        <v>88</v>
      </c>
      <c r="E965" s="16">
        <v>3</v>
      </c>
      <c r="F965" s="17">
        <v>188.97</v>
      </c>
      <c r="G965" s="16">
        <v>5</v>
      </c>
      <c r="H965" s="17">
        <v>449.95</v>
      </c>
      <c r="I965" s="2" t="s">
        <v>25</v>
      </c>
      <c r="J965" s="2" t="s">
        <v>78</v>
      </c>
      <c r="K965" s="16" t="s">
        <v>115</v>
      </c>
      <c r="L965" s="18">
        <v>2023</v>
      </c>
      <c r="M965" s="2"/>
    </row>
    <row r="966" spans="2:13" x14ac:dyDescent="0.3">
      <c r="B966" s="10">
        <v>45201</v>
      </c>
      <c r="C966" s="11" t="s">
        <v>69</v>
      </c>
      <c r="D966" s="11" t="s">
        <v>70</v>
      </c>
      <c r="E966" s="12">
        <v>0</v>
      </c>
      <c r="F966" s="13">
        <v>0</v>
      </c>
      <c r="G966" s="12">
        <v>4</v>
      </c>
      <c r="H966" s="13">
        <v>280</v>
      </c>
      <c r="I966" s="11" t="s">
        <v>71</v>
      </c>
      <c r="J966" s="11" t="s">
        <v>68</v>
      </c>
      <c r="K966" s="12" t="s">
        <v>115</v>
      </c>
      <c r="L966" s="14">
        <v>2023</v>
      </c>
      <c r="M966" s="2"/>
    </row>
    <row r="967" spans="2:13" x14ac:dyDescent="0.3">
      <c r="B967" s="15">
        <v>45202</v>
      </c>
      <c r="C967" s="2" t="s">
        <v>11</v>
      </c>
      <c r="D967" s="2" t="s">
        <v>12</v>
      </c>
      <c r="E967" s="16">
        <v>3</v>
      </c>
      <c r="F967" s="17">
        <v>1036.77</v>
      </c>
      <c r="G967" s="16">
        <v>3</v>
      </c>
      <c r="H967" s="17">
        <v>1295.97</v>
      </c>
      <c r="I967" s="2" t="s">
        <v>13</v>
      </c>
      <c r="J967" s="2" t="s">
        <v>14</v>
      </c>
      <c r="K967" s="16" t="s">
        <v>115</v>
      </c>
      <c r="L967" s="18">
        <v>2023</v>
      </c>
      <c r="M967" s="2"/>
    </row>
    <row r="968" spans="2:13" x14ac:dyDescent="0.3">
      <c r="B968" s="10">
        <v>45203</v>
      </c>
      <c r="C968" s="11" t="s">
        <v>104</v>
      </c>
      <c r="D968" s="11" t="s">
        <v>105</v>
      </c>
      <c r="E968" s="12">
        <v>1</v>
      </c>
      <c r="F968" s="13">
        <v>34.549999999999997</v>
      </c>
      <c r="G968" s="12">
        <v>5</v>
      </c>
      <c r="H968" s="13">
        <v>265.75</v>
      </c>
      <c r="I968" s="11" t="s">
        <v>106</v>
      </c>
      <c r="J968" s="11" t="s">
        <v>100</v>
      </c>
      <c r="K968" s="12" t="s">
        <v>115</v>
      </c>
      <c r="L968" s="14">
        <v>2023</v>
      </c>
      <c r="M968" s="2"/>
    </row>
    <row r="969" spans="2:13" x14ac:dyDescent="0.3">
      <c r="B969" s="15">
        <v>45204</v>
      </c>
      <c r="C969" s="2" t="s">
        <v>33</v>
      </c>
      <c r="D969" s="2" t="s">
        <v>34</v>
      </c>
      <c r="E969" s="16">
        <v>0</v>
      </c>
      <c r="F969" s="17">
        <v>0</v>
      </c>
      <c r="G969" s="16">
        <v>4</v>
      </c>
      <c r="H969" s="17">
        <v>999.96</v>
      </c>
      <c r="I969" s="2" t="s">
        <v>35</v>
      </c>
      <c r="J969" s="2" t="s">
        <v>36</v>
      </c>
      <c r="K969" s="16" t="s">
        <v>115</v>
      </c>
      <c r="L969" s="18">
        <v>2023</v>
      </c>
      <c r="M969" s="2"/>
    </row>
    <row r="970" spans="2:13" x14ac:dyDescent="0.3">
      <c r="B970" s="10">
        <v>45205</v>
      </c>
      <c r="C970" s="11" t="s">
        <v>16</v>
      </c>
      <c r="D970" s="11" t="s">
        <v>17</v>
      </c>
      <c r="E970" s="12">
        <v>0</v>
      </c>
      <c r="F970" s="13">
        <v>0</v>
      </c>
      <c r="G970" s="12">
        <v>2</v>
      </c>
      <c r="H970" s="13">
        <v>499.98</v>
      </c>
      <c r="I970" s="11" t="s">
        <v>18</v>
      </c>
      <c r="J970" s="11" t="s">
        <v>14</v>
      </c>
      <c r="K970" s="12" t="s">
        <v>115</v>
      </c>
      <c r="L970" s="14">
        <v>2023</v>
      </c>
      <c r="M970" s="2"/>
    </row>
    <row r="971" spans="2:13" x14ac:dyDescent="0.3">
      <c r="B971" s="15">
        <v>45206</v>
      </c>
      <c r="C971" s="2" t="s">
        <v>66</v>
      </c>
      <c r="D971" s="2" t="s">
        <v>67</v>
      </c>
      <c r="E971" s="16">
        <v>1</v>
      </c>
      <c r="F971" s="17">
        <v>4495.5</v>
      </c>
      <c r="G971" s="16">
        <v>3</v>
      </c>
      <c r="H971" s="17">
        <v>14985</v>
      </c>
      <c r="I971" s="2" t="s">
        <v>13</v>
      </c>
      <c r="J971" s="2" t="s">
        <v>68</v>
      </c>
      <c r="K971" s="16" t="s">
        <v>115</v>
      </c>
      <c r="L971" s="18">
        <v>2023</v>
      </c>
      <c r="M971" s="2"/>
    </row>
    <row r="972" spans="2:13" x14ac:dyDescent="0.3">
      <c r="B972" s="10">
        <v>45207</v>
      </c>
      <c r="C972" s="11" t="s">
        <v>26</v>
      </c>
      <c r="D972" s="11" t="s">
        <v>27</v>
      </c>
      <c r="E972" s="12">
        <v>1</v>
      </c>
      <c r="F972" s="13">
        <v>14</v>
      </c>
      <c r="G972" s="12">
        <v>2</v>
      </c>
      <c r="H972" s="13">
        <v>55.98</v>
      </c>
      <c r="I972" s="11" t="s">
        <v>25</v>
      </c>
      <c r="J972" s="11" t="s">
        <v>14</v>
      </c>
      <c r="K972" s="12" t="s">
        <v>115</v>
      </c>
      <c r="L972" s="14">
        <v>2023</v>
      </c>
      <c r="M972" s="2"/>
    </row>
    <row r="973" spans="2:13" x14ac:dyDescent="0.3">
      <c r="B973" s="15">
        <v>45208</v>
      </c>
      <c r="C973" s="2" t="s">
        <v>23</v>
      </c>
      <c r="D973" s="2" t="s">
        <v>24</v>
      </c>
      <c r="E973" s="16">
        <v>3</v>
      </c>
      <c r="F973" s="17">
        <v>30</v>
      </c>
      <c r="G973" s="16">
        <v>3</v>
      </c>
      <c r="H973" s="17">
        <v>59.97</v>
      </c>
      <c r="I973" s="2" t="s">
        <v>25</v>
      </c>
      <c r="J973" s="2" t="s">
        <v>14</v>
      </c>
      <c r="K973" s="16" t="s">
        <v>115</v>
      </c>
      <c r="L973" s="18">
        <v>2023</v>
      </c>
      <c r="M973" s="2"/>
    </row>
    <row r="974" spans="2:13" x14ac:dyDescent="0.3">
      <c r="B974" s="10">
        <v>45209</v>
      </c>
      <c r="C974" s="11" t="s">
        <v>23</v>
      </c>
      <c r="D974" s="11" t="s">
        <v>24</v>
      </c>
      <c r="E974" s="12">
        <v>2</v>
      </c>
      <c r="F974" s="13">
        <v>20</v>
      </c>
      <c r="G974" s="12">
        <v>5</v>
      </c>
      <c r="H974" s="13">
        <v>99.95</v>
      </c>
      <c r="I974" s="11" t="s">
        <v>25</v>
      </c>
      <c r="J974" s="11" t="s">
        <v>14</v>
      </c>
      <c r="K974" s="12" t="s">
        <v>115</v>
      </c>
      <c r="L974" s="14">
        <v>2023</v>
      </c>
      <c r="M974" s="2"/>
    </row>
    <row r="975" spans="2:13" x14ac:dyDescent="0.3">
      <c r="B975" s="15">
        <v>45210</v>
      </c>
      <c r="C975" s="2" t="s">
        <v>37</v>
      </c>
      <c r="D975" s="2" t="s">
        <v>38</v>
      </c>
      <c r="E975" s="16">
        <v>2</v>
      </c>
      <c r="F975" s="17">
        <v>77.98</v>
      </c>
      <c r="G975" s="16">
        <v>2</v>
      </c>
      <c r="H975" s="17">
        <v>119.98</v>
      </c>
      <c r="I975" s="2" t="s">
        <v>39</v>
      </c>
      <c r="J975" s="2" t="s">
        <v>36</v>
      </c>
      <c r="K975" s="16" t="s">
        <v>115</v>
      </c>
      <c r="L975" s="18">
        <v>2023</v>
      </c>
      <c r="M975" s="2"/>
    </row>
    <row r="976" spans="2:13" x14ac:dyDescent="0.3">
      <c r="B976" s="10">
        <v>45211</v>
      </c>
      <c r="C976" s="11" t="s">
        <v>51</v>
      </c>
      <c r="D976" s="11" t="s">
        <v>52</v>
      </c>
      <c r="E976" s="12">
        <v>1</v>
      </c>
      <c r="F976" s="13">
        <v>89.99</v>
      </c>
      <c r="G976" s="12">
        <v>1</v>
      </c>
      <c r="H976" s="13">
        <v>119.99</v>
      </c>
      <c r="I976" s="11" t="s">
        <v>39</v>
      </c>
      <c r="J976" s="11" t="s">
        <v>36</v>
      </c>
      <c r="K976" s="12" t="s">
        <v>115</v>
      </c>
      <c r="L976" s="14">
        <v>2023</v>
      </c>
      <c r="M976" s="2"/>
    </row>
    <row r="977" spans="2:13" x14ac:dyDescent="0.3">
      <c r="B977" s="15">
        <v>45212</v>
      </c>
      <c r="C977" s="2" t="s">
        <v>104</v>
      </c>
      <c r="D977" s="2" t="s">
        <v>105</v>
      </c>
      <c r="E977" s="16">
        <v>2</v>
      </c>
      <c r="F977" s="17">
        <v>69.099999999999994</v>
      </c>
      <c r="G977" s="16">
        <v>5</v>
      </c>
      <c r="H977" s="17">
        <v>265.75</v>
      </c>
      <c r="I977" s="2" t="s">
        <v>106</v>
      </c>
      <c r="J977" s="2" t="s">
        <v>100</v>
      </c>
      <c r="K977" s="16" t="s">
        <v>115</v>
      </c>
      <c r="L977" s="18">
        <v>2023</v>
      </c>
      <c r="M977" s="2"/>
    </row>
    <row r="978" spans="2:13" x14ac:dyDescent="0.3">
      <c r="B978" s="10">
        <v>45213</v>
      </c>
      <c r="C978" s="11" t="s">
        <v>26</v>
      </c>
      <c r="D978" s="11" t="s">
        <v>27</v>
      </c>
      <c r="E978" s="12">
        <v>1</v>
      </c>
      <c r="F978" s="13">
        <v>14</v>
      </c>
      <c r="G978" s="12">
        <v>3</v>
      </c>
      <c r="H978" s="13">
        <v>83.97</v>
      </c>
      <c r="I978" s="11" t="s">
        <v>25</v>
      </c>
      <c r="J978" s="11" t="s">
        <v>14</v>
      </c>
      <c r="K978" s="12" t="s">
        <v>115</v>
      </c>
      <c r="L978" s="14">
        <v>2023</v>
      </c>
      <c r="M978" s="2"/>
    </row>
    <row r="979" spans="2:13" x14ac:dyDescent="0.3">
      <c r="B979" s="15">
        <v>45214</v>
      </c>
      <c r="C979" s="2" t="s">
        <v>11</v>
      </c>
      <c r="D979" s="2" t="s">
        <v>12</v>
      </c>
      <c r="E979" s="16">
        <v>0</v>
      </c>
      <c r="F979" s="17">
        <v>0</v>
      </c>
      <c r="G979" s="16">
        <v>5</v>
      </c>
      <c r="H979" s="17">
        <v>2159.9499999999998</v>
      </c>
      <c r="I979" s="2" t="s">
        <v>13</v>
      </c>
      <c r="J979" s="2" t="s">
        <v>14</v>
      </c>
      <c r="K979" s="16" t="s">
        <v>115</v>
      </c>
      <c r="L979" s="18">
        <v>2023</v>
      </c>
      <c r="M979" s="2"/>
    </row>
    <row r="980" spans="2:13" x14ac:dyDescent="0.3">
      <c r="B980" s="10">
        <v>45215</v>
      </c>
      <c r="C980" s="11" t="s">
        <v>21</v>
      </c>
      <c r="D980" s="11" t="s">
        <v>22</v>
      </c>
      <c r="E980" s="12">
        <v>2</v>
      </c>
      <c r="F980" s="13">
        <v>83.98</v>
      </c>
      <c r="G980" s="12">
        <v>4</v>
      </c>
      <c r="H980" s="13">
        <v>279.95999999999998</v>
      </c>
      <c r="I980" s="11" t="s">
        <v>18</v>
      </c>
      <c r="J980" s="11" t="s">
        <v>14</v>
      </c>
      <c r="K980" s="12" t="s">
        <v>115</v>
      </c>
      <c r="L980" s="14">
        <v>2023</v>
      </c>
      <c r="M980" s="2"/>
    </row>
    <row r="981" spans="2:13" x14ac:dyDescent="0.3">
      <c r="B981" s="15">
        <v>45216</v>
      </c>
      <c r="C981" s="2" t="s">
        <v>44</v>
      </c>
      <c r="D981" s="2" t="s">
        <v>45</v>
      </c>
      <c r="E981" s="16">
        <v>3</v>
      </c>
      <c r="F981" s="17">
        <v>98.13</v>
      </c>
      <c r="G981" s="16">
        <v>2</v>
      </c>
      <c r="H981" s="17">
        <v>100.64</v>
      </c>
      <c r="I981" s="2" t="s">
        <v>46</v>
      </c>
      <c r="J981" s="2" t="s">
        <v>36</v>
      </c>
      <c r="K981" s="16" t="s">
        <v>115</v>
      </c>
      <c r="L981" s="18">
        <v>2023</v>
      </c>
      <c r="M981" s="2"/>
    </row>
    <row r="982" spans="2:13" x14ac:dyDescent="0.3">
      <c r="B982" s="10">
        <v>45217</v>
      </c>
      <c r="C982" s="11" t="s">
        <v>61</v>
      </c>
      <c r="D982" s="11" t="s">
        <v>62</v>
      </c>
      <c r="E982" s="12">
        <v>2</v>
      </c>
      <c r="F982" s="13">
        <v>588.04</v>
      </c>
      <c r="G982" s="12">
        <v>2</v>
      </c>
      <c r="H982" s="13">
        <v>653.38</v>
      </c>
      <c r="I982" s="11" t="s">
        <v>58</v>
      </c>
      <c r="J982" s="11" t="s">
        <v>55</v>
      </c>
      <c r="K982" s="12" t="s">
        <v>115</v>
      </c>
      <c r="L982" s="14">
        <v>2023</v>
      </c>
      <c r="M982" s="2"/>
    </row>
    <row r="983" spans="2:13" x14ac:dyDescent="0.3">
      <c r="B983" s="15">
        <v>45218</v>
      </c>
      <c r="C983" s="2" t="s">
        <v>21</v>
      </c>
      <c r="D983" s="2" t="s">
        <v>22</v>
      </c>
      <c r="E983" s="16">
        <v>0</v>
      </c>
      <c r="F983" s="17">
        <v>0</v>
      </c>
      <c r="G983" s="16">
        <v>3</v>
      </c>
      <c r="H983" s="17">
        <v>209.97</v>
      </c>
      <c r="I983" s="2" t="s">
        <v>18</v>
      </c>
      <c r="J983" s="2" t="s">
        <v>14</v>
      </c>
      <c r="K983" s="16" t="s">
        <v>115</v>
      </c>
      <c r="L983" s="18">
        <v>2023</v>
      </c>
      <c r="M983" s="2"/>
    </row>
    <row r="984" spans="2:13" x14ac:dyDescent="0.3">
      <c r="B984" s="10">
        <v>45219</v>
      </c>
      <c r="C984" s="11" t="s">
        <v>89</v>
      </c>
      <c r="D984" s="11" t="s">
        <v>90</v>
      </c>
      <c r="E984" s="12">
        <v>0</v>
      </c>
      <c r="F984" s="13">
        <v>0</v>
      </c>
      <c r="G984" s="12">
        <v>1</v>
      </c>
      <c r="H984" s="13">
        <v>89.99</v>
      </c>
      <c r="I984" s="11" t="s">
        <v>91</v>
      </c>
      <c r="J984" s="11" t="s">
        <v>78</v>
      </c>
      <c r="K984" s="12" t="s">
        <v>115</v>
      </c>
      <c r="L984" s="14">
        <v>2023</v>
      </c>
      <c r="M984" s="2"/>
    </row>
    <row r="985" spans="2:13" x14ac:dyDescent="0.3">
      <c r="B985" s="15">
        <v>45220</v>
      </c>
      <c r="C985" s="2" t="s">
        <v>51</v>
      </c>
      <c r="D985" s="2" t="s">
        <v>52</v>
      </c>
      <c r="E985" s="16">
        <v>3</v>
      </c>
      <c r="F985" s="17">
        <v>269.96999999999997</v>
      </c>
      <c r="G985" s="16">
        <v>3</v>
      </c>
      <c r="H985" s="17">
        <v>359.97</v>
      </c>
      <c r="I985" s="2" t="s">
        <v>39</v>
      </c>
      <c r="J985" s="2" t="s">
        <v>36</v>
      </c>
      <c r="K985" s="16" t="s">
        <v>115</v>
      </c>
      <c r="L985" s="18">
        <v>2023</v>
      </c>
      <c r="M985" s="2"/>
    </row>
    <row r="986" spans="2:13" x14ac:dyDescent="0.3">
      <c r="B986" s="10">
        <v>45221</v>
      </c>
      <c r="C986" s="11" t="s">
        <v>96</v>
      </c>
      <c r="D986" s="11" t="s">
        <v>97</v>
      </c>
      <c r="E986" s="12">
        <v>0</v>
      </c>
      <c r="F986" s="13">
        <v>0</v>
      </c>
      <c r="G986" s="12">
        <v>2</v>
      </c>
      <c r="H986" s="13">
        <v>199.98</v>
      </c>
      <c r="I986" s="11" t="s">
        <v>25</v>
      </c>
      <c r="J986" s="11" t="s">
        <v>95</v>
      </c>
      <c r="K986" s="12" t="s">
        <v>115</v>
      </c>
      <c r="L986" s="14">
        <v>2023</v>
      </c>
      <c r="M986" s="2"/>
    </row>
    <row r="987" spans="2:13" x14ac:dyDescent="0.3">
      <c r="B987" s="15">
        <v>45222</v>
      </c>
      <c r="C987" s="2" t="s">
        <v>61</v>
      </c>
      <c r="D987" s="2" t="s">
        <v>62</v>
      </c>
      <c r="E987" s="16">
        <v>0</v>
      </c>
      <c r="F987" s="17">
        <v>0</v>
      </c>
      <c r="G987" s="16">
        <v>5</v>
      </c>
      <c r="H987" s="17">
        <v>1633.45</v>
      </c>
      <c r="I987" s="2" t="s">
        <v>58</v>
      </c>
      <c r="J987" s="2" t="s">
        <v>55</v>
      </c>
      <c r="K987" s="16" t="s">
        <v>115</v>
      </c>
      <c r="L987" s="18">
        <v>2023</v>
      </c>
      <c r="M987" s="2"/>
    </row>
    <row r="988" spans="2:13" x14ac:dyDescent="0.3">
      <c r="B988" s="10">
        <v>45223</v>
      </c>
      <c r="C988" s="11" t="s">
        <v>96</v>
      </c>
      <c r="D988" s="11" t="s">
        <v>97</v>
      </c>
      <c r="E988" s="12">
        <v>1</v>
      </c>
      <c r="F988" s="13">
        <v>74.989999999999995</v>
      </c>
      <c r="G988" s="12">
        <v>1</v>
      </c>
      <c r="H988" s="13">
        <v>99.99</v>
      </c>
      <c r="I988" s="11" t="s">
        <v>25</v>
      </c>
      <c r="J988" s="11" t="s">
        <v>95</v>
      </c>
      <c r="K988" s="12" t="s">
        <v>115</v>
      </c>
      <c r="L988" s="14">
        <v>2023</v>
      </c>
      <c r="M988" s="2"/>
    </row>
    <row r="989" spans="2:13" x14ac:dyDescent="0.3">
      <c r="B989" s="15">
        <v>45224</v>
      </c>
      <c r="C989" s="2" t="s">
        <v>33</v>
      </c>
      <c r="D989" s="2" t="s">
        <v>34</v>
      </c>
      <c r="E989" s="16">
        <v>3</v>
      </c>
      <c r="F989" s="17">
        <v>599.97</v>
      </c>
      <c r="G989" s="16">
        <v>3</v>
      </c>
      <c r="H989" s="17">
        <v>749.97</v>
      </c>
      <c r="I989" s="2" t="s">
        <v>35</v>
      </c>
      <c r="J989" s="2" t="s">
        <v>36</v>
      </c>
      <c r="K989" s="16" t="s">
        <v>115</v>
      </c>
      <c r="L989" s="18">
        <v>2023</v>
      </c>
      <c r="M989" s="2"/>
    </row>
    <row r="990" spans="2:13" x14ac:dyDescent="0.3">
      <c r="B990" s="10">
        <v>45225</v>
      </c>
      <c r="C990" s="11" t="s">
        <v>96</v>
      </c>
      <c r="D990" s="11" t="s">
        <v>97</v>
      </c>
      <c r="E990" s="12">
        <v>2</v>
      </c>
      <c r="F990" s="13">
        <v>149.97999999999999</v>
      </c>
      <c r="G990" s="12">
        <v>2</v>
      </c>
      <c r="H990" s="13">
        <v>199.98</v>
      </c>
      <c r="I990" s="11" t="s">
        <v>25</v>
      </c>
      <c r="J990" s="11" t="s">
        <v>95</v>
      </c>
      <c r="K990" s="12" t="s">
        <v>115</v>
      </c>
      <c r="L990" s="14">
        <v>2023</v>
      </c>
      <c r="M990" s="2"/>
    </row>
    <row r="991" spans="2:13" x14ac:dyDescent="0.3">
      <c r="B991" s="15">
        <v>45226</v>
      </c>
      <c r="C991" s="2" t="s">
        <v>19</v>
      </c>
      <c r="D991" s="2" t="s">
        <v>20</v>
      </c>
      <c r="E991" s="16">
        <v>3</v>
      </c>
      <c r="F991" s="17">
        <v>194.96999999999997</v>
      </c>
      <c r="G991" s="16">
        <v>4</v>
      </c>
      <c r="H991" s="17">
        <v>399.96</v>
      </c>
      <c r="I991" s="2" t="s">
        <v>18</v>
      </c>
      <c r="J991" s="2" t="s">
        <v>14</v>
      </c>
      <c r="K991" s="16" t="s">
        <v>115</v>
      </c>
      <c r="L991" s="18">
        <v>2023</v>
      </c>
      <c r="M991" s="2"/>
    </row>
    <row r="992" spans="2:13" x14ac:dyDescent="0.3">
      <c r="B992" s="10">
        <v>45227</v>
      </c>
      <c r="C992" s="11" t="s">
        <v>101</v>
      </c>
      <c r="D992" s="11" t="s">
        <v>102</v>
      </c>
      <c r="E992" s="12">
        <v>3</v>
      </c>
      <c r="F992" s="13">
        <v>732.90000000000009</v>
      </c>
      <c r="G992" s="12">
        <v>4</v>
      </c>
      <c r="H992" s="13">
        <v>1396</v>
      </c>
      <c r="I992" s="11" t="s">
        <v>103</v>
      </c>
      <c r="J992" s="11" t="s">
        <v>100</v>
      </c>
      <c r="K992" s="12" t="s">
        <v>115</v>
      </c>
      <c r="L992" s="14">
        <v>2023</v>
      </c>
      <c r="M992" s="2"/>
    </row>
    <row r="993" spans="2:13" x14ac:dyDescent="0.3">
      <c r="B993" s="15">
        <v>45228</v>
      </c>
      <c r="C993" s="2" t="s">
        <v>84</v>
      </c>
      <c r="D993" s="2" t="s">
        <v>85</v>
      </c>
      <c r="E993" s="16">
        <v>0</v>
      </c>
      <c r="F993" s="17">
        <v>0</v>
      </c>
      <c r="G993" s="16">
        <v>3</v>
      </c>
      <c r="H993" s="17">
        <v>387</v>
      </c>
      <c r="I993" s="2" t="s">
        <v>86</v>
      </c>
      <c r="J993" s="2" t="s">
        <v>78</v>
      </c>
      <c r="K993" s="16" t="s">
        <v>115</v>
      </c>
      <c r="L993" s="18">
        <v>2023</v>
      </c>
      <c r="M993" s="2"/>
    </row>
    <row r="994" spans="2:13" x14ac:dyDescent="0.3">
      <c r="B994" s="10">
        <v>45229</v>
      </c>
      <c r="C994" s="11" t="s">
        <v>40</v>
      </c>
      <c r="D994" s="11" t="s">
        <v>41</v>
      </c>
      <c r="E994" s="12">
        <v>3</v>
      </c>
      <c r="F994" s="13">
        <v>65.97</v>
      </c>
      <c r="G994" s="12">
        <v>1</v>
      </c>
      <c r="H994" s="13">
        <v>39.99</v>
      </c>
      <c r="I994" s="11" t="s">
        <v>25</v>
      </c>
      <c r="J994" s="11" t="s">
        <v>36</v>
      </c>
      <c r="K994" s="12" t="s">
        <v>115</v>
      </c>
      <c r="L994" s="14">
        <v>2023</v>
      </c>
      <c r="M994" s="2"/>
    </row>
    <row r="995" spans="2:13" x14ac:dyDescent="0.3">
      <c r="B995" s="15">
        <v>45230</v>
      </c>
      <c r="C995" s="2" t="s">
        <v>63</v>
      </c>
      <c r="D995" s="2" t="s">
        <v>41</v>
      </c>
      <c r="E995" s="16">
        <v>0</v>
      </c>
      <c r="F995" s="17">
        <v>0</v>
      </c>
      <c r="G995" s="16">
        <v>5</v>
      </c>
      <c r="H995" s="17">
        <v>199.95</v>
      </c>
      <c r="I995" s="2" t="s">
        <v>25</v>
      </c>
      <c r="J995" s="2" t="s">
        <v>55</v>
      </c>
      <c r="K995" s="16" t="s">
        <v>115</v>
      </c>
      <c r="L995" s="18">
        <v>2023</v>
      </c>
      <c r="M995" s="2"/>
    </row>
    <row r="996" spans="2:13" x14ac:dyDescent="0.3">
      <c r="B996" s="10">
        <v>45231</v>
      </c>
      <c r="C996" s="11" t="s">
        <v>40</v>
      </c>
      <c r="D996" s="11" t="s">
        <v>41</v>
      </c>
      <c r="E996" s="12">
        <v>2</v>
      </c>
      <c r="F996" s="13">
        <v>43.98</v>
      </c>
      <c r="G996" s="12">
        <v>2</v>
      </c>
      <c r="H996" s="13">
        <v>79.98</v>
      </c>
      <c r="I996" s="11" t="s">
        <v>25</v>
      </c>
      <c r="J996" s="11" t="s">
        <v>36</v>
      </c>
      <c r="K996" s="12" t="s">
        <v>116</v>
      </c>
      <c r="L996" s="14">
        <v>2023</v>
      </c>
      <c r="M996" s="2"/>
    </row>
    <row r="997" spans="2:13" x14ac:dyDescent="0.3">
      <c r="B997" s="15">
        <v>45232</v>
      </c>
      <c r="C997" s="2" t="s">
        <v>23</v>
      </c>
      <c r="D997" s="2" t="s">
        <v>24</v>
      </c>
      <c r="E997" s="16">
        <v>0</v>
      </c>
      <c r="F997" s="17">
        <v>0</v>
      </c>
      <c r="G997" s="16">
        <v>3</v>
      </c>
      <c r="H997" s="17">
        <v>59.97</v>
      </c>
      <c r="I997" s="2" t="s">
        <v>25</v>
      </c>
      <c r="J997" s="2" t="s">
        <v>14</v>
      </c>
      <c r="K997" s="16" t="s">
        <v>116</v>
      </c>
      <c r="L997" s="18">
        <v>2023</v>
      </c>
      <c r="M997" s="2"/>
    </row>
    <row r="998" spans="2:13" x14ac:dyDescent="0.3">
      <c r="B998" s="10">
        <v>45233</v>
      </c>
      <c r="C998" s="11" t="s">
        <v>104</v>
      </c>
      <c r="D998" s="11" t="s">
        <v>105</v>
      </c>
      <c r="E998" s="12">
        <v>2</v>
      </c>
      <c r="F998" s="13">
        <v>69.099999999999994</v>
      </c>
      <c r="G998" s="12">
        <v>1</v>
      </c>
      <c r="H998" s="13">
        <v>53.15</v>
      </c>
      <c r="I998" s="11" t="s">
        <v>106</v>
      </c>
      <c r="J998" s="11" t="s">
        <v>100</v>
      </c>
      <c r="K998" s="12" t="s">
        <v>116</v>
      </c>
      <c r="L998" s="14">
        <v>2023</v>
      </c>
      <c r="M998" s="2"/>
    </row>
    <row r="999" spans="2:13" x14ac:dyDescent="0.3">
      <c r="B999" s="15">
        <v>45234</v>
      </c>
      <c r="C999" s="2" t="s">
        <v>82</v>
      </c>
      <c r="D999" s="2" t="s">
        <v>83</v>
      </c>
      <c r="E999" s="16">
        <v>1</v>
      </c>
      <c r="F999" s="17">
        <v>96.75</v>
      </c>
      <c r="G999" s="16">
        <v>2</v>
      </c>
      <c r="H999" s="17">
        <v>258</v>
      </c>
      <c r="I999" s="2" t="s">
        <v>77</v>
      </c>
      <c r="J999" s="2" t="s">
        <v>78</v>
      </c>
      <c r="K999" s="16" t="s">
        <v>116</v>
      </c>
      <c r="L999" s="18">
        <v>2023</v>
      </c>
      <c r="M999" s="2"/>
    </row>
    <row r="1000" spans="2:13" x14ac:dyDescent="0.3">
      <c r="B1000" s="10">
        <v>45235</v>
      </c>
      <c r="C1000" s="11" t="s">
        <v>96</v>
      </c>
      <c r="D1000" s="11" t="s">
        <v>97</v>
      </c>
      <c r="E1000" s="12">
        <v>2</v>
      </c>
      <c r="F1000" s="13">
        <v>149.97999999999999</v>
      </c>
      <c r="G1000" s="12">
        <v>1</v>
      </c>
      <c r="H1000" s="13">
        <v>99.99</v>
      </c>
      <c r="I1000" s="11" t="s">
        <v>25</v>
      </c>
      <c r="J1000" s="11" t="s">
        <v>95</v>
      </c>
      <c r="K1000" s="12" t="s">
        <v>116</v>
      </c>
      <c r="L1000" s="14">
        <v>2023</v>
      </c>
      <c r="M1000" s="2"/>
    </row>
    <row r="1001" spans="2:13" x14ac:dyDescent="0.3">
      <c r="B1001" s="15">
        <v>45236</v>
      </c>
      <c r="C1001" s="2" t="s">
        <v>84</v>
      </c>
      <c r="D1001" s="2" t="s">
        <v>85</v>
      </c>
      <c r="E1001" s="16">
        <v>0</v>
      </c>
      <c r="F1001" s="17">
        <v>0</v>
      </c>
      <c r="G1001" s="16">
        <v>2</v>
      </c>
      <c r="H1001" s="17">
        <v>258</v>
      </c>
      <c r="I1001" s="2" t="s">
        <v>86</v>
      </c>
      <c r="J1001" s="2" t="s">
        <v>78</v>
      </c>
      <c r="K1001" s="16" t="s">
        <v>116</v>
      </c>
      <c r="L1001" s="18">
        <v>2023</v>
      </c>
      <c r="M1001" s="2"/>
    </row>
    <row r="1002" spans="2:13" x14ac:dyDescent="0.3">
      <c r="B1002" s="10">
        <v>45237</v>
      </c>
      <c r="C1002" s="11" t="s">
        <v>56</v>
      </c>
      <c r="D1002" s="11" t="s">
        <v>57</v>
      </c>
      <c r="E1002" s="12">
        <v>3</v>
      </c>
      <c r="F1002" s="13">
        <v>549.75</v>
      </c>
      <c r="G1002" s="12">
        <v>2</v>
      </c>
      <c r="H1002" s="13">
        <v>431.18</v>
      </c>
      <c r="I1002" s="11" t="s">
        <v>58</v>
      </c>
      <c r="J1002" s="11" t="s">
        <v>55</v>
      </c>
      <c r="K1002" s="12" t="s">
        <v>116</v>
      </c>
      <c r="L1002" s="14">
        <v>2023</v>
      </c>
      <c r="M1002" s="2"/>
    </row>
    <row r="1003" spans="2:13" x14ac:dyDescent="0.3">
      <c r="B1003" s="15">
        <v>45238</v>
      </c>
      <c r="C1003" s="2" t="s">
        <v>92</v>
      </c>
      <c r="D1003" s="2" t="s">
        <v>93</v>
      </c>
      <c r="E1003" s="16">
        <v>0</v>
      </c>
      <c r="F1003" s="17">
        <v>0</v>
      </c>
      <c r="G1003" s="16">
        <v>4</v>
      </c>
      <c r="H1003" s="17">
        <v>239.96</v>
      </c>
      <c r="I1003" s="2" t="s">
        <v>94</v>
      </c>
      <c r="J1003" s="2" t="s">
        <v>95</v>
      </c>
      <c r="K1003" s="16" t="s">
        <v>116</v>
      </c>
      <c r="L1003" s="18">
        <v>2023</v>
      </c>
      <c r="M1003" s="2"/>
    </row>
    <row r="1004" spans="2:13" x14ac:dyDescent="0.3">
      <c r="B1004" s="10">
        <v>45239</v>
      </c>
      <c r="C1004" s="11" t="s">
        <v>66</v>
      </c>
      <c r="D1004" s="11" t="s">
        <v>67</v>
      </c>
      <c r="E1004" s="12">
        <v>1</v>
      </c>
      <c r="F1004" s="13">
        <v>4495.5</v>
      </c>
      <c r="G1004" s="12">
        <v>1</v>
      </c>
      <c r="H1004" s="13">
        <v>4995</v>
      </c>
      <c r="I1004" s="11" t="s">
        <v>13</v>
      </c>
      <c r="J1004" s="11" t="s">
        <v>68</v>
      </c>
      <c r="K1004" s="12" t="s">
        <v>116</v>
      </c>
      <c r="L1004" s="14">
        <v>2023</v>
      </c>
      <c r="M1004" s="2"/>
    </row>
    <row r="1005" spans="2:13" x14ac:dyDescent="0.3">
      <c r="B1005" s="15">
        <v>45240</v>
      </c>
      <c r="C1005" s="2" t="s">
        <v>66</v>
      </c>
      <c r="D1005" s="2" t="s">
        <v>67</v>
      </c>
      <c r="E1005" s="16">
        <v>0</v>
      </c>
      <c r="F1005" s="17">
        <v>0</v>
      </c>
      <c r="G1005" s="16">
        <v>1</v>
      </c>
      <c r="H1005" s="17">
        <v>4995</v>
      </c>
      <c r="I1005" s="2" t="s">
        <v>13</v>
      </c>
      <c r="J1005" s="2" t="s">
        <v>68</v>
      </c>
      <c r="K1005" s="16" t="s">
        <v>116</v>
      </c>
      <c r="L1005" s="18">
        <v>2023</v>
      </c>
      <c r="M1005" s="2"/>
    </row>
    <row r="1006" spans="2:13" x14ac:dyDescent="0.3">
      <c r="B1006" s="10">
        <v>45241</v>
      </c>
      <c r="C1006" s="11" t="s">
        <v>44</v>
      </c>
      <c r="D1006" s="11" t="s">
        <v>45</v>
      </c>
      <c r="E1006" s="12">
        <v>1</v>
      </c>
      <c r="F1006" s="13">
        <v>32.71</v>
      </c>
      <c r="G1006" s="12">
        <v>2</v>
      </c>
      <c r="H1006" s="13">
        <v>100.64</v>
      </c>
      <c r="I1006" s="11" t="s">
        <v>46</v>
      </c>
      <c r="J1006" s="11" t="s">
        <v>36</v>
      </c>
      <c r="K1006" s="12" t="s">
        <v>116</v>
      </c>
      <c r="L1006" s="14">
        <v>2023</v>
      </c>
      <c r="M1006" s="2"/>
    </row>
    <row r="1007" spans="2:13" x14ac:dyDescent="0.3">
      <c r="B1007" s="15">
        <v>45242</v>
      </c>
      <c r="C1007" s="2" t="s">
        <v>44</v>
      </c>
      <c r="D1007" s="2" t="s">
        <v>45</v>
      </c>
      <c r="E1007" s="16">
        <v>1</v>
      </c>
      <c r="F1007" s="17">
        <v>32.71</v>
      </c>
      <c r="G1007" s="16">
        <v>3</v>
      </c>
      <c r="H1007" s="17">
        <v>150.96</v>
      </c>
      <c r="I1007" s="2" t="s">
        <v>46</v>
      </c>
      <c r="J1007" s="2" t="s">
        <v>36</v>
      </c>
      <c r="K1007" s="16" t="s">
        <v>116</v>
      </c>
      <c r="L1007" s="18">
        <v>2023</v>
      </c>
      <c r="M1007" s="2"/>
    </row>
    <row r="1008" spans="2:13" x14ac:dyDescent="0.3">
      <c r="B1008" s="10">
        <v>45243</v>
      </c>
      <c r="C1008" s="11" t="s">
        <v>16</v>
      </c>
      <c r="D1008" s="11" t="s">
        <v>17</v>
      </c>
      <c r="E1008" s="12">
        <v>1</v>
      </c>
      <c r="F1008" s="13">
        <v>174.99</v>
      </c>
      <c r="G1008" s="12">
        <v>3</v>
      </c>
      <c r="H1008" s="13">
        <v>749.97</v>
      </c>
      <c r="I1008" s="11" t="s">
        <v>18</v>
      </c>
      <c r="J1008" s="11" t="s">
        <v>14</v>
      </c>
      <c r="K1008" s="12" t="s">
        <v>116</v>
      </c>
      <c r="L1008" s="14">
        <v>2023</v>
      </c>
      <c r="M1008" s="2"/>
    </row>
    <row r="1009" spans="2:13" x14ac:dyDescent="0.3">
      <c r="B1009" s="15">
        <v>45244</v>
      </c>
      <c r="C1009" s="2" t="s">
        <v>51</v>
      </c>
      <c r="D1009" s="2" t="s">
        <v>52</v>
      </c>
      <c r="E1009" s="16">
        <v>3</v>
      </c>
      <c r="F1009" s="17">
        <v>269.96999999999997</v>
      </c>
      <c r="G1009" s="16">
        <v>1</v>
      </c>
      <c r="H1009" s="17">
        <v>119.99</v>
      </c>
      <c r="I1009" s="2" t="s">
        <v>39</v>
      </c>
      <c r="J1009" s="2" t="s">
        <v>36</v>
      </c>
      <c r="K1009" s="16" t="s">
        <v>116</v>
      </c>
      <c r="L1009" s="18">
        <v>2023</v>
      </c>
      <c r="M1009" s="2"/>
    </row>
    <row r="1010" spans="2:13" x14ac:dyDescent="0.3">
      <c r="B1010" s="10">
        <v>45245</v>
      </c>
      <c r="C1010" s="11" t="s">
        <v>28</v>
      </c>
      <c r="D1010" s="11" t="s">
        <v>29</v>
      </c>
      <c r="E1010" s="12">
        <v>1</v>
      </c>
      <c r="F1010" s="13">
        <v>15</v>
      </c>
      <c r="G1010" s="12">
        <v>4</v>
      </c>
      <c r="H1010" s="13">
        <v>119.96</v>
      </c>
      <c r="I1010" s="11" t="s">
        <v>30</v>
      </c>
      <c r="J1010" s="11" t="s">
        <v>14</v>
      </c>
      <c r="K1010" s="12" t="s">
        <v>116</v>
      </c>
      <c r="L1010" s="14">
        <v>2023</v>
      </c>
      <c r="M1010" s="2"/>
    </row>
    <row r="1011" spans="2:13" x14ac:dyDescent="0.3">
      <c r="B1011" s="15">
        <v>45246</v>
      </c>
      <c r="C1011" s="2" t="s">
        <v>19</v>
      </c>
      <c r="D1011" s="2" t="s">
        <v>20</v>
      </c>
      <c r="E1011" s="16">
        <v>1</v>
      </c>
      <c r="F1011" s="17">
        <v>64.989999999999995</v>
      </c>
      <c r="G1011" s="16">
        <v>2</v>
      </c>
      <c r="H1011" s="17">
        <v>199.98</v>
      </c>
      <c r="I1011" s="2" t="s">
        <v>18</v>
      </c>
      <c r="J1011" s="2" t="s">
        <v>14</v>
      </c>
      <c r="K1011" s="16" t="s">
        <v>116</v>
      </c>
      <c r="L1011" s="18">
        <v>2023</v>
      </c>
      <c r="M1011" s="2"/>
    </row>
    <row r="1012" spans="2:13" x14ac:dyDescent="0.3">
      <c r="B1012" s="10">
        <v>45247</v>
      </c>
      <c r="C1012" s="11" t="s">
        <v>104</v>
      </c>
      <c r="D1012" s="11" t="s">
        <v>105</v>
      </c>
      <c r="E1012" s="12">
        <v>1</v>
      </c>
      <c r="F1012" s="13">
        <v>34.549999999999997</v>
      </c>
      <c r="G1012" s="12">
        <v>4</v>
      </c>
      <c r="H1012" s="13">
        <v>212.6</v>
      </c>
      <c r="I1012" s="11" t="s">
        <v>106</v>
      </c>
      <c r="J1012" s="11" t="s">
        <v>100</v>
      </c>
      <c r="K1012" s="12" t="s">
        <v>116</v>
      </c>
      <c r="L1012" s="14">
        <v>2023</v>
      </c>
      <c r="M1012" s="2"/>
    </row>
    <row r="1013" spans="2:13" x14ac:dyDescent="0.3">
      <c r="B1013" s="15">
        <v>45248</v>
      </c>
      <c r="C1013" s="2" t="s">
        <v>61</v>
      </c>
      <c r="D1013" s="2" t="s">
        <v>62</v>
      </c>
      <c r="E1013" s="16">
        <v>1</v>
      </c>
      <c r="F1013" s="17">
        <v>294.02</v>
      </c>
      <c r="G1013" s="16">
        <v>5</v>
      </c>
      <c r="H1013" s="17">
        <v>1633.45</v>
      </c>
      <c r="I1013" s="2" t="s">
        <v>58</v>
      </c>
      <c r="J1013" s="2" t="s">
        <v>55</v>
      </c>
      <c r="K1013" s="16" t="s">
        <v>116</v>
      </c>
      <c r="L1013" s="18">
        <v>2023</v>
      </c>
      <c r="M1013" s="2"/>
    </row>
    <row r="1014" spans="2:13" x14ac:dyDescent="0.3">
      <c r="B1014" s="10">
        <v>45249</v>
      </c>
      <c r="C1014" s="11" t="s">
        <v>16</v>
      </c>
      <c r="D1014" s="11" t="s">
        <v>17</v>
      </c>
      <c r="E1014" s="12">
        <v>2</v>
      </c>
      <c r="F1014" s="13">
        <v>349.98</v>
      </c>
      <c r="G1014" s="12">
        <v>5</v>
      </c>
      <c r="H1014" s="13">
        <v>1249.95</v>
      </c>
      <c r="I1014" s="11" t="s">
        <v>18</v>
      </c>
      <c r="J1014" s="11" t="s">
        <v>14</v>
      </c>
      <c r="K1014" s="12" t="s">
        <v>116</v>
      </c>
      <c r="L1014" s="14">
        <v>2023</v>
      </c>
      <c r="M1014" s="2"/>
    </row>
    <row r="1015" spans="2:13" x14ac:dyDescent="0.3">
      <c r="B1015" s="15">
        <v>45250</v>
      </c>
      <c r="C1015" s="2" t="s">
        <v>87</v>
      </c>
      <c r="D1015" s="2" t="s">
        <v>88</v>
      </c>
      <c r="E1015" s="16">
        <v>3</v>
      </c>
      <c r="F1015" s="17">
        <v>188.97</v>
      </c>
      <c r="G1015" s="16">
        <v>4</v>
      </c>
      <c r="H1015" s="17">
        <v>359.96</v>
      </c>
      <c r="I1015" s="2" t="s">
        <v>25</v>
      </c>
      <c r="J1015" s="2" t="s">
        <v>78</v>
      </c>
      <c r="K1015" s="16" t="s">
        <v>116</v>
      </c>
      <c r="L1015" s="18">
        <v>2023</v>
      </c>
      <c r="M1015" s="2"/>
    </row>
    <row r="1016" spans="2:13" x14ac:dyDescent="0.3">
      <c r="B1016" s="10">
        <v>45251</v>
      </c>
      <c r="C1016" s="11" t="s">
        <v>92</v>
      </c>
      <c r="D1016" s="11" t="s">
        <v>93</v>
      </c>
      <c r="E1016" s="12">
        <v>31</v>
      </c>
      <c r="F1016" s="13">
        <v>1208.69</v>
      </c>
      <c r="G1016" s="12">
        <v>2</v>
      </c>
      <c r="H1016" s="13">
        <v>119.98</v>
      </c>
      <c r="I1016" s="11" t="s">
        <v>94</v>
      </c>
      <c r="J1016" s="11" t="s">
        <v>95</v>
      </c>
      <c r="K1016" s="12" t="s">
        <v>116</v>
      </c>
      <c r="L1016" s="14">
        <v>2023</v>
      </c>
      <c r="M1016" s="2"/>
    </row>
    <row r="1017" spans="2:13" x14ac:dyDescent="0.3">
      <c r="B1017" s="15">
        <v>45252</v>
      </c>
      <c r="C1017" s="2" t="s">
        <v>44</v>
      </c>
      <c r="D1017" s="2" t="s">
        <v>45</v>
      </c>
      <c r="E1017" s="16">
        <v>0</v>
      </c>
      <c r="F1017" s="17">
        <v>0</v>
      </c>
      <c r="G1017" s="16">
        <v>2</v>
      </c>
      <c r="H1017" s="17">
        <v>100.64</v>
      </c>
      <c r="I1017" s="2" t="s">
        <v>46</v>
      </c>
      <c r="J1017" s="2" t="s">
        <v>36</v>
      </c>
      <c r="K1017" s="16" t="s">
        <v>116</v>
      </c>
      <c r="L1017" s="18">
        <v>2023</v>
      </c>
      <c r="M1017" s="2"/>
    </row>
    <row r="1018" spans="2:13" x14ac:dyDescent="0.3">
      <c r="B1018" s="10">
        <v>45253</v>
      </c>
      <c r="C1018" s="11" t="s">
        <v>87</v>
      </c>
      <c r="D1018" s="11" t="s">
        <v>88</v>
      </c>
      <c r="E1018" s="12">
        <v>2</v>
      </c>
      <c r="F1018" s="13">
        <v>125.98</v>
      </c>
      <c r="G1018" s="12">
        <v>4</v>
      </c>
      <c r="H1018" s="13">
        <v>359.96</v>
      </c>
      <c r="I1018" s="11" t="s">
        <v>25</v>
      </c>
      <c r="J1018" s="11" t="s">
        <v>78</v>
      </c>
      <c r="K1018" s="12" t="s">
        <v>116</v>
      </c>
      <c r="L1018" s="14">
        <v>2023</v>
      </c>
      <c r="M1018" s="2"/>
    </row>
    <row r="1019" spans="2:13" x14ac:dyDescent="0.3">
      <c r="B1019" s="15">
        <v>45254</v>
      </c>
      <c r="C1019" s="2" t="s">
        <v>96</v>
      </c>
      <c r="D1019" s="2" t="s">
        <v>97</v>
      </c>
      <c r="E1019" s="16">
        <v>1</v>
      </c>
      <c r="F1019" s="17">
        <v>74.989999999999995</v>
      </c>
      <c r="G1019" s="16">
        <v>3</v>
      </c>
      <c r="H1019" s="17">
        <v>299.97000000000003</v>
      </c>
      <c r="I1019" s="2" t="s">
        <v>25</v>
      </c>
      <c r="J1019" s="2" t="s">
        <v>95</v>
      </c>
      <c r="K1019" s="16" t="s">
        <v>116</v>
      </c>
      <c r="L1019" s="18">
        <v>2023</v>
      </c>
      <c r="M1019" s="2"/>
    </row>
    <row r="1020" spans="2:13" x14ac:dyDescent="0.3">
      <c r="B1020" s="10">
        <v>45255</v>
      </c>
      <c r="C1020" s="11" t="s">
        <v>40</v>
      </c>
      <c r="D1020" s="11" t="s">
        <v>41</v>
      </c>
      <c r="E1020" s="12">
        <v>2</v>
      </c>
      <c r="F1020" s="13">
        <v>43.98</v>
      </c>
      <c r="G1020" s="12">
        <v>2</v>
      </c>
      <c r="H1020" s="13">
        <v>79.98</v>
      </c>
      <c r="I1020" s="11" t="s">
        <v>25</v>
      </c>
      <c r="J1020" s="11" t="s">
        <v>36</v>
      </c>
      <c r="K1020" s="12" t="s">
        <v>116</v>
      </c>
      <c r="L1020" s="14">
        <v>2023</v>
      </c>
      <c r="M1020" s="2"/>
    </row>
    <row r="1021" spans="2:13" x14ac:dyDescent="0.3">
      <c r="B1021" s="15">
        <v>45256</v>
      </c>
      <c r="C1021" s="2" t="s">
        <v>98</v>
      </c>
      <c r="D1021" s="2" t="s">
        <v>99</v>
      </c>
      <c r="E1021" s="16">
        <v>0</v>
      </c>
      <c r="F1021" s="17">
        <v>0</v>
      </c>
      <c r="G1021" s="16">
        <v>3</v>
      </c>
      <c r="H1021" s="17">
        <v>1199.8499999999999</v>
      </c>
      <c r="I1021" s="2" t="s">
        <v>13</v>
      </c>
      <c r="J1021" s="2" t="s">
        <v>100</v>
      </c>
      <c r="K1021" s="16" t="s">
        <v>116</v>
      </c>
      <c r="L1021" s="18">
        <v>2023</v>
      </c>
      <c r="M1021" s="2"/>
    </row>
    <row r="1022" spans="2:13" x14ac:dyDescent="0.3">
      <c r="B1022" s="10">
        <v>45257</v>
      </c>
      <c r="C1022" s="11" t="s">
        <v>59</v>
      </c>
      <c r="D1022" s="11" t="s">
        <v>60</v>
      </c>
      <c r="E1022" s="12">
        <v>0</v>
      </c>
      <c r="F1022" s="13">
        <v>0</v>
      </c>
      <c r="G1022" s="12">
        <v>2</v>
      </c>
      <c r="H1022" s="13">
        <v>79.98</v>
      </c>
      <c r="I1022" s="11" t="s">
        <v>30</v>
      </c>
      <c r="J1022" s="11" t="s">
        <v>55</v>
      </c>
      <c r="K1022" s="12" t="s">
        <v>116</v>
      </c>
      <c r="L1022" s="14">
        <v>2023</v>
      </c>
      <c r="M1022" s="2"/>
    </row>
    <row r="1023" spans="2:13" x14ac:dyDescent="0.3">
      <c r="B1023" s="15">
        <v>45258</v>
      </c>
      <c r="C1023" s="2" t="s">
        <v>51</v>
      </c>
      <c r="D1023" s="2" t="s">
        <v>52</v>
      </c>
      <c r="E1023" s="16">
        <v>3</v>
      </c>
      <c r="F1023" s="17">
        <v>269.96999999999997</v>
      </c>
      <c r="G1023" s="16">
        <v>4</v>
      </c>
      <c r="H1023" s="17">
        <v>479.96</v>
      </c>
      <c r="I1023" s="2" t="s">
        <v>39</v>
      </c>
      <c r="J1023" s="2" t="s">
        <v>36</v>
      </c>
      <c r="K1023" s="16" t="s">
        <v>116</v>
      </c>
      <c r="L1023" s="18">
        <v>2023</v>
      </c>
      <c r="M1023" s="2"/>
    </row>
    <row r="1024" spans="2:13" x14ac:dyDescent="0.3">
      <c r="B1024" s="10">
        <v>45259</v>
      </c>
      <c r="C1024" s="11" t="s">
        <v>33</v>
      </c>
      <c r="D1024" s="11" t="s">
        <v>34</v>
      </c>
      <c r="E1024" s="12">
        <v>1</v>
      </c>
      <c r="F1024" s="13">
        <v>199.99</v>
      </c>
      <c r="G1024" s="12">
        <v>1</v>
      </c>
      <c r="H1024" s="13">
        <v>249.99</v>
      </c>
      <c r="I1024" s="11" t="s">
        <v>35</v>
      </c>
      <c r="J1024" s="11" t="s">
        <v>36</v>
      </c>
      <c r="K1024" s="12" t="s">
        <v>116</v>
      </c>
      <c r="L1024" s="14">
        <v>2023</v>
      </c>
      <c r="M1024" s="2"/>
    </row>
    <row r="1025" spans="2:13" x14ac:dyDescent="0.3">
      <c r="B1025" s="15">
        <v>45260</v>
      </c>
      <c r="C1025" s="2" t="s">
        <v>104</v>
      </c>
      <c r="D1025" s="2" t="s">
        <v>105</v>
      </c>
      <c r="E1025" s="16">
        <v>2</v>
      </c>
      <c r="F1025" s="17">
        <v>69.099999999999994</v>
      </c>
      <c r="G1025" s="16">
        <v>5</v>
      </c>
      <c r="H1025" s="17">
        <v>265.75</v>
      </c>
      <c r="I1025" s="2" t="s">
        <v>106</v>
      </c>
      <c r="J1025" s="2" t="s">
        <v>100</v>
      </c>
      <c r="K1025" s="16" t="s">
        <v>116</v>
      </c>
      <c r="L1025" s="18">
        <v>2023</v>
      </c>
      <c r="M1025" s="2"/>
    </row>
    <row r="1026" spans="2:13" x14ac:dyDescent="0.3">
      <c r="B1026" s="10">
        <v>45261</v>
      </c>
      <c r="C1026" s="11" t="s">
        <v>64</v>
      </c>
      <c r="D1026" s="11" t="s">
        <v>65</v>
      </c>
      <c r="E1026" s="12">
        <v>0</v>
      </c>
      <c r="F1026" s="13">
        <v>0</v>
      </c>
      <c r="G1026" s="12">
        <v>2</v>
      </c>
      <c r="H1026" s="13">
        <v>1299.98</v>
      </c>
      <c r="I1026" s="11" t="s">
        <v>35</v>
      </c>
      <c r="J1026" s="11" t="s">
        <v>55</v>
      </c>
      <c r="K1026" s="12" t="s">
        <v>117</v>
      </c>
      <c r="L1026" s="14">
        <v>2023</v>
      </c>
      <c r="M1026" s="2"/>
    </row>
    <row r="1027" spans="2:13" x14ac:dyDescent="0.3">
      <c r="B1027" s="15">
        <v>45262</v>
      </c>
      <c r="C1027" s="2" t="s">
        <v>84</v>
      </c>
      <c r="D1027" s="2" t="s">
        <v>85</v>
      </c>
      <c r="E1027" s="16">
        <v>2</v>
      </c>
      <c r="F1027" s="17">
        <v>193.5</v>
      </c>
      <c r="G1027" s="16">
        <v>1</v>
      </c>
      <c r="H1027" s="17">
        <v>129</v>
      </c>
      <c r="I1027" s="2" t="s">
        <v>86</v>
      </c>
      <c r="J1027" s="2" t="s">
        <v>78</v>
      </c>
      <c r="K1027" s="16" t="s">
        <v>117</v>
      </c>
      <c r="L1027" s="18">
        <v>2023</v>
      </c>
      <c r="M1027" s="2"/>
    </row>
    <row r="1028" spans="2:13" x14ac:dyDescent="0.3">
      <c r="B1028" s="10">
        <v>45263</v>
      </c>
      <c r="C1028" s="11" t="s">
        <v>31</v>
      </c>
      <c r="D1028" s="11" t="s">
        <v>32</v>
      </c>
      <c r="E1028" s="12">
        <v>2</v>
      </c>
      <c r="F1028" s="13">
        <v>469</v>
      </c>
      <c r="G1028" s="12">
        <v>3</v>
      </c>
      <c r="H1028" s="13">
        <v>827.64</v>
      </c>
      <c r="I1028" s="11" t="s">
        <v>18</v>
      </c>
      <c r="J1028" s="11" t="s">
        <v>14</v>
      </c>
      <c r="K1028" s="12" t="s">
        <v>117</v>
      </c>
      <c r="L1028" s="14">
        <v>2023</v>
      </c>
      <c r="M1028" s="2"/>
    </row>
    <row r="1029" spans="2:13" x14ac:dyDescent="0.3">
      <c r="B1029" s="15">
        <v>45264</v>
      </c>
      <c r="C1029" s="2" t="s">
        <v>40</v>
      </c>
      <c r="D1029" s="2" t="s">
        <v>41</v>
      </c>
      <c r="E1029" s="16">
        <v>1</v>
      </c>
      <c r="F1029" s="17">
        <v>21.99</v>
      </c>
      <c r="G1029" s="16">
        <v>1</v>
      </c>
      <c r="H1029" s="17">
        <v>39.99</v>
      </c>
      <c r="I1029" s="2" t="s">
        <v>25</v>
      </c>
      <c r="J1029" s="2" t="s">
        <v>36</v>
      </c>
      <c r="K1029" s="16" t="s">
        <v>117</v>
      </c>
      <c r="L1029" s="18">
        <v>2023</v>
      </c>
      <c r="M1029" s="2"/>
    </row>
    <row r="1030" spans="2:13" x14ac:dyDescent="0.3">
      <c r="B1030" s="10">
        <v>45265</v>
      </c>
      <c r="C1030" s="11" t="s">
        <v>104</v>
      </c>
      <c r="D1030" s="11" t="s">
        <v>105</v>
      </c>
      <c r="E1030" s="12">
        <v>3</v>
      </c>
      <c r="F1030" s="13">
        <v>103.64999999999999</v>
      </c>
      <c r="G1030" s="12">
        <v>2</v>
      </c>
      <c r="H1030" s="13">
        <v>106.3</v>
      </c>
      <c r="I1030" s="11" t="s">
        <v>106</v>
      </c>
      <c r="J1030" s="11" t="s">
        <v>100</v>
      </c>
      <c r="K1030" s="12" t="s">
        <v>117</v>
      </c>
      <c r="L1030" s="14">
        <v>2023</v>
      </c>
      <c r="M1030" s="2"/>
    </row>
    <row r="1031" spans="2:13" x14ac:dyDescent="0.3">
      <c r="B1031" s="15">
        <v>45266</v>
      </c>
      <c r="C1031" s="2" t="s">
        <v>84</v>
      </c>
      <c r="D1031" s="2" t="s">
        <v>85</v>
      </c>
      <c r="E1031" s="16">
        <v>0</v>
      </c>
      <c r="F1031" s="17">
        <v>0</v>
      </c>
      <c r="G1031" s="16">
        <v>4</v>
      </c>
      <c r="H1031" s="17">
        <v>516</v>
      </c>
      <c r="I1031" s="2" t="s">
        <v>86</v>
      </c>
      <c r="J1031" s="2" t="s">
        <v>78</v>
      </c>
      <c r="K1031" s="16" t="s">
        <v>117</v>
      </c>
      <c r="L1031" s="18">
        <v>2023</v>
      </c>
      <c r="M1031" s="2"/>
    </row>
    <row r="1032" spans="2:13" x14ac:dyDescent="0.3">
      <c r="B1032" s="10">
        <v>45267</v>
      </c>
      <c r="C1032" s="11" t="s">
        <v>53</v>
      </c>
      <c r="D1032" s="11" t="s">
        <v>54</v>
      </c>
      <c r="E1032" s="12">
        <v>1</v>
      </c>
      <c r="F1032" s="13">
        <v>207.99</v>
      </c>
      <c r="G1032" s="12">
        <v>1</v>
      </c>
      <c r="H1032" s="13">
        <v>259.99</v>
      </c>
      <c r="I1032" s="11" t="s">
        <v>35</v>
      </c>
      <c r="J1032" s="11" t="s">
        <v>55</v>
      </c>
      <c r="K1032" s="12" t="s">
        <v>117</v>
      </c>
      <c r="L1032" s="14">
        <v>2023</v>
      </c>
      <c r="M1032" s="2"/>
    </row>
    <row r="1033" spans="2:13" x14ac:dyDescent="0.3">
      <c r="B1033" s="15">
        <v>45268</v>
      </c>
      <c r="C1033" s="2" t="s">
        <v>21</v>
      </c>
      <c r="D1033" s="2" t="s">
        <v>22</v>
      </c>
      <c r="E1033" s="16">
        <v>0</v>
      </c>
      <c r="F1033" s="17">
        <v>0</v>
      </c>
      <c r="G1033" s="16">
        <v>4</v>
      </c>
      <c r="H1033" s="17">
        <v>279.95999999999998</v>
      </c>
      <c r="I1033" s="2" t="s">
        <v>18</v>
      </c>
      <c r="J1033" s="2" t="s">
        <v>14</v>
      </c>
      <c r="K1033" s="16" t="s">
        <v>117</v>
      </c>
      <c r="L1033" s="18">
        <v>2023</v>
      </c>
      <c r="M1033" s="2"/>
    </row>
    <row r="1034" spans="2:13" x14ac:dyDescent="0.3">
      <c r="B1034" s="10">
        <v>45269</v>
      </c>
      <c r="C1034" s="11" t="s">
        <v>16</v>
      </c>
      <c r="D1034" s="11" t="s">
        <v>17</v>
      </c>
      <c r="E1034" s="12">
        <v>2</v>
      </c>
      <c r="F1034" s="13">
        <v>349.98</v>
      </c>
      <c r="G1034" s="12">
        <v>2</v>
      </c>
      <c r="H1034" s="13">
        <v>499.98</v>
      </c>
      <c r="I1034" s="11" t="s">
        <v>18</v>
      </c>
      <c r="J1034" s="11" t="s">
        <v>14</v>
      </c>
      <c r="K1034" s="12" t="s">
        <v>117</v>
      </c>
      <c r="L1034" s="14">
        <v>2023</v>
      </c>
      <c r="M1034" s="2"/>
    </row>
    <row r="1035" spans="2:13" x14ac:dyDescent="0.3">
      <c r="B1035" s="15">
        <v>45270</v>
      </c>
      <c r="C1035" s="2" t="s">
        <v>49</v>
      </c>
      <c r="D1035" s="2" t="s">
        <v>50</v>
      </c>
      <c r="E1035" s="16">
        <v>0</v>
      </c>
      <c r="F1035" s="17">
        <v>0</v>
      </c>
      <c r="G1035" s="16">
        <v>2</v>
      </c>
      <c r="H1035" s="17">
        <v>83.76</v>
      </c>
      <c r="I1035" s="2" t="s">
        <v>46</v>
      </c>
      <c r="J1035" s="2" t="s">
        <v>36</v>
      </c>
      <c r="K1035" s="16" t="s">
        <v>117</v>
      </c>
      <c r="L1035" s="18">
        <v>2023</v>
      </c>
      <c r="M1035" s="2"/>
    </row>
    <row r="1036" spans="2:13" x14ac:dyDescent="0.3">
      <c r="B1036" s="10">
        <v>45271</v>
      </c>
      <c r="C1036" s="11" t="s">
        <v>49</v>
      </c>
      <c r="D1036" s="11" t="s">
        <v>50</v>
      </c>
      <c r="E1036" s="12">
        <v>1</v>
      </c>
      <c r="F1036" s="13">
        <v>23.03</v>
      </c>
      <c r="G1036" s="12">
        <v>2</v>
      </c>
      <c r="H1036" s="13">
        <v>83.76</v>
      </c>
      <c r="I1036" s="11" t="s">
        <v>46</v>
      </c>
      <c r="J1036" s="11" t="s">
        <v>36</v>
      </c>
      <c r="K1036" s="12" t="s">
        <v>117</v>
      </c>
      <c r="L1036" s="14">
        <v>2023</v>
      </c>
      <c r="M1036" s="2"/>
    </row>
    <row r="1037" spans="2:13" x14ac:dyDescent="0.3">
      <c r="B1037" s="15">
        <v>45272</v>
      </c>
      <c r="C1037" s="2" t="s">
        <v>79</v>
      </c>
      <c r="D1037" s="2" t="s">
        <v>80</v>
      </c>
      <c r="E1037" s="16">
        <v>2</v>
      </c>
      <c r="F1037" s="17">
        <v>423.3</v>
      </c>
      <c r="G1037" s="16">
        <v>1</v>
      </c>
      <c r="H1037" s="17">
        <v>249</v>
      </c>
      <c r="I1037" s="2" t="s">
        <v>81</v>
      </c>
      <c r="J1037" s="2" t="s">
        <v>78</v>
      </c>
      <c r="K1037" s="16" t="s">
        <v>117</v>
      </c>
      <c r="L1037" s="18">
        <v>2023</v>
      </c>
      <c r="M1037" s="2"/>
    </row>
    <row r="1038" spans="2:13" x14ac:dyDescent="0.3">
      <c r="B1038" s="10">
        <v>45273</v>
      </c>
      <c r="C1038" s="11" t="s">
        <v>51</v>
      </c>
      <c r="D1038" s="11" t="s">
        <v>52</v>
      </c>
      <c r="E1038" s="12">
        <v>3</v>
      </c>
      <c r="F1038" s="13">
        <v>269.96999999999997</v>
      </c>
      <c r="G1038" s="12">
        <v>3</v>
      </c>
      <c r="H1038" s="13">
        <v>359.97</v>
      </c>
      <c r="I1038" s="11" t="s">
        <v>39</v>
      </c>
      <c r="J1038" s="11" t="s">
        <v>36</v>
      </c>
      <c r="K1038" s="12" t="s">
        <v>117</v>
      </c>
      <c r="L1038" s="14">
        <v>2023</v>
      </c>
      <c r="M1038" s="2"/>
    </row>
    <row r="1039" spans="2:13" x14ac:dyDescent="0.3">
      <c r="B1039" s="15">
        <v>45274</v>
      </c>
      <c r="C1039" s="2" t="s">
        <v>44</v>
      </c>
      <c r="D1039" s="2" t="s">
        <v>45</v>
      </c>
      <c r="E1039" s="16">
        <v>1</v>
      </c>
      <c r="F1039" s="17">
        <v>32.71</v>
      </c>
      <c r="G1039" s="16">
        <v>3</v>
      </c>
      <c r="H1039" s="17">
        <v>150.96</v>
      </c>
      <c r="I1039" s="2" t="s">
        <v>46</v>
      </c>
      <c r="J1039" s="2" t="s">
        <v>36</v>
      </c>
      <c r="K1039" s="16" t="s">
        <v>117</v>
      </c>
      <c r="L1039" s="18">
        <v>2023</v>
      </c>
      <c r="M1039" s="2"/>
    </row>
    <row r="1040" spans="2:13" x14ac:dyDescent="0.3">
      <c r="B1040" s="10">
        <v>45275</v>
      </c>
      <c r="C1040" s="11" t="s">
        <v>82</v>
      </c>
      <c r="D1040" s="11" t="s">
        <v>83</v>
      </c>
      <c r="E1040" s="12">
        <v>1</v>
      </c>
      <c r="F1040" s="13">
        <v>96.75</v>
      </c>
      <c r="G1040" s="12">
        <v>2</v>
      </c>
      <c r="H1040" s="13">
        <v>258</v>
      </c>
      <c r="I1040" s="11" t="s">
        <v>77</v>
      </c>
      <c r="J1040" s="11" t="s">
        <v>78</v>
      </c>
      <c r="K1040" s="12" t="s">
        <v>117</v>
      </c>
      <c r="L1040" s="14">
        <v>2023</v>
      </c>
      <c r="M1040" s="2"/>
    </row>
    <row r="1041" spans="2:13" x14ac:dyDescent="0.3">
      <c r="B1041" s="15">
        <v>45276</v>
      </c>
      <c r="C1041" s="2" t="s">
        <v>21</v>
      </c>
      <c r="D1041" s="2" t="s">
        <v>22</v>
      </c>
      <c r="E1041" s="16">
        <v>3</v>
      </c>
      <c r="F1041" s="17">
        <v>125.97</v>
      </c>
      <c r="G1041" s="16">
        <v>4</v>
      </c>
      <c r="H1041" s="17">
        <v>279.95999999999998</v>
      </c>
      <c r="I1041" s="2" t="s">
        <v>18</v>
      </c>
      <c r="J1041" s="2" t="s">
        <v>14</v>
      </c>
      <c r="K1041" s="16" t="s">
        <v>117</v>
      </c>
      <c r="L1041" s="18">
        <v>2023</v>
      </c>
      <c r="M1041" s="2"/>
    </row>
    <row r="1042" spans="2:13" x14ac:dyDescent="0.3">
      <c r="B1042" s="10">
        <v>45277</v>
      </c>
      <c r="C1042" s="11" t="s">
        <v>101</v>
      </c>
      <c r="D1042" s="11" t="s">
        <v>102</v>
      </c>
      <c r="E1042" s="12">
        <v>0</v>
      </c>
      <c r="F1042" s="13">
        <v>0</v>
      </c>
      <c r="G1042" s="12">
        <v>2</v>
      </c>
      <c r="H1042" s="13">
        <v>698</v>
      </c>
      <c r="I1042" s="11" t="s">
        <v>103</v>
      </c>
      <c r="J1042" s="11" t="s">
        <v>100</v>
      </c>
      <c r="K1042" s="12" t="s">
        <v>117</v>
      </c>
      <c r="L1042" s="14">
        <v>2023</v>
      </c>
      <c r="M1042" s="2"/>
    </row>
    <row r="1043" spans="2:13" x14ac:dyDescent="0.3">
      <c r="B1043" s="15">
        <v>45278</v>
      </c>
      <c r="C1043" s="2" t="s">
        <v>28</v>
      </c>
      <c r="D1043" s="2" t="s">
        <v>29</v>
      </c>
      <c r="E1043" s="16">
        <v>1</v>
      </c>
      <c r="F1043" s="17">
        <v>15</v>
      </c>
      <c r="G1043" s="16">
        <v>5</v>
      </c>
      <c r="H1043" s="17">
        <v>149.94999999999999</v>
      </c>
      <c r="I1043" s="2" t="s">
        <v>30</v>
      </c>
      <c r="J1043" s="2" t="s">
        <v>14</v>
      </c>
      <c r="K1043" s="16" t="s">
        <v>117</v>
      </c>
      <c r="L1043" s="18">
        <v>2023</v>
      </c>
      <c r="M1043" s="2"/>
    </row>
    <row r="1044" spans="2:13" x14ac:dyDescent="0.3">
      <c r="B1044" s="10">
        <v>45279</v>
      </c>
      <c r="C1044" s="11" t="s">
        <v>11</v>
      </c>
      <c r="D1044" s="11" t="s">
        <v>12</v>
      </c>
      <c r="E1044" s="12">
        <v>0</v>
      </c>
      <c r="F1044" s="13">
        <v>0</v>
      </c>
      <c r="G1044" s="12">
        <v>1</v>
      </c>
      <c r="H1044" s="13">
        <v>431.99</v>
      </c>
      <c r="I1044" s="11" t="s">
        <v>13</v>
      </c>
      <c r="J1044" s="11" t="s">
        <v>14</v>
      </c>
      <c r="K1044" s="12" t="s">
        <v>117</v>
      </c>
      <c r="L1044" s="14">
        <v>2023</v>
      </c>
      <c r="M1044" s="2"/>
    </row>
    <row r="1045" spans="2:13" x14ac:dyDescent="0.3">
      <c r="B1045" s="15">
        <v>45280</v>
      </c>
      <c r="C1045" s="2" t="s">
        <v>53</v>
      </c>
      <c r="D1045" s="2" t="s">
        <v>54</v>
      </c>
      <c r="E1045" s="16">
        <v>1</v>
      </c>
      <c r="F1045" s="17">
        <v>207.99</v>
      </c>
      <c r="G1045" s="16">
        <v>3</v>
      </c>
      <c r="H1045" s="17">
        <v>779.97</v>
      </c>
      <c r="I1045" s="2" t="s">
        <v>35</v>
      </c>
      <c r="J1045" s="2" t="s">
        <v>55</v>
      </c>
      <c r="K1045" s="16" t="s">
        <v>117</v>
      </c>
      <c r="L1045" s="18">
        <v>2023</v>
      </c>
      <c r="M1045" s="2"/>
    </row>
    <row r="1046" spans="2:13" x14ac:dyDescent="0.3">
      <c r="B1046" s="10">
        <v>45281</v>
      </c>
      <c r="C1046" s="11" t="s">
        <v>53</v>
      </c>
      <c r="D1046" s="11" t="s">
        <v>54</v>
      </c>
      <c r="E1046" s="12">
        <v>1</v>
      </c>
      <c r="F1046" s="13">
        <v>207.99</v>
      </c>
      <c r="G1046" s="12">
        <v>5</v>
      </c>
      <c r="H1046" s="13">
        <v>1299.95</v>
      </c>
      <c r="I1046" s="11" t="s">
        <v>35</v>
      </c>
      <c r="J1046" s="11" t="s">
        <v>55</v>
      </c>
      <c r="K1046" s="12" t="s">
        <v>117</v>
      </c>
      <c r="L1046" s="14">
        <v>2023</v>
      </c>
      <c r="M1046" s="2"/>
    </row>
    <row r="1047" spans="2:13" x14ac:dyDescent="0.3">
      <c r="B1047" s="15">
        <v>45282</v>
      </c>
      <c r="C1047" s="2" t="s">
        <v>42</v>
      </c>
      <c r="D1047" s="2" t="s">
        <v>43</v>
      </c>
      <c r="E1047" s="16">
        <v>3</v>
      </c>
      <c r="F1047" s="17">
        <v>65.97</v>
      </c>
      <c r="G1047" s="16">
        <v>5</v>
      </c>
      <c r="H1047" s="17">
        <v>199.95</v>
      </c>
      <c r="I1047" s="2" t="s">
        <v>25</v>
      </c>
      <c r="J1047" s="2" t="s">
        <v>36</v>
      </c>
      <c r="K1047" s="16" t="s">
        <v>117</v>
      </c>
      <c r="L1047" s="18">
        <v>2023</v>
      </c>
      <c r="M1047" s="2"/>
    </row>
    <row r="1048" spans="2:13" x14ac:dyDescent="0.3">
      <c r="B1048" s="10">
        <v>45283</v>
      </c>
      <c r="C1048" s="11" t="s">
        <v>11</v>
      </c>
      <c r="D1048" s="11" t="s">
        <v>12</v>
      </c>
      <c r="E1048" s="12">
        <v>2</v>
      </c>
      <c r="F1048" s="13">
        <v>691.18</v>
      </c>
      <c r="G1048" s="12">
        <v>2</v>
      </c>
      <c r="H1048" s="13">
        <v>863.98</v>
      </c>
      <c r="I1048" s="11" t="s">
        <v>13</v>
      </c>
      <c r="J1048" s="11" t="s">
        <v>14</v>
      </c>
      <c r="K1048" s="12" t="s">
        <v>117</v>
      </c>
      <c r="L1048" s="14">
        <v>2023</v>
      </c>
      <c r="M1048" s="2"/>
    </row>
    <row r="1049" spans="2:13" x14ac:dyDescent="0.3">
      <c r="B1049" s="15">
        <v>45284</v>
      </c>
      <c r="C1049" s="2" t="s">
        <v>33</v>
      </c>
      <c r="D1049" s="2" t="s">
        <v>34</v>
      </c>
      <c r="E1049" s="16">
        <v>2</v>
      </c>
      <c r="F1049" s="17">
        <v>399.98</v>
      </c>
      <c r="G1049" s="16">
        <v>5</v>
      </c>
      <c r="H1049" s="17">
        <v>1249.95</v>
      </c>
      <c r="I1049" s="2" t="s">
        <v>35</v>
      </c>
      <c r="J1049" s="2" t="s">
        <v>36</v>
      </c>
      <c r="K1049" s="16" t="s">
        <v>117</v>
      </c>
      <c r="L1049" s="18">
        <v>2023</v>
      </c>
      <c r="M1049" s="2"/>
    </row>
    <row r="1050" spans="2:13" x14ac:dyDescent="0.3">
      <c r="B1050" s="10">
        <v>45285</v>
      </c>
      <c r="C1050" s="11" t="s">
        <v>59</v>
      </c>
      <c r="D1050" s="11" t="s">
        <v>60</v>
      </c>
      <c r="E1050" s="12">
        <v>2</v>
      </c>
      <c r="F1050" s="13">
        <v>40</v>
      </c>
      <c r="G1050" s="12">
        <v>4</v>
      </c>
      <c r="H1050" s="13">
        <v>159.96</v>
      </c>
      <c r="I1050" s="11" t="s">
        <v>30</v>
      </c>
      <c r="J1050" s="11" t="s">
        <v>55</v>
      </c>
      <c r="K1050" s="12" t="s">
        <v>117</v>
      </c>
      <c r="L1050" s="14">
        <v>2023</v>
      </c>
      <c r="M1050" s="2"/>
    </row>
    <row r="1051" spans="2:13" x14ac:dyDescent="0.3">
      <c r="B1051" s="15">
        <v>45286</v>
      </c>
      <c r="C1051" s="2" t="s">
        <v>28</v>
      </c>
      <c r="D1051" s="2" t="s">
        <v>29</v>
      </c>
      <c r="E1051" s="16">
        <v>0</v>
      </c>
      <c r="F1051" s="17">
        <v>0</v>
      </c>
      <c r="G1051" s="16">
        <v>1</v>
      </c>
      <c r="H1051" s="17">
        <v>29.99</v>
      </c>
      <c r="I1051" s="2" t="s">
        <v>30</v>
      </c>
      <c r="J1051" s="2" t="s">
        <v>14</v>
      </c>
      <c r="K1051" s="16" t="s">
        <v>117</v>
      </c>
      <c r="L1051" s="18">
        <v>2023</v>
      </c>
      <c r="M1051" s="2"/>
    </row>
    <row r="1052" spans="2:13" x14ac:dyDescent="0.3">
      <c r="B1052" s="10">
        <v>45287</v>
      </c>
      <c r="C1052" s="11" t="s">
        <v>101</v>
      </c>
      <c r="D1052" s="11" t="s">
        <v>102</v>
      </c>
      <c r="E1052" s="12">
        <v>2</v>
      </c>
      <c r="F1052" s="13">
        <v>488.6</v>
      </c>
      <c r="G1052" s="12">
        <v>2</v>
      </c>
      <c r="H1052" s="13">
        <v>698</v>
      </c>
      <c r="I1052" s="11" t="s">
        <v>103</v>
      </c>
      <c r="J1052" s="11" t="s">
        <v>100</v>
      </c>
      <c r="K1052" s="12" t="s">
        <v>117</v>
      </c>
      <c r="L1052" s="14">
        <v>2023</v>
      </c>
      <c r="M1052" s="2"/>
    </row>
    <row r="1053" spans="2:13" x14ac:dyDescent="0.3">
      <c r="B1053" s="15">
        <v>45288</v>
      </c>
      <c r="C1053" s="2" t="s">
        <v>31</v>
      </c>
      <c r="D1053" s="2" t="s">
        <v>32</v>
      </c>
      <c r="E1053" s="16">
        <v>3</v>
      </c>
      <c r="F1053" s="17">
        <v>703.5</v>
      </c>
      <c r="G1053" s="16">
        <v>2</v>
      </c>
      <c r="H1053" s="17">
        <v>551.76</v>
      </c>
      <c r="I1053" s="2" t="s">
        <v>18</v>
      </c>
      <c r="J1053" s="2" t="s">
        <v>14</v>
      </c>
      <c r="K1053" s="16" t="s">
        <v>117</v>
      </c>
      <c r="L1053" s="18">
        <v>2023</v>
      </c>
      <c r="M1053" s="2"/>
    </row>
    <row r="1054" spans="2:13" x14ac:dyDescent="0.3">
      <c r="B1054" s="10">
        <v>45289</v>
      </c>
      <c r="C1054" s="11" t="s">
        <v>75</v>
      </c>
      <c r="D1054" s="11" t="s">
        <v>76</v>
      </c>
      <c r="E1054" s="12">
        <v>0</v>
      </c>
      <c r="F1054" s="13">
        <v>0</v>
      </c>
      <c r="G1054" s="12">
        <v>3</v>
      </c>
      <c r="H1054" s="13">
        <v>60</v>
      </c>
      <c r="I1054" s="11" t="s">
        <v>77</v>
      </c>
      <c r="J1054" s="11" t="s">
        <v>78</v>
      </c>
      <c r="K1054" s="12" t="s">
        <v>117</v>
      </c>
      <c r="L1054" s="14">
        <v>2023</v>
      </c>
      <c r="M1054" s="2"/>
    </row>
    <row r="1055" spans="2:13" x14ac:dyDescent="0.3">
      <c r="B1055" s="15">
        <v>45290</v>
      </c>
      <c r="C1055" s="2" t="s">
        <v>72</v>
      </c>
      <c r="D1055" s="2" t="s">
        <v>73</v>
      </c>
      <c r="E1055" s="16">
        <v>1</v>
      </c>
      <c r="F1055" s="17">
        <v>12600</v>
      </c>
      <c r="G1055" s="16">
        <v>1</v>
      </c>
      <c r="H1055" s="17">
        <v>14000</v>
      </c>
      <c r="I1055" s="2" t="s">
        <v>74</v>
      </c>
      <c r="J1055" s="2" t="s">
        <v>68</v>
      </c>
      <c r="K1055" s="16" t="s">
        <v>117</v>
      </c>
      <c r="L1055" s="18">
        <v>2023</v>
      </c>
      <c r="M1055" s="2"/>
    </row>
    <row r="1056" spans="2:13" x14ac:dyDescent="0.3">
      <c r="B1056" s="10">
        <v>45291</v>
      </c>
      <c r="C1056" s="11" t="s">
        <v>63</v>
      </c>
      <c r="D1056" s="11" t="s">
        <v>41</v>
      </c>
      <c r="E1056" s="12">
        <v>0</v>
      </c>
      <c r="F1056" s="13">
        <v>0</v>
      </c>
      <c r="G1056" s="12">
        <v>3</v>
      </c>
      <c r="H1056" s="13">
        <v>119.97</v>
      </c>
      <c r="I1056" s="11" t="s">
        <v>25</v>
      </c>
      <c r="J1056" s="11" t="s">
        <v>55</v>
      </c>
      <c r="K1056" s="12" t="s">
        <v>117</v>
      </c>
      <c r="L1056" s="14">
        <v>2023</v>
      </c>
      <c r="M1056" s="2"/>
    </row>
    <row r="1057" spans="2:13" x14ac:dyDescent="0.3">
      <c r="B1057" s="15">
        <v>45292</v>
      </c>
      <c r="C1057" s="2" t="s">
        <v>89</v>
      </c>
      <c r="D1057" s="2" t="s">
        <v>90</v>
      </c>
      <c r="E1057" s="16">
        <v>3</v>
      </c>
      <c r="F1057" s="17">
        <v>188.97</v>
      </c>
      <c r="G1057" s="16">
        <v>3</v>
      </c>
      <c r="H1057" s="17">
        <v>269.97000000000003</v>
      </c>
      <c r="I1057" s="2" t="s">
        <v>91</v>
      </c>
      <c r="J1057" s="2" t="s">
        <v>78</v>
      </c>
      <c r="K1057" s="16" t="s">
        <v>15</v>
      </c>
      <c r="L1057" s="18">
        <v>2024</v>
      </c>
      <c r="M1057" s="2"/>
    </row>
    <row r="1058" spans="2:13" x14ac:dyDescent="0.3">
      <c r="B1058" s="10">
        <v>45293</v>
      </c>
      <c r="C1058" s="11" t="s">
        <v>16</v>
      </c>
      <c r="D1058" s="11" t="s">
        <v>17</v>
      </c>
      <c r="E1058" s="12">
        <v>1</v>
      </c>
      <c r="F1058" s="13">
        <v>174.99</v>
      </c>
      <c r="G1058" s="12">
        <v>5</v>
      </c>
      <c r="H1058" s="13">
        <v>1249.95</v>
      </c>
      <c r="I1058" s="11" t="s">
        <v>18</v>
      </c>
      <c r="J1058" s="11" t="s">
        <v>14</v>
      </c>
      <c r="K1058" s="12" t="s">
        <v>15</v>
      </c>
      <c r="L1058" s="14">
        <v>2024</v>
      </c>
      <c r="M1058" s="2"/>
    </row>
    <row r="1059" spans="2:13" x14ac:dyDescent="0.3">
      <c r="B1059" s="15">
        <v>45294</v>
      </c>
      <c r="C1059" s="2" t="s">
        <v>51</v>
      </c>
      <c r="D1059" s="2" t="s">
        <v>52</v>
      </c>
      <c r="E1059" s="16">
        <v>1</v>
      </c>
      <c r="F1059" s="17">
        <v>89.99</v>
      </c>
      <c r="G1059" s="16">
        <v>2</v>
      </c>
      <c r="H1059" s="17">
        <v>239.98</v>
      </c>
      <c r="I1059" s="2" t="s">
        <v>39</v>
      </c>
      <c r="J1059" s="2" t="s">
        <v>36</v>
      </c>
      <c r="K1059" s="16" t="s">
        <v>15</v>
      </c>
      <c r="L1059" s="18">
        <v>2024</v>
      </c>
      <c r="M1059" s="2"/>
    </row>
    <row r="1060" spans="2:13" x14ac:dyDescent="0.3">
      <c r="B1060" s="10">
        <v>45295</v>
      </c>
      <c r="C1060" s="11" t="s">
        <v>64</v>
      </c>
      <c r="D1060" s="11" t="s">
        <v>65</v>
      </c>
      <c r="E1060" s="12">
        <v>3</v>
      </c>
      <c r="F1060" s="13">
        <v>1754.97</v>
      </c>
      <c r="G1060" s="12">
        <v>3</v>
      </c>
      <c r="H1060" s="13">
        <v>1949.97</v>
      </c>
      <c r="I1060" s="11" t="s">
        <v>35</v>
      </c>
      <c r="J1060" s="11" t="s">
        <v>55</v>
      </c>
      <c r="K1060" s="12" t="s">
        <v>15</v>
      </c>
      <c r="L1060" s="14">
        <v>2024</v>
      </c>
      <c r="M1060" s="2"/>
    </row>
    <row r="1061" spans="2:13" x14ac:dyDescent="0.3">
      <c r="B1061" s="15">
        <v>45296</v>
      </c>
      <c r="C1061" s="2" t="s">
        <v>53</v>
      </c>
      <c r="D1061" s="2" t="s">
        <v>54</v>
      </c>
      <c r="E1061" s="16">
        <v>0</v>
      </c>
      <c r="F1061" s="17">
        <v>0</v>
      </c>
      <c r="G1061" s="16">
        <v>1</v>
      </c>
      <c r="H1061" s="17">
        <v>259.99</v>
      </c>
      <c r="I1061" s="2" t="s">
        <v>35</v>
      </c>
      <c r="J1061" s="2" t="s">
        <v>55</v>
      </c>
      <c r="K1061" s="16" t="s">
        <v>15</v>
      </c>
      <c r="L1061" s="18">
        <v>2024</v>
      </c>
      <c r="M1061" s="2"/>
    </row>
    <row r="1062" spans="2:13" x14ac:dyDescent="0.3">
      <c r="B1062" s="10">
        <v>45297</v>
      </c>
      <c r="C1062" s="11" t="s">
        <v>16</v>
      </c>
      <c r="D1062" s="11" t="s">
        <v>17</v>
      </c>
      <c r="E1062" s="12">
        <v>1</v>
      </c>
      <c r="F1062" s="13">
        <v>174.99</v>
      </c>
      <c r="G1062" s="12">
        <v>4</v>
      </c>
      <c r="H1062" s="13">
        <v>999.96</v>
      </c>
      <c r="I1062" s="11" t="s">
        <v>18</v>
      </c>
      <c r="J1062" s="11" t="s">
        <v>14</v>
      </c>
      <c r="K1062" s="12" t="s">
        <v>15</v>
      </c>
      <c r="L1062" s="14">
        <v>2024</v>
      </c>
      <c r="M1062" s="2"/>
    </row>
    <row r="1063" spans="2:13" x14ac:dyDescent="0.3">
      <c r="B1063" s="15">
        <v>45298</v>
      </c>
      <c r="C1063" s="2" t="s">
        <v>40</v>
      </c>
      <c r="D1063" s="2" t="s">
        <v>41</v>
      </c>
      <c r="E1063" s="16">
        <v>1</v>
      </c>
      <c r="F1063" s="17">
        <v>21.99</v>
      </c>
      <c r="G1063" s="16">
        <v>1</v>
      </c>
      <c r="H1063" s="17">
        <v>39.99</v>
      </c>
      <c r="I1063" s="2" t="s">
        <v>25</v>
      </c>
      <c r="J1063" s="2" t="s">
        <v>36</v>
      </c>
      <c r="K1063" s="16" t="s">
        <v>15</v>
      </c>
      <c r="L1063" s="18">
        <v>2024</v>
      </c>
      <c r="M1063" s="2"/>
    </row>
    <row r="1064" spans="2:13" x14ac:dyDescent="0.3">
      <c r="B1064" s="10">
        <v>45299</v>
      </c>
      <c r="C1064" s="11" t="s">
        <v>63</v>
      </c>
      <c r="D1064" s="11" t="s">
        <v>41</v>
      </c>
      <c r="E1064" s="12">
        <v>1</v>
      </c>
      <c r="F1064" s="13">
        <v>20</v>
      </c>
      <c r="G1064" s="12">
        <v>1</v>
      </c>
      <c r="H1064" s="13">
        <v>39.99</v>
      </c>
      <c r="I1064" s="11" t="s">
        <v>25</v>
      </c>
      <c r="J1064" s="11" t="s">
        <v>55</v>
      </c>
      <c r="K1064" s="12" t="s">
        <v>15</v>
      </c>
      <c r="L1064" s="14">
        <v>2024</v>
      </c>
      <c r="M1064" s="2"/>
    </row>
    <row r="1065" spans="2:13" x14ac:dyDescent="0.3">
      <c r="B1065" s="15">
        <v>45300</v>
      </c>
      <c r="C1065" s="2" t="s">
        <v>53</v>
      </c>
      <c r="D1065" s="2" t="s">
        <v>54</v>
      </c>
      <c r="E1065" s="16">
        <v>2</v>
      </c>
      <c r="F1065" s="17">
        <v>415.98</v>
      </c>
      <c r="G1065" s="16">
        <v>2</v>
      </c>
      <c r="H1065" s="17">
        <v>519.98</v>
      </c>
      <c r="I1065" s="2" t="s">
        <v>35</v>
      </c>
      <c r="J1065" s="2" t="s">
        <v>55</v>
      </c>
      <c r="K1065" s="16" t="s">
        <v>15</v>
      </c>
      <c r="L1065" s="18">
        <v>2024</v>
      </c>
      <c r="M1065" s="2"/>
    </row>
    <row r="1066" spans="2:13" x14ac:dyDescent="0.3">
      <c r="B1066" s="10">
        <v>45301</v>
      </c>
      <c r="C1066" s="11" t="s">
        <v>21</v>
      </c>
      <c r="D1066" s="11" t="s">
        <v>22</v>
      </c>
      <c r="E1066" s="12">
        <v>1</v>
      </c>
      <c r="F1066" s="13">
        <v>41.99</v>
      </c>
      <c r="G1066" s="12">
        <v>2</v>
      </c>
      <c r="H1066" s="13">
        <v>139.97999999999999</v>
      </c>
      <c r="I1066" s="11" t="s">
        <v>18</v>
      </c>
      <c r="J1066" s="11" t="s">
        <v>14</v>
      </c>
      <c r="K1066" s="12" t="s">
        <v>15</v>
      </c>
      <c r="L1066" s="14">
        <v>2024</v>
      </c>
      <c r="M1066" s="2"/>
    </row>
    <row r="1067" spans="2:13" x14ac:dyDescent="0.3">
      <c r="B1067" s="15">
        <v>45302</v>
      </c>
      <c r="C1067" s="2" t="s">
        <v>79</v>
      </c>
      <c r="D1067" s="2" t="s">
        <v>80</v>
      </c>
      <c r="E1067" s="16">
        <v>1</v>
      </c>
      <c r="F1067" s="17">
        <v>211.65</v>
      </c>
      <c r="G1067" s="16">
        <v>1</v>
      </c>
      <c r="H1067" s="17">
        <v>249</v>
      </c>
      <c r="I1067" s="2" t="s">
        <v>81</v>
      </c>
      <c r="J1067" s="2" t="s">
        <v>78</v>
      </c>
      <c r="K1067" s="16" t="s">
        <v>15</v>
      </c>
      <c r="L1067" s="18">
        <v>2024</v>
      </c>
      <c r="M1067" s="2"/>
    </row>
    <row r="1068" spans="2:13" x14ac:dyDescent="0.3">
      <c r="B1068" s="10">
        <v>45303</v>
      </c>
      <c r="C1068" s="11" t="s">
        <v>26</v>
      </c>
      <c r="D1068" s="11" t="s">
        <v>27</v>
      </c>
      <c r="E1068" s="12">
        <v>36</v>
      </c>
      <c r="F1068" s="13">
        <v>504</v>
      </c>
      <c r="G1068" s="12">
        <v>3</v>
      </c>
      <c r="H1068" s="13">
        <v>83.97</v>
      </c>
      <c r="I1068" s="11" t="s">
        <v>25</v>
      </c>
      <c r="J1068" s="11" t="s">
        <v>14</v>
      </c>
      <c r="K1068" s="12" t="s">
        <v>15</v>
      </c>
      <c r="L1068" s="14">
        <v>2024</v>
      </c>
      <c r="M1068" s="2"/>
    </row>
    <row r="1069" spans="2:13" x14ac:dyDescent="0.3">
      <c r="B1069" s="15">
        <v>45304</v>
      </c>
      <c r="C1069" s="2" t="s">
        <v>21</v>
      </c>
      <c r="D1069" s="2" t="s">
        <v>22</v>
      </c>
      <c r="E1069" s="16">
        <v>0</v>
      </c>
      <c r="F1069" s="17">
        <v>0</v>
      </c>
      <c r="G1069" s="16">
        <v>5</v>
      </c>
      <c r="H1069" s="17">
        <v>349.95</v>
      </c>
      <c r="I1069" s="2" t="s">
        <v>18</v>
      </c>
      <c r="J1069" s="2" t="s">
        <v>14</v>
      </c>
      <c r="K1069" s="16" t="s">
        <v>15</v>
      </c>
      <c r="L1069" s="18">
        <v>2024</v>
      </c>
      <c r="M1069" s="2"/>
    </row>
    <row r="1070" spans="2:13" x14ac:dyDescent="0.3">
      <c r="B1070" s="10">
        <v>45305</v>
      </c>
      <c r="C1070" s="11" t="s">
        <v>69</v>
      </c>
      <c r="D1070" s="11" t="s">
        <v>70</v>
      </c>
      <c r="E1070" s="12">
        <v>2</v>
      </c>
      <c r="F1070" s="13">
        <v>70</v>
      </c>
      <c r="G1070" s="12">
        <v>1</v>
      </c>
      <c r="H1070" s="13">
        <v>70</v>
      </c>
      <c r="I1070" s="11" t="s">
        <v>71</v>
      </c>
      <c r="J1070" s="11" t="s">
        <v>68</v>
      </c>
      <c r="K1070" s="12" t="s">
        <v>15</v>
      </c>
      <c r="L1070" s="14">
        <v>2024</v>
      </c>
      <c r="M1070" s="2"/>
    </row>
    <row r="1071" spans="2:13" x14ac:dyDescent="0.3">
      <c r="B1071" s="15">
        <v>45306</v>
      </c>
      <c r="C1071" s="2" t="s">
        <v>21</v>
      </c>
      <c r="D1071" s="2" t="s">
        <v>22</v>
      </c>
      <c r="E1071" s="16">
        <v>0</v>
      </c>
      <c r="F1071" s="17">
        <v>0</v>
      </c>
      <c r="G1071" s="16">
        <v>3</v>
      </c>
      <c r="H1071" s="17">
        <v>209.97</v>
      </c>
      <c r="I1071" s="2" t="s">
        <v>18</v>
      </c>
      <c r="J1071" s="2" t="s">
        <v>14</v>
      </c>
      <c r="K1071" s="16" t="s">
        <v>15</v>
      </c>
      <c r="L1071" s="18">
        <v>2024</v>
      </c>
      <c r="M1071" s="2"/>
    </row>
    <row r="1072" spans="2:13" x14ac:dyDescent="0.3">
      <c r="B1072" s="10">
        <v>45307</v>
      </c>
      <c r="C1072" s="11" t="s">
        <v>16</v>
      </c>
      <c r="D1072" s="11" t="s">
        <v>17</v>
      </c>
      <c r="E1072" s="12">
        <v>0</v>
      </c>
      <c r="F1072" s="13">
        <v>0</v>
      </c>
      <c r="G1072" s="12">
        <v>4</v>
      </c>
      <c r="H1072" s="13">
        <v>999.96</v>
      </c>
      <c r="I1072" s="11" t="s">
        <v>18</v>
      </c>
      <c r="J1072" s="11" t="s">
        <v>14</v>
      </c>
      <c r="K1072" s="12" t="s">
        <v>15</v>
      </c>
      <c r="L1072" s="14">
        <v>2024</v>
      </c>
      <c r="M1072" s="2"/>
    </row>
    <row r="1073" spans="2:13" x14ac:dyDescent="0.3">
      <c r="B1073" s="15">
        <v>45308</v>
      </c>
      <c r="C1073" s="2" t="s">
        <v>44</v>
      </c>
      <c r="D1073" s="2" t="s">
        <v>45</v>
      </c>
      <c r="E1073" s="16">
        <v>0</v>
      </c>
      <c r="F1073" s="17">
        <v>0</v>
      </c>
      <c r="G1073" s="16">
        <v>5</v>
      </c>
      <c r="H1073" s="17">
        <v>251.6</v>
      </c>
      <c r="I1073" s="2" t="s">
        <v>46</v>
      </c>
      <c r="J1073" s="2" t="s">
        <v>36</v>
      </c>
      <c r="K1073" s="16" t="s">
        <v>15</v>
      </c>
      <c r="L1073" s="18">
        <v>2024</v>
      </c>
      <c r="M1073" s="2"/>
    </row>
    <row r="1074" spans="2:13" x14ac:dyDescent="0.3">
      <c r="B1074" s="10">
        <v>45309</v>
      </c>
      <c r="C1074" s="11" t="s">
        <v>53</v>
      </c>
      <c r="D1074" s="11" t="s">
        <v>54</v>
      </c>
      <c r="E1074" s="12">
        <v>3</v>
      </c>
      <c r="F1074" s="13">
        <v>623.97</v>
      </c>
      <c r="G1074" s="12">
        <v>1</v>
      </c>
      <c r="H1074" s="13">
        <v>259.99</v>
      </c>
      <c r="I1074" s="11" t="s">
        <v>35</v>
      </c>
      <c r="J1074" s="11" t="s">
        <v>55</v>
      </c>
      <c r="K1074" s="12" t="s">
        <v>15</v>
      </c>
      <c r="L1074" s="14">
        <v>2024</v>
      </c>
      <c r="M1074" s="2"/>
    </row>
    <row r="1075" spans="2:13" x14ac:dyDescent="0.3">
      <c r="B1075" s="15">
        <v>45310</v>
      </c>
      <c r="C1075" s="2" t="s">
        <v>98</v>
      </c>
      <c r="D1075" s="2" t="s">
        <v>99</v>
      </c>
      <c r="E1075" s="16">
        <v>0</v>
      </c>
      <c r="F1075" s="17">
        <v>0</v>
      </c>
      <c r="G1075" s="16">
        <v>2</v>
      </c>
      <c r="H1075" s="17">
        <v>799.9</v>
      </c>
      <c r="I1075" s="2" t="s">
        <v>13</v>
      </c>
      <c r="J1075" s="2" t="s">
        <v>100</v>
      </c>
      <c r="K1075" s="16" t="s">
        <v>15</v>
      </c>
      <c r="L1075" s="18">
        <v>2024</v>
      </c>
      <c r="M1075" s="2"/>
    </row>
    <row r="1076" spans="2:13" x14ac:dyDescent="0.3">
      <c r="B1076" s="10">
        <v>45311</v>
      </c>
      <c r="C1076" s="11" t="s">
        <v>63</v>
      </c>
      <c r="D1076" s="11" t="s">
        <v>41</v>
      </c>
      <c r="E1076" s="12">
        <v>3</v>
      </c>
      <c r="F1076" s="13">
        <v>60</v>
      </c>
      <c r="G1076" s="12">
        <v>5</v>
      </c>
      <c r="H1076" s="13">
        <v>199.95</v>
      </c>
      <c r="I1076" s="11" t="s">
        <v>25</v>
      </c>
      <c r="J1076" s="11" t="s">
        <v>55</v>
      </c>
      <c r="K1076" s="12" t="s">
        <v>15</v>
      </c>
      <c r="L1076" s="14">
        <v>2024</v>
      </c>
      <c r="M1076" s="2"/>
    </row>
    <row r="1077" spans="2:13" x14ac:dyDescent="0.3">
      <c r="B1077" s="15">
        <v>45312</v>
      </c>
      <c r="C1077" s="2" t="s">
        <v>49</v>
      </c>
      <c r="D1077" s="2" t="s">
        <v>50</v>
      </c>
      <c r="E1077" s="16">
        <v>0</v>
      </c>
      <c r="F1077" s="17">
        <v>0</v>
      </c>
      <c r="G1077" s="16">
        <v>1</v>
      </c>
      <c r="H1077" s="17">
        <v>41.88</v>
      </c>
      <c r="I1077" s="2" t="s">
        <v>46</v>
      </c>
      <c r="J1077" s="2" t="s">
        <v>36</v>
      </c>
      <c r="K1077" s="16" t="s">
        <v>15</v>
      </c>
      <c r="L1077" s="18">
        <v>2024</v>
      </c>
      <c r="M1077" s="2"/>
    </row>
    <row r="1078" spans="2:13" x14ac:dyDescent="0.3">
      <c r="B1078" s="10">
        <v>45313</v>
      </c>
      <c r="C1078" s="11" t="s">
        <v>61</v>
      </c>
      <c r="D1078" s="11" t="s">
        <v>62</v>
      </c>
      <c r="E1078" s="12">
        <v>51</v>
      </c>
      <c r="F1078" s="13">
        <v>14995.019999999999</v>
      </c>
      <c r="G1078" s="12">
        <v>1</v>
      </c>
      <c r="H1078" s="13">
        <v>326.69</v>
      </c>
      <c r="I1078" s="11" t="s">
        <v>58</v>
      </c>
      <c r="J1078" s="11" t="s">
        <v>55</v>
      </c>
      <c r="K1078" s="12" t="s">
        <v>15</v>
      </c>
      <c r="L1078" s="14">
        <v>2024</v>
      </c>
      <c r="M1078" s="2"/>
    </row>
    <row r="1079" spans="2:13" x14ac:dyDescent="0.3">
      <c r="B1079" s="15">
        <v>45314</v>
      </c>
      <c r="C1079" s="2" t="s">
        <v>104</v>
      </c>
      <c r="D1079" s="2" t="s">
        <v>105</v>
      </c>
      <c r="E1079" s="16">
        <v>0</v>
      </c>
      <c r="F1079" s="17">
        <v>0</v>
      </c>
      <c r="G1079" s="16">
        <v>3</v>
      </c>
      <c r="H1079" s="17">
        <v>159.44999999999999</v>
      </c>
      <c r="I1079" s="2" t="s">
        <v>106</v>
      </c>
      <c r="J1079" s="2" t="s">
        <v>100</v>
      </c>
      <c r="K1079" s="16" t="s">
        <v>15</v>
      </c>
      <c r="L1079" s="18">
        <v>2024</v>
      </c>
      <c r="M1079" s="2"/>
    </row>
    <row r="1080" spans="2:13" x14ac:dyDescent="0.3">
      <c r="B1080" s="10">
        <v>45315</v>
      </c>
      <c r="C1080" s="11" t="s">
        <v>37</v>
      </c>
      <c r="D1080" s="11" t="s">
        <v>38</v>
      </c>
      <c r="E1080" s="12">
        <v>3</v>
      </c>
      <c r="F1080" s="13">
        <v>116.97</v>
      </c>
      <c r="G1080" s="12">
        <v>1</v>
      </c>
      <c r="H1080" s="13">
        <v>59.99</v>
      </c>
      <c r="I1080" s="11" t="s">
        <v>39</v>
      </c>
      <c r="J1080" s="11" t="s">
        <v>36</v>
      </c>
      <c r="K1080" s="12" t="s">
        <v>15</v>
      </c>
      <c r="L1080" s="14">
        <v>2024</v>
      </c>
      <c r="M1080" s="2"/>
    </row>
    <row r="1081" spans="2:13" x14ac:dyDescent="0.3">
      <c r="B1081" s="15">
        <v>45316</v>
      </c>
      <c r="C1081" s="2" t="s">
        <v>92</v>
      </c>
      <c r="D1081" s="2" t="s">
        <v>93</v>
      </c>
      <c r="E1081" s="16">
        <v>0</v>
      </c>
      <c r="F1081" s="17">
        <v>0</v>
      </c>
      <c r="G1081" s="16">
        <v>4</v>
      </c>
      <c r="H1081" s="17">
        <v>239.96</v>
      </c>
      <c r="I1081" s="2" t="s">
        <v>94</v>
      </c>
      <c r="J1081" s="2" t="s">
        <v>95</v>
      </c>
      <c r="K1081" s="16" t="s">
        <v>15</v>
      </c>
      <c r="L1081" s="18">
        <v>2024</v>
      </c>
      <c r="M1081" s="2"/>
    </row>
    <row r="1082" spans="2:13" x14ac:dyDescent="0.3">
      <c r="B1082" s="10">
        <v>45317</v>
      </c>
      <c r="C1082" s="11" t="s">
        <v>92</v>
      </c>
      <c r="D1082" s="11" t="s">
        <v>93</v>
      </c>
      <c r="E1082" s="12">
        <v>0</v>
      </c>
      <c r="F1082" s="13">
        <v>0</v>
      </c>
      <c r="G1082" s="12">
        <v>5</v>
      </c>
      <c r="H1082" s="13">
        <v>299.95</v>
      </c>
      <c r="I1082" s="11" t="s">
        <v>94</v>
      </c>
      <c r="J1082" s="11" t="s">
        <v>95</v>
      </c>
      <c r="K1082" s="12" t="s">
        <v>15</v>
      </c>
      <c r="L1082" s="14">
        <v>2024</v>
      </c>
      <c r="M1082" s="2"/>
    </row>
    <row r="1083" spans="2:13" x14ac:dyDescent="0.3">
      <c r="B1083" s="15">
        <v>45318</v>
      </c>
      <c r="C1083" s="2" t="s">
        <v>49</v>
      </c>
      <c r="D1083" s="2" t="s">
        <v>50</v>
      </c>
      <c r="E1083" s="16">
        <v>2</v>
      </c>
      <c r="F1083" s="17">
        <v>46.06</v>
      </c>
      <c r="G1083" s="16">
        <v>3</v>
      </c>
      <c r="H1083" s="17">
        <v>125.64</v>
      </c>
      <c r="I1083" s="2" t="s">
        <v>46</v>
      </c>
      <c r="J1083" s="2" t="s">
        <v>36</v>
      </c>
      <c r="K1083" s="16" t="s">
        <v>15</v>
      </c>
      <c r="L1083" s="18">
        <v>2024</v>
      </c>
      <c r="M1083" s="2"/>
    </row>
    <row r="1084" spans="2:13" x14ac:dyDescent="0.3">
      <c r="B1084" s="10">
        <v>45319</v>
      </c>
      <c r="C1084" s="11" t="s">
        <v>84</v>
      </c>
      <c r="D1084" s="11" t="s">
        <v>85</v>
      </c>
      <c r="E1084" s="12">
        <v>1</v>
      </c>
      <c r="F1084" s="13">
        <v>96.75</v>
      </c>
      <c r="G1084" s="12">
        <v>2</v>
      </c>
      <c r="H1084" s="13">
        <v>258</v>
      </c>
      <c r="I1084" s="11" t="s">
        <v>86</v>
      </c>
      <c r="J1084" s="11" t="s">
        <v>78</v>
      </c>
      <c r="K1084" s="12" t="s">
        <v>15</v>
      </c>
      <c r="L1084" s="14">
        <v>2024</v>
      </c>
      <c r="M1084" s="2"/>
    </row>
    <row r="1085" spans="2:13" x14ac:dyDescent="0.3">
      <c r="B1085" s="15">
        <v>45320</v>
      </c>
      <c r="C1085" s="2" t="s">
        <v>49</v>
      </c>
      <c r="D1085" s="2" t="s">
        <v>50</v>
      </c>
      <c r="E1085" s="16">
        <v>0</v>
      </c>
      <c r="F1085" s="17">
        <v>0</v>
      </c>
      <c r="G1085" s="16">
        <v>1</v>
      </c>
      <c r="H1085" s="17">
        <v>41.88</v>
      </c>
      <c r="I1085" s="2" t="s">
        <v>46</v>
      </c>
      <c r="J1085" s="2" t="s">
        <v>36</v>
      </c>
      <c r="K1085" s="16" t="s">
        <v>15</v>
      </c>
      <c r="L1085" s="18">
        <v>2024</v>
      </c>
      <c r="M1085" s="2"/>
    </row>
    <row r="1086" spans="2:13" x14ac:dyDescent="0.3">
      <c r="B1086" s="10">
        <v>45321</v>
      </c>
      <c r="C1086" s="11" t="s">
        <v>16</v>
      </c>
      <c r="D1086" s="11" t="s">
        <v>17</v>
      </c>
      <c r="E1086" s="12">
        <v>0</v>
      </c>
      <c r="F1086" s="13">
        <v>0</v>
      </c>
      <c r="G1086" s="12">
        <v>2</v>
      </c>
      <c r="H1086" s="13">
        <v>499.98</v>
      </c>
      <c r="I1086" s="11" t="s">
        <v>18</v>
      </c>
      <c r="J1086" s="11" t="s">
        <v>14</v>
      </c>
      <c r="K1086" s="12" t="s">
        <v>15</v>
      </c>
      <c r="L1086" s="14">
        <v>2024</v>
      </c>
      <c r="M1086" s="2"/>
    </row>
    <row r="1087" spans="2:13" x14ac:dyDescent="0.3">
      <c r="B1087" s="15">
        <v>45322</v>
      </c>
      <c r="C1087" s="2" t="s">
        <v>23</v>
      </c>
      <c r="D1087" s="2" t="s">
        <v>24</v>
      </c>
      <c r="E1087" s="16">
        <v>1</v>
      </c>
      <c r="F1087" s="17">
        <v>10</v>
      </c>
      <c r="G1087" s="16">
        <v>3</v>
      </c>
      <c r="H1087" s="17">
        <v>59.97</v>
      </c>
      <c r="I1087" s="2" t="s">
        <v>25</v>
      </c>
      <c r="J1087" s="2" t="s">
        <v>14</v>
      </c>
      <c r="K1087" s="16" t="s">
        <v>15</v>
      </c>
      <c r="L1087" s="18">
        <v>2024</v>
      </c>
      <c r="M1087" s="2"/>
    </row>
    <row r="1088" spans="2:13" x14ac:dyDescent="0.3">
      <c r="B1088" s="10">
        <v>45323</v>
      </c>
      <c r="C1088" s="11" t="s">
        <v>79</v>
      </c>
      <c r="D1088" s="11" t="s">
        <v>80</v>
      </c>
      <c r="E1088" s="12">
        <v>43</v>
      </c>
      <c r="F1088" s="13">
        <v>9100.9500000000007</v>
      </c>
      <c r="G1088" s="12">
        <v>5</v>
      </c>
      <c r="H1088" s="13">
        <v>1245</v>
      </c>
      <c r="I1088" s="11" t="s">
        <v>81</v>
      </c>
      <c r="J1088" s="11" t="s">
        <v>78</v>
      </c>
      <c r="K1088" s="12" t="s">
        <v>107</v>
      </c>
      <c r="L1088" s="14">
        <v>2024</v>
      </c>
      <c r="M1088" s="2"/>
    </row>
    <row r="1089" spans="2:13" x14ac:dyDescent="0.3">
      <c r="B1089" s="15">
        <v>45324</v>
      </c>
      <c r="C1089" s="2" t="s">
        <v>53</v>
      </c>
      <c r="D1089" s="2" t="s">
        <v>54</v>
      </c>
      <c r="E1089" s="16">
        <v>0</v>
      </c>
      <c r="F1089" s="17">
        <v>0</v>
      </c>
      <c r="G1089" s="16">
        <v>4</v>
      </c>
      <c r="H1089" s="17">
        <v>1039.96</v>
      </c>
      <c r="I1089" s="2" t="s">
        <v>35</v>
      </c>
      <c r="J1089" s="2" t="s">
        <v>55</v>
      </c>
      <c r="K1089" s="16" t="s">
        <v>107</v>
      </c>
      <c r="L1089" s="18">
        <v>2024</v>
      </c>
      <c r="M1089" s="2"/>
    </row>
    <row r="1090" spans="2:13" x14ac:dyDescent="0.3">
      <c r="B1090" s="10">
        <v>45325</v>
      </c>
      <c r="C1090" s="11" t="s">
        <v>69</v>
      </c>
      <c r="D1090" s="11" t="s">
        <v>70</v>
      </c>
      <c r="E1090" s="12">
        <v>3</v>
      </c>
      <c r="F1090" s="13">
        <v>105</v>
      </c>
      <c r="G1090" s="12">
        <v>1</v>
      </c>
      <c r="H1090" s="13">
        <v>70</v>
      </c>
      <c r="I1090" s="11" t="s">
        <v>71</v>
      </c>
      <c r="J1090" s="11" t="s">
        <v>68</v>
      </c>
      <c r="K1090" s="12" t="s">
        <v>107</v>
      </c>
      <c r="L1090" s="14">
        <v>2024</v>
      </c>
      <c r="M1090" s="2"/>
    </row>
    <row r="1091" spans="2:13" x14ac:dyDescent="0.3">
      <c r="B1091" s="15">
        <v>45326</v>
      </c>
      <c r="C1091" s="2" t="s">
        <v>72</v>
      </c>
      <c r="D1091" s="2" t="s">
        <v>73</v>
      </c>
      <c r="E1091" s="16">
        <v>5</v>
      </c>
      <c r="F1091" s="17">
        <v>63000</v>
      </c>
      <c r="G1091" s="16">
        <v>1</v>
      </c>
      <c r="H1091" s="17">
        <v>14000</v>
      </c>
      <c r="I1091" s="2" t="s">
        <v>74</v>
      </c>
      <c r="J1091" s="2" t="s">
        <v>68</v>
      </c>
      <c r="K1091" s="16" t="s">
        <v>107</v>
      </c>
      <c r="L1091" s="18">
        <v>2024</v>
      </c>
      <c r="M1091" s="2"/>
    </row>
    <row r="1092" spans="2:13" x14ac:dyDescent="0.3">
      <c r="B1092" s="10">
        <v>45327</v>
      </c>
      <c r="C1092" s="11" t="s">
        <v>101</v>
      </c>
      <c r="D1092" s="11" t="s">
        <v>102</v>
      </c>
      <c r="E1092" s="12">
        <v>2</v>
      </c>
      <c r="F1092" s="13">
        <v>488.6</v>
      </c>
      <c r="G1092" s="12">
        <v>4</v>
      </c>
      <c r="H1092" s="13">
        <v>1396</v>
      </c>
      <c r="I1092" s="11" t="s">
        <v>103</v>
      </c>
      <c r="J1092" s="11" t="s">
        <v>100</v>
      </c>
      <c r="K1092" s="12" t="s">
        <v>107</v>
      </c>
      <c r="L1092" s="14">
        <v>2024</v>
      </c>
      <c r="M1092" s="2"/>
    </row>
    <row r="1093" spans="2:13" x14ac:dyDescent="0.3">
      <c r="B1093" s="15">
        <v>45328</v>
      </c>
      <c r="C1093" s="2" t="s">
        <v>23</v>
      </c>
      <c r="D1093" s="2" t="s">
        <v>24</v>
      </c>
      <c r="E1093" s="16">
        <v>2</v>
      </c>
      <c r="F1093" s="17">
        <v>20</v>
      </c>
      <c r="G1093" s="16">
        <v>5</v>
      </c>
      <c r="H1093" s="17">
        <v>99.95</v>
      </c>
      <c r="I1093" s="2" t="s">
        <v>25</v>
      </c>
      <c r="J1093" s="2" t="s">
        <v>14</v>
      </c>
      <c r="K1093" s="16" t="s">
        <v>107</v>
      </c>
      <c r="L1093" s="18">
        <v>2024</v>
      </c>
      <c r="M1093" s="2"/>
    </row>
    <row r="1094" spans="2:13" x14ac:dyDescent="0.3">
      <c r="B1094" s="10">
        <v>45329</v>
      </c>
      <c r="C1094" s="11" t="s">
        <v>19</v>
      </c>
      <c r="D1094" s="11" t="s">
        <v>20</v>
      </c>
      <c r="E1094" s="12">
        <v>1</v>
      </c>
      <c r="F1094" s="13">
        <v>64.989999999999995</v>
      </c>
      <c r="G1094" s="12">
        <v>4</v>
      </c>
      <c r="H1094" s="13">
        <v>399.96</v>
      </c>
      <c r="I1094" s="11" t="s">
        <v>18</v>
      </c>
      <c r="J1094" s="11" t="s">
        <v>14</v>
      </c>
      <c r="K1094" s="12" t="s">
        <v>107</v>
      </c>
      <c r="L1094" s="14">
        <v>2024</v>
      </c>
      <c r="M1094" s="2"/>
    </row>
    <row r="1095" spans="2:13" x14ac:dyDescent="0.3">
      <c r="B1095" s="15">
        <v>45330</v>
      </c>
      <c r="C1095" s="2" t="s">
        <v>23</v>
      </c>
      <c r="D1095" s="2" t="s">
        <v>24</v>
      </c>
      <c r="E1095" s="16">
        <v>1</v>
      </c>
      <c r="F1095" s="17">
        <v>10</v>
      </c>
      <c r="G1095" s="16">
        <v>2</v>
      </c>
      <c r="H1095" s="17">
        <v>39.979999999999997</v>
      </c>
      <c r="I1095" s="2" t="s">
        <v>25</v>
      </c>
      <c r="J1095" s="2" t="s">
        <v>14</v>
      </c>
      <c r="K1095" s="16" t="s">
        <v>107</v>
      </c>
      <c r="L1095" s="18">
        <v>2024</v>
      </c>
      <c r="M1095" s="2"/>
    </row>
    <row r="1096" spans="2:13" x14ac:dyDescent="0.3">
      <c r="B1096" s="10">
        <v>45331</v>
      </c>
      <c r="C1096" s="11" t="s">
        <v>31</v>
      </c>
      <c r="D1096" s="11" t="s">
        <v>32</v>
      </c>
      <c r="E1096" s="12">
        <v>3</v>
      </c>
      <c r="F1096" s="13">
        <v>703.5</v>
      </c>
      <c r="G1096" s="12">
        <v>1</v>
      </c>
      <c r="H1096" s="13">
        <v>275.88</v>
      </c>
      <c r="I1096" s="11" t="s">
        <v>18</v>
      </c>
      <c r="J1096" s="11" t="s">
        <v>14</v>
      </c>
      <c r="K1096" s="12" t="s">
        <v>107</v>
      </c>
      <c r="L1096" s="14">
        <v>2024</v>
      </c>
      <c r="M1096" s="2"/>
    </row>
    <row r="1097" spans="2:13" x14ac:dyDescent="0.3">
      <c r="B1097" s="15">
        <v>45332</v>
      </c>
      <c r="C1097" s="2" t="s">
        <v>37</v>
      </c>
      <c r="D1097" s="2" t="s">
        <v>38</v>
      </c>
      <c r="E1097" s="16">
        <v>0</v>
      </c>
      <c r="F1097" s="17">
        <v>0</v>
      </c>
      <c r="G1097" s="16">
        <v>3</v>
      </c>
      <c r="H1097" s="17">
        <v>179.97</v>
      </c>
      <c r="I1097" s="2" t="s">
        <v>39</v>
      </c>
      <c r="J1097" s="2" t="s">
        <v>36</v>
      </c>
      <c r="K1097" s="16" t="s">
        <v>107</v>
      </c>
      <c r="L1097" s="18">
        <v>2024</v>
      </c>
      <c r="M1097" s="2"/>
    </row>
    <row r="1098" spans="2:13" x14ac:dyDescent="0.3">
      <c r="B1098" s="10">
        <v>45333</v>
      </c>
      <c r="C1098" s="11" t="s">
        <v>72</v>
      </c>
      <c r="D1098" s="11" t="s">
        <v>73</v>
      </c>
      <c r="E1098" s="12">
        <v>1</v>
      </c>
      <c r="F1098" s="13">
        <v>12600</v>
      </c>
      <c r="G1098" s="12">
        <v>1</v>
      </c>
      <c r="H1098" s="13">
        <v>14000</v>
      </c>
      <c r="I1098" s="11" t="s">
        <v>74</v>
      </c>
      <c r="J1098" s="11" t="s">
        <v>68</v>
      </c>
      <c r="K1098" s="12" t="s">
        <v>107</v>
      </c>
      <c r="L1098" s="14">
        <v>2024</v>
      </c>
      <c r="M1098" s="2"/>
    </row>
    <row r="1099" spans="2:13" x14ac:dyDescent="0.3">
      <c r="B1099" s="15">
        <v>45334</v>
      </c>
      <c r="C1099" s="2" t="s">
        <v>47</v>
      </c>
      <c r="D1099" s="2" t="s">
        <v>48</v>
      </c>
      <c r="E1099" s="16">
        <v>0</v>
      </c>
      <c r="F1099" s="17">
        <v>0</v>
      </c>
      <c r="G1099" s="16">
        <v>3</v>
      </c>
      <c r="H1099" s="17">
        <v>359.64</v>
      </c>
      <c r="I1099" s="2" t="s">
        <v>46</v>
      </c>
      <c r="J1099" s="2" t="s">
        <v>36</v>
      </c>
      <c r="K1099" s="16" t="s">
        <v>107</v>
      </c>
      <c r="L1099" s="18">
        <v>2024</v>
      </c>
      <c r="M1099" s="2"/>
    </row>
    <row r="1100" spans="2:13" x14ac:dyDescent="0.3">
      <c r="B1100" s="10">
        <v>45335</v>
      </c>
      <c r="C1100" s="11" t="s">
        <v>40</v>
      </c>
      <c r="D1100" s="11" t="s">
        <v>41</v>
      </c>
      <c r="E1100" s="12">
        <v>46</v>
      </c>
      <c r="F1100" s="13">
        <v>1011.54</v>
      </c>
      <c r="G1100" s="12">
        <v>5</v>
      </c>
      <c r="H1100" s="13">
        <v>199.95</v>
      </c>
      <c r="I1100" s="11" t="s">
        <v>25</v>
      </c>
      <c r="J1100" s="11" t="s">
        <v>36</v>
      </c>
      <c r="K1100" s="12" t="s">
        <v>107</v>
      </c>
      <c r="L1100" s="14">
        <v>2024</v>
      </c>
      <c r="M1100" s="2"/>
    </row>
    <row r="1101" spans="2:13" x14ac:dyDescent="0.3">
      <c r="B1101" s="15">
        <v>45336</v>
      </c>
      <c r="C1101" s="2" t="s">
        <v>44</v>
      </c>
      <c r="D1101" s="2" t="s">
        <v>45</v>
      </c>
      <c r="E1101" s="16">
        <v>0</v>
      </c>
      <c r="F1101" s="17">
        <v>0</v>
      </c>
      <c r="G1101" s="16">
        <v>5</v>
      </c>
      <c r="H1101" s="17">
        <v>251.6</v>
      </c>
      <c r="I1101" s="2" t="s">
        <v>46</v>
      </c>
      <c r="J1101" s="2" t="s">
        <v>36</v>
      </c>
      <c r="K1101" s="16" t="s">
        <v>107</v>
      </c>
      <c r="L1101" s="18">
        <v>2024</v>
      </c>
      <c r="M1101" s="2"/>
    </row>
    <row r="1102" spans="2:13" x14ac:dyDescent="0.3">
      <c r="B1102" s="10">
        <v>45337</v>
      </c>
      <c r="C1102" s="11" t="s">
        <v>84</v>
      </c>
      <c r="D1102" s="11" t="s">
        <v>85</v>
      </c>
      <c r="E1102" s="12">
        <v>3</v>
      </c>
      <c r="F1102" s="13">
        <v>290.25</v>
      </c>
      <c r="G1102" s="12">
        <v>2</v>
      </c>
      <c r="H1102" s="13">
        <v>258</v>
      </c>
      <c r="I1102" s="11" t="s">
        <v>86</v>
      </c>
      <c r="J1102" s="11" t="s">
        <v>78</v>
      </c>
      <c r="K1102" s="12" t="s">
        <v>107</v>
      </c>
      <c r="L1102" s="14">
        <v>2024</v>
      </c>
      <c r="M1102" s="2"/>
    </row>
    <row r="1103" spans="2:13" x14ac:dyDescent="0.3">
      <c r="B1103" s="15">
        <v>45338</v>
      </c>
      <c r="C1103" s="2" t="s">
        <v>63</v>
      </c>
      <c r="D1103" s="2" t="s">
        <v>41</v>
      </c>
      <c r="E1103" s="16">
        <v>2</v>
      </c>
      <c r="F1103" s="17">
        <v>40</v>
      </c>
      <c r="G1103" s="16">
        <v>3</v>
      </c>
      <c r="H1103" s="17">
        <v>119.97</v>
      </c>
      <c r="I1103" s="2" t="s">
        <v>25</v>
      </c>
      <c r="J1103" s="2" t="s">
        <v>55</v>
      </c>
      <c r="K1103" s="16" t="s">
        <v>107</v>
      </c>
      <c r="L1103" s="18">
        <v>2024</v>
      </c>
      <c r="M1103" s="2"/>
    </row>
    <row r="1104" spans="2:13" x14ac:dyDescent="0.3">
      <c r="B1104" s="10">
        <v>45339</v>
      </c>
      <c r="C1104" s="11" t="s">
        <v>63</v>
      </c>
      <c r="D1104" s="11" t="s">
        <v>41</v>
      </c>
      <c r="E1104" s="12">
        <v>0</v>
      </c>
      <c r="F1104" s="13">
        <v>0</v>
      </c>
      <c r="G1104" s="12">
        <v>4</v>
      </c>
      <c r="H1104" s="13">
        <v>159.96</v>
      </c>
      <c r="I1104" s="11" t="s">
        <v>25</v>
      </c>
      <c r="J1104" s="11" t="s">
        <v>55</v>
      </c>
      <c r="K1104" s="12" t="s">
        <v>107</v>
      </c>
      <c r="L1104" s="14">
        <v>2024</v>
      </c>
      <c r="M1104" s="2"/>
    </row>
    <row r="1105" spans="2:13" x14ac:dyDescent="0.3">
      <c r="B1105" s="15">
        <v>45340</v>
      </c>
      <c r="C1105" s="2" t="s">
        <v>11</v>
      </c>
      <c r="D1105" s="2" t="s">
        <v>12</v>
      </c>
      <c r="E1105" s="16">
        <v>1</v>
      </c>
      <c r="F1105" s="17">
        <v>345.59</v>
      </c>
      <c r="G1105" s="16">
        <v>4</v>
      </c>
      <c r="H1105" s="17">
        <v>1727.96</v>
      </c>
      <c r="I1105" s="2" t="s">
        <v>13</v>
      </c>
      <c r="J1105" s="2" t="s">
        <v>14</v>
      </c>
      <c r="K1105" s="16" t="s">
        <v>107</v>
      </c>
      <c r="L1105" s="18">
        <v>2024</v>
      </c>
      <c r="M1105" s="2"/>
    </row>
    <row r="1106" spans="2:13" x14ac:dyDescent="0.3">
      <c r="B1106" s="10">
        <v>45341</v>
      </c>
      <c r="C1106" s="11" t="s">
        <v>87</v>
      </c>
      <c r="D1106" s="11" t="s">
        <v>88</v>
      </c>
      <c r="E1106" s="12">
        <v>2</v>
      </c>
      <c r="F1106" s="13">
        <v>125.98</v>
      </c>
      <c r="G1106" s="12">
        <v>4</v>
      </c>
      <c r="H1106" s="13">
        <v>359.96</v>
      </c>
      <c r="I1106" s="11" t="s">
        <v>25</v>
      </c>
      <c r="J1106" s="11" t="s">
        <v>78</v>
      </c>
      <c r="K1106" s="12" t="s">
        <v>107</v>
      </c>
      <c r="L1106" s="14">
        <v>2024</v>
      </c>
      <c r="M1106" s="2"/>
    </row>
    <row r="1107" spans="2:13" x14ac:dyDescent="0.3">
      <c r="B1107" s="15">
        <v>45342</v>
      </c>
      <c r="C1107" s="2" t="s">
        <v>28</v>
      </c>
      <c r="D1107" s="2" t="s">
        <v>29</v>
      </c>
      <c r="E1107" s="16">
        <v>1</v>
      </c>
      <c r="F1107" s="17">
        <v>15</v>
      </c>
      <c r="G1107" s="16">
        <v>3</v>
      </c>
      <c r="H1107" s="17">
        <v>89.97</v>
      </c>
      <c r="I1107" s="2" t="s">
        <v>30</v>
      </c>
      <c r="J1107" s="2" t="s">
        <v>14</v>
      </c>
      <c r="K1107" s="16" t="s">
        <v>107</v>
      </c>
      <c r="L1107" s="18">
        <v>2024</v>
      </c>
      <c r="M1107" s="2"/>
    </row>
    <row r="1108" spans="2:13" x14ac:dyDescent="0.3">
      <c r="B1108" s="10">
        <v>45343</v>
      </c>
      <c r="C1108" s="11" t="s">
        <v>61</v>
      </c>
      <c r="D1108" s="11" t="s">
        <v>62</v>
      </c>
      <c r="E1108" s="12">
        <v>1</v>
      </c>
      <c r="F1108" s="13">
        <v>294.02</v>
      </c>
      <c r="G1108" s="12">
        <v>2</v>
      </c>
      <c r="H1108" s="13">
        <v>653.38</v>
      </c>
      <c r="I1108" s="11" t="s">
        <v>58</v>
      </c>
      <c r="J1108" s="11" t="s">
        <v>55</v>
      </c>
      <c r="K1108" s="12" t="s">
        <v>107</v>
      </c>
      <c r="L1108" s="14">
        <v>2024</v>
      </c>
      <c r="M1108" s="2"/>
    </row>
    <row r="1109" spans="2:13" x14ac:dyDescent="0.3">
      <c r="B1109" s="15">
        <v>45344</v>
      </c>
      <c r="C1109" s="2" t="s">
        <v>19</v>
      </c>
      <c r="D1109" s="2" t="s">
        <v>20</v>
      </c>
      <c r="E1109" s="16">
        <v>0</v>
      </c>
      <c r="F1109" s="17">
        <v>0</v>
      </c>
      <c r="G1109" s="16">
        <v>5</v>
      </c>
      <c r="H1109" s="17">
        <v>499.95</v>
      </c>
      <c r="I1109" s="2" t="s">
        <v>18</v>
      </c>
      <c r="J1109" s="2" t="s">
        <v>14</v>
      </c>
      <c r="K1109" s="16" t="s">
        <v>107</v>
      </c>
      <c r="L1109" s="18">
        <v>2024</v>
      </c>
      <c r="M1109" s="2"/>
    </row>
    <row r="1110" spans="2:13" x14ac:dyDescent="0.3">
      <c r="B1110" s="10">
        <v>45345</v>
      </c>
      <c r="C1110" s="11" t="s">
        <v>64</v>
      </c>
      <c r="D1110" s="11" t="s">
        <v>65</v>
      </c>
      <c r="E1110" s="12">
        <v>1</v>
      </c>
      <c r="F1110" s="13">
        <v>584.99</v>
      </c>
      <c r="G1110" s="12">
        <v>5</v>
      </c>
      <c r="H1110" s="13">
        <v>3249.95</v>
      </c>
      <c r="I1110" s="11" t="s">
        <v>35</v>
      </c>
      <c r="J1110" s="11" t="s">
        <v>55</v>
      </c>
      <c r="K1110" s="12" t="s">
        <v>107</v>
      </c>
      <c r="L1110" s="14">
        <v>2024</v>
      </c>
      <c r="M1110" s="2"/>
    </row>
    <row r="1111" spans="2:13" x14ac:dyDescent="0.3">
      <c r="B1111" s="15">
        <v>45346</v>
      </c>
      <c r="C1111" s="2" t="s">
        <v>82</v>
      </c>
      <c r="D1111" s="2" t="s">
        <v>83</v>
      </c>
      <c r="E1111" s="16">
        <v>2</v>
      </c>
      <c r="F1111" s="17">
        <v>193.5</v>
      </c>
      <c r="G1111" s="16">
        <v>1</v>
      </c>
      <c r="H1111" s="17">
        <v>129</v>
      </c>
      <c r="I1111" s="2" t="s">
        <v>77</v>
      </c>
      <c r="J1111" s="2" t="s">
        <v>78</v>
      </c>
      <c r="K1111" s="16" t="s">
        <v>107</v>
      </c>
      <c r="L1111" s="18">
        <v>2024</v>
      </c>
      <c r="M1111" s="2"/>
    </row>
    <row r="1112" spans="2:13" x14ac:dyDescent="0.3">
      <c r="B1112" s="10">
        <v>45347</v>
      </c>
      <c r="C1112" s="11" t="s">
        <v>26</v>
      </c>
      <c r="D1112" s="11" t="s">
        <v>27</v>
      </c>
      <c r="E1112" s="12">
        <v>3</v>
      </c>
      <c r="F1112" s="13">
        <v>42</v>
      </c>
      <c r="G1112" s="12">
        <v>1</v>
      </c>
      <c r="H1112" s="13">
        <v>27.99</v>
      </c>
      <c r="I1112" s="11" t="s">
        <v>25</v>
      </c>
      <c r="J1112" s="11" t="s">
        <v>14</v>
      </c>
      <c r="K1112" s="12" t="s">
        <v>107</v>
      </c>
      <c r="L1112" s="14">
        <v>2024</v>
      </c>
      <c r="M1112" s="2"/>
    </row>
    <row r="1113" spans="2:13" x14ac:dyDescent="0.3">
      <c r="B1113" s="15">
        <v>45348</v>
      </c>
      <c r="C1113" s="2" t="s">
        <v>92</v>
      </c>
      <c r="D1113" s="2" t="s">
        <v>93</v>
      </c>
      <c r="E1113" s="16">
        <v>0</v>
      </c>
      <c r="F1113" s="17">
        <v>0</v>
      </c>
      <c r="G1113" s="16">
        <v>1</v>
      </c>
      <c r="H1113" s="17">
        <v>59.99</v>
      </c>
      <c r="I1113" s="2" t="s">
        <v>94</v>
      </c>
      <c r="J1113" s="2" t="s">
        <v>95</v>
      </c>
      <c r="K1113" s="16" t="s">
        <v>107</v>
      </c>
      <c r="L1113" s="18">
        <v>2024</v>
      </c>
      <c r="M1113" s="2"/>
    </row>
    <row r="1114" spans="2:13" x14ac:dyDescent="0.3">
      <c r="B1114" s="10">
        <v>45349</v>
      </c>
      <c r="C1114" s="11" t="s">
        <v>84</v>
      </c>
      <c r="D1114" s="11" t="s">
        <v>85</v>
      </c>
      <c r="E1114" s="12">
        <v>2</v>
      </c>
      <c r="F1114" s="13">
        <v>193.5</v>
      </c>
      <c r="G1114" s="12">
        <v>5</v>
      </c>
      <c r="H1114" s="13">
        <v>645</v>
      </c>
      <c r="I1114" s="11" t="s">
        <v>86</v>
      </c>
      <c r="J1114" s="11" t="s">
        <v>78</v>
      </c>
      <c r="K1114" s="12" t="s">
        <v>107</v>
      </c>
      <c r="L1114" s="14">
        <v>2024</v>
      </c>
      <c r="M1114" s="2"/>
    </row>
    <row r="1115" spans="2:13" x14ac:dyDescent="0.3">
      <c r="B1115" s="15">
        <v>45350</v>
      </c>
      <c r="C1115" s="2" t="s">
        <v>98</v>
      </c>
      <c r="D1115" s="2" t="s">
        <v>99</v>
      </c>
      <c r="E1115" s="16">
        <v>0</v>
      </c>
      <c r="F1115" s="17">
        <v>0</v>
      </c>
      <c r="G1115" s="16">
        <v>5</v>
      </c>
      <c r="H1115" s="17">
        <v>1999.75</v>
      </c>
      <c r="I1115" s="2" t="s">
        <v>13</v>
      </c>
      <c r="J1115" s="2" t="s">
        <v>100</v>
      </c>
      <c r="K1115" s="16" t="s">
        <v>107</v>
      </c>
      <c r="L1115" s="18">
        <v>2024</v>
      </c>
      <c r="M1115" s="2"/>
    </row>
    <row r="1116" spans="2:13" x14ac:dyDescent="0.3">
      <c r="B1116" s="10">
        <v>45351</v>
      </c>
      <c r="C1116" s="11" t="s">
        <v>66</v>
      </c>
      <c r="D1116" s="11" t="s">
        <v>67</v>
      </c>
      <c r="E1116" s="12">
        <v>2</v>
      </c>
      <c r="F1116" s="13">
        <v>8991</v>
      </c>
      <c r="G1116" s="12">
        <v>4</v>
      </c>
      <c r="H1116" s="13">
        <v>19980</v>
      </c>
      <c r="I1116" s="11" t="s">
        <v>13</v>
      </c>
      <c r="J1116" s="11" t="s">
        <v>68</v>
      </c>
      <c r="K1116" s="12" t="s">
        <v>107</v>
      </c>
      <c r="L1116" s="14">
        <v>2024</v>
      </c>
      <c r="M1116" s="2"/>
    </row>
    <row r="1117" spans="2:13" x14ac:dyDescent="0.3">
      <c r="B1117" s="15">
        <v>45352</v>
      </c>
      <c r="C1117" s="2" t="s">
        <v>21</v>
      </c>
      <c r="D1117" s="2" t="s">
        <v>22</v>
      </c>
      <c r="E1117" s="16">
        <v>3</v>
      </c>
      <c r="F1117" s="17">
        <v>125.97</v>
      </c>
      <c r="G1117" s="16">
        <v>3</v>
      </c>
      <c r="H1117" s="17">
        <v>209.97</v>
      </c>
      <c r="I1117" s="2" t="s">
        <v>18</v>
      </c>
      <c r="J1117" s="2" t="s">
        <v>14</v>
      </c>
      <c r="K1117" s="16" t="s">
        <v>108</v>
      </c>
      <c r="L1117" s="18">
        <v>2024</v>
      </c>
      <c r="M1117" s="2"/>
    </row>
    <row r="1118" spans="2:13" x14ac:dyDescent="0.3">
      <c r="B1118" s="10">
        <v>45353</v>
      </c>
      <c r="C1118" s="11" t="s">
        <v>89</v>
      </c>
      <c r="D1118" s="11" t="s">
        <v>90</v>
      </c>
      <c r="E1118" s="12">
        <v>0</v>
      </c>
      <c r="F1118" s="13">
        <v>0</v>
      </c>
      <c r="G1118" s="12">
        <v>5</v>
      </c>
      <c r="H1118" s="13">
        <v>449.95</v>
      </c>
      <c r="I1118" s="11" t="s">
        <v>91</v>
      </c>
      <c r="J1118" s="11" t="s">
        <v>78</v>
      </c>
      <c r="K1118" s="12" t="s">
        <v>108</v>
      </c>
      <c r="L1118" s="14">
        <v>2024</v>
      </c>
      <c r="M1118" s="2"/>
    </row>
    <row r="1119" spans="2:13" x14ac:dyDescent="0.3">
      <c r="B1119" s="15">
        <v>45354</v>
      </c>
      <c r="C1119" s="2" t="s">
        <v>104</v>
      </c>
      <c r="D1119" s="2" t="s">
        <v>105</v>
      </c>
      <c r="E1119" s="16">
        <v>0</v>
      </c>
      <c r="F1119" s="17">
        <v>0</v>
      </c>
      <c r="G1119" s="16">
        <v>1</v>
      </c>
      <c r="H1119" s="17">
        <v>53.15</v>
      </c>
      <c r="I1119" s="2" t="s">
        <v>106</v>
      </c>
      <c r="J1119" s="2" t="s">
        <v>100</v>
      </c>
      <c r="K1119" s="16" t="s">
        <v>108</v>
      </c>
      <c r="L1119" s="18">
        <v>2024</v>
      </c>
      <c r="M1119" s="2"/>
    </row>
    <row r="1120" spans="2:13" x14ac:dyDescent="0.3">
      <c r="B1120" s="10">
        <v>45355</v>
      </c>
      <c r="C1120" s="11" t="s">
        <v>49</v>
      </c>
      <c r="D1120" s="11" t="s">
        <v>50</v>
      </c>
      <c r="E1120" s="12">
        <v>0</v>
      </c>
      <c r="F1120" s="13">
        <v>0</v>
      </c>
      <c r="G1120" s="12">
        <v>5</v>
      </c>
      <c r="H1120" s="13">
        <v>209.4</v>
      </c>
      <c r="I1120" s="11" t="s">
        <v>46</v>
      </c>
      <c r="J1120" s="11" t="s">
        <v>36</v>
      </c>
      <c r="K1120" s="12" t="s">
        <v>108</v>
      </c>
      <c r="L1120" s="14">
        <v>2024</v>
      </c>
      <c r="M1120" s="2"/>
    </row>
    <row r="1121" spans="2:13" x14ac:dyDescent="0.3">
      <c r="B1121" s="15">
        <v>45356</v>
      </c>
      <c r="C1121" s="2" t="s">
        <v>47</v>
      </c>
      <c r="D1121" s="2" t="s">
        <v>48</v>
      </c>
      <c r="E1121" s="16">
        <v>33</v>
      </c>
      <c r="F1121" s="17">
        <v>2967.0299999999997</v>
      </c>
      <c r="G1121" s="16">
        <v>3</v>
      </c>
      <c r="H1121" s="17">
        <v>359.64</v>
      </c>
      <c r="I1121" s="2" t="s">
        <v>46</v>
      </c>
      <c r="J1121" s="2" t="s">
        <v>36</v>
      </c>
      <c r="K1121" s="16" t="s">
        <v>108</v>
      </c>
      <c r="L1121" s="18">
        <v>2024</v>
      </c>
      <c r="M1121" s="2"/>
    </row>
    <row r="1122" spans="2:13" x14ac:dyDescent="0.3">
      <c r="B1122" s="10">
        <v>45357</v>
      </c>
      <c r="C1122" s="11" t="s">
        <v>40</v>
      </c>
      <c r="D1122" s="11" t="s">
        <v>41</v>
      </c>
      <c r="E1122" s="12">
        <v>2</v>
      </c>
      <c r="F1122" s="13">
        <v>43.98</v>
      </c>
      <c r="G1122" s="12">
        <v>4</v>
      </c>
      <c r="H1122" s="13">
        <v>159.96</v>
      </c>
      <c r="I1122" s="11" t="s">
        <v>25</v>
      </c>
      <c r="J1122" s="11" t="s">
        <v>36</v>
      </c>
      <c r="K1122" s="12" t="s">
        <v>108</v>
      </c>
      <c r="L1122" s="14">
        <v>2024</v>
      </c>
      <c r="M1122" s="2"/>
    </row>
    <row r="1123" spans="2:13" x14ac:dyDescent="0.3">
      <c r="B1123" s="15">
        <v>45358</v>
      </c>
      <c r="C1123" s="2" t="s">
        <v>82</v>
      </c>
      <c r="D1123" s="2" t="s">
        <v>83</v>
      </c>
      <c r="E1123" s="16">
        <v>3</v>
      </c>
      <c r="F1123" s="17">
        <v>290.25</v>
      </c>
      <c r="G1123" s="16">
        <v>5</v>
      </c>
      <c r="H1123" s="17">
        <v>645</v>
      </c>
      <c r="I1123" s="2" t="s">
        <v>77</v>
      </c>
      <c r="J1123" s="2" t="s">
        <v>78</v>
      </c>
      <c r="K1123" s="16" t="s">
        <v>108</v>
      </c>
      <c r="L1123" s="18">
        <v>2024</v>
      </c>
      <c r="M1123" s="2"/>
    </row>
    <row r="1124" spans="2:13" x14ac:dyDescent="0.3">
      <c r="B1124" s="10">
        <v>45359</v>
      </c>
      <c r="C1124" s="11" t="s">
        <v>47</v>
      </c>
      <c r="D1124" s="11" t="s">
        <v>48</v>
      </c>
      <c r="E1124" s="12">
        <v>2</v>
      </c>
      <c r="F1124" s="13">
        <v>179.82</v>
      </c>
      <c r="G1124" s="12">
        <v>1</v>
      </c>
      <c r="H1124" s="13">
        <v>119.88</v>
      </c>
      <c r="I1124" s="11" t="s">
        <v>46</v>
      </c>
      <c r="J1124" s="11" t="s">
        <v>36</v>
      </c>
      <c r="K1124" s="12" t="s">
        <v>108</v>
      </c>
      <c r="L1124" s="14">
        <v>2024</v>
      </c>
      <c r="M1124" s="2"/>
    </row>
    <row r="1125" spans="2:13" x14ac:dyDescent="0.3">
      <c r="B1125" s="15">
        <v>45360</v>
      </c>
      <c r="C1125" s="2" t="s">
        <v>26</v>
      </c>
      <c r="D1125" s="2" t="s">
        <v>27</v>
      </c>
      <c r="E1125" s="16">
        <v>0</v>
      </c>
      <c r="F1125" s="17">
        <v>0</v>
      </c>
      <c r="G1125" s="16">
        <v>3</v>
      </c>
      <c r="H1125" s="17">
        <v>83.97</v>
      </c>
      <c r="I1125" s="2" t="s">
        <v>25</v>
      </c>
      <c r="J1125" s="2" t="s">
        <v>14</v>
      </c>
      <c r="K1125" s="16" t="s">
        <v>108</v>
      </c>
      <c r="L1125" s="18">
        <v>2024</v>
      </c>
      <c r="M1125" s="2"/>
    </row>
    <row r="1126" spans="2:13" x14ac:dyDescent="0.3">
      <c r="B1126" s="10">
        <v>45361</v>
      </c>
      <c r="C1126" s="11" t="s">
        <v>66</v>
      </c>
      <c r="D1126" s="11" t="s">
        <v>67</v>
      </c>
      <c r="E1126" s="12">
        <v>1</v>
      </c>
      <c r="F1126" s="13">
        <v>4495.5</v>
      </c>
      <c r="G1126" s="12">
        <v>3</v>
      </c>
      <c r="H1126" s="13">
        <v>14985</v>
      </c>
      <c r="I1126" s="11" t="s">
        <v>13</v>
      </c>
      <c r="J1126" s="11" t="s">
        <v>68</v>
      </c>
      <c r="K1126" s="12" t="s">
        <v>108</v>
      </c>
      <c r="L1126" s="14">
        <v>2024</v>
      </c>
      <c r="M1126" s="2"/>
    </row>
    <row r="1127" spans="2:13" x14ac:dyDescent="0.3">
      <c r="B1127" s="15">
        <v>45362</v>
      </c>
      <c r="C1127" s="2" t="s">
        <v>72</v>
      </c>
      <c r="D1127" s="2" t="s">
        <v>73</v>
      </c>
      <c r="E1127" s="16">
        <v>1</v>
      </c>
      <c r="F1127" s="17">
        <v>12600</v>
      </c>
      <c r="G1127" s="16">
        <v>2</v>
      </c>
      <c r="H1127" s="17">
        <v>28000</v>
      </c>
      <c r="I1127" s="2" t="s">
        <v>74</v>
      </c>
      <c r="J1127" s="2" t="s">
        <v>68</v>
      </c>
      <c r="K1127" s="16" t="s">
        <v>108</v>
      </c>
      <c r="L1127" s="18">
        <v>2024</v>
      </c>
      <c r="M1127" s="2"/>
    </row>
    <row r="1128" spans="2:13" x14ac:dyDescent="0.3">
      <c r="B1128" s="10">
        <v>45363</v>
      </c>
      <c r="C1128" s="11" t="s">
        <v>47</v>
      </c>
      <c r="D1128" s="11" t="s">
        <v>48</v>
      </c>
      <c r="E1128" s="12">
        <v>3</v>
      </c>
      <c r="F1128" s="13">
        <v>269.73</v>
      </c>
      <c r="G1128" s="12">
        <v>2</v>
      </c>
      <c r="H1128" s="13">
        <v>239.76</v>
      </c>
      <c r="I1128" s="11" t="s">
        <v>46</v>
      </c>
      <c r="J1128" s="11" t="s">
        <v>36</v>
      </c>
      <c r="K1128" s="12" t="s">
        <v>108</v>
      </c>
      <c r="L1128" s="14">
        <v>2024</v>
      </c>
      <c r="M1128" s="2"/>
    </row>
    <row r="1129" spans="2:13" x14ac:dyDescent="0.3">
      <c r="B1129" s="15">
        <v>45364</v>
      </c>
      <c r="C1129" s="2" t="s">
        <v>61</v>
      </c>
      <c r="D1129" s="2" t="s">
        <v>62</v>
      </c>
      <c r="E1129" s="16">
        <v>3</v>
      </c>
      <c r="F1129" s="17">
        <v>882.06</v>
      </c>
      <c r="G1129" s="16">
        <v>5</v>
      </c>
      <c r="H1129" s="17">
        <v>1633.45</v>
      </c>
      <c r="I1129" s="2" t="s">
        <v>58</v>
      </c>
      <c r="J1129" s="2" t="s">
        <v>55</v>
      </c>
      <c r="K1129" s="16" t="s">
        <v>108</v>
      </c>
      <c r="L1129" s="18">
        <v>2024</v>
      </c>
      <c r="M1129" s="2"/>
    </row>
    <row r="1130" spans="2:13" x14ac:dyDescent="0.3">
      <c r="B1130" s="10">
        <v>45365</v>
      </c>
      <c r="C1130" s="11" t="s">
        <v>21</v>
      </c>
      <c r="D1130" s="11" t="s">
        <v>22</v>
      </c>
      <c r="E1130" s="12">
        <v>2</v>
      </c>
      <c r="F1130" s="13">
        <v>83.98</v>
      </c>
      <c r="G1130" s="12">
        <v>2</v>
      </c>
      <c r="H1130" s="13">
        <v>139.97999999999999</v>
      </c>
      <c r="I1130" s="11" t="s">
        <v>18</v>
      </c>
      <c r="J1130" s="11" t="s">
        <v>14</v>
      </c>
      <c r="K1130" s="12" t="s">
        <v>108</v>
      </c>
      <c r="L1130" s="14">
        <v>2024</v>
      </c>
      <c r="M1130" s="2"/>
    </row>
    <row r="1131" spans="2:13" x14ac:dyDescent="0.3">
      <c r="B1131" s="15">
        <v>45366</v>
      </c>
      <c r="C1131" s="2" t="s">
        <v>47</v>
      </c>
      <c r="D1131" s="2" t="s">
        <v>48</v>
      </c>
      <c r="E1131" s="16">
        <v>2</v>
      </c>
      <c r="F1131" s="17">
        <v>179.82</v>
      </c>
      <c r="G1131" s="16">
        <v>5</v>
      </c>
      <c r="H1131" s="17">
        <v>599.4</v>
      </c>
      <c r="I1131" s="2" t="s">
        <v>46</v>
      </c>
      <c r="J1131" s="2" t="s">
        <v>36</v>
      </c>
      <c r="K1131" s="16" t="s">
        <v>108</v>
      </c>
      <c r="L1131" s="18">
        <v>2024</v>
      </c>
      <c r="M1131" s="2"/>
    </row>
    <row r="1132" spans="2:13" x14ac:dyDescent="0.3">
      <c r="B1132" s="10">
        <v>45367</v>
      </c>
      <c r="C1132" s="11" t="s">
        <v>16</v>
      </c>
      <c r="D1132" s="11" t="s">
        <v>17</v>
      </c>
      <c r="E1132" s="12">
        <v>0</v>
      </c>
      <c r="F1132" s="13">
        <v>0</v>
      </c>
      <c r="G1132" s="12">
        <v>2</v>
      </c>
      <c r="H1132" s="13">
        <v>499.98</v>
      </c>
      <c r="I1132" s="11" t="s">
        <v>18</v>
      </c>
      <c r="J1132" s="11" t="s">
        <v>14</v>
      </c>
      <c r="K1132" s="12" t="s">
        <v>108</v>
      </c>
      <c r="L1132" s="14">
        <v>2024</v>
      </c>
      <c r="M1132" s="2"/>
    </row>
    <row r="1133" spans="2:13" x14ac:dyDescent="0.3">
      <c r="B1133" s="15">
        <v>45368</v>
      </c>
      <c r="C1133" s="2" t="s">
        <v>79</v>
      </c>
      <c r="D1133" s="2" t="s">
        <v>80</v>
      </c>
      <c r="E1133" s="16">
        <v>1</v>
      </c>
      <c r="F1133" s="17">
        <v>211.65</v>
      </c>
      <c r="G1133" s="16">
        <v>4</v>
      </c>
      <c r="H1133" s="17">
        <v>996</v>
      </c>
      <c r="I1133" s="2" t="s">
        <v>81</v>
      </c>
      <c r="J1133" s="2" t="s">
        <v>78</v>
      </c>
      <c r="K1133" s="16" t="s">
        <v>108</v>
      </c>
      <c r="L1133" s="18">
        <v>2024</v>
      </c>
      <c r="M1133" s="2"/>
    </row>
    <row r="1134" spans="2:13" x14ac:dyDescent="0.3">
      <c r="B1134" s="10">
        <v>45369</v>
      </c>
      <c r="C1134" s="11" t="s">
        <v>56</v>
      </c>
      <c r="D1134" s="11" t="s">
        <v>57</v>
      </c>
      <c r="E1134" s="12">
        <v>3</v>
      </c>
      <c r="F1134" s="13">
        <v>549.75</v>
      </c>
      <c r="G1134" s="12">
        <v>5</v>
      </c>
      <c r="H1134" s="13">
        <v>1077.95</v>
      </c>
      <c r="I1134" s="11" t="s">
        <v>58</v>
      </c>
      <c r="J1134" s="11" t="s">
        <v>55</v>
      </c>
      <c r="K1134" s="12" t="s">
        <v>108</v>
      </c>
      <c r="L1134" s="14">
        <v>2024</v>
      </c>
      <c r="M1134" s="2"/>
    </row>
    <row r="1135" spans="2:13" x14ac:dyDescent="0.3">
      <c r="B1135" s="15">
        <v>45370</v>
      </c>
      <c r="C1135" s="2" t="s">
        <v>92</v>
      </c>
      <c r="D1135" s="2" t="s">
        <v>93</v>
      </c>
      <c r="E1135" s="16">
        <v>3</v>
      </c>
      <c r="F1135" s="17">
        <v>116.97</v>
      </c>
      <c r="G1135" s="16">
        <v>4</v>
      </c>
      <c r="H1135" s="17">
        <v>239.96</v>
      </c>
      <c r="I1135" s="2" t="s">
        <v>94</v>
      </c>
      <c r="J1135" s="2" t="s">
        <v>95</v>
      </c>
      <c r="K1135" s="16" t="s">
        <v>108</v>
      </c>
      <c r="L1135" s="18">
        <v>2024</v>
      </c>
      <c r="M1135" s="2"/>
    </row>
    <row r="1136" spans="2:13" x14ac:dyDescent="0.3">
      <c r="B1136" s="10">
        <v>45371</v>
      </c>
      <c r="C1136" s="11" t="s">
        <v>66</v>
      </c>
      <c r="D1136" s="11" t="s">
        <v>67</v>
      </c>
      <c r="E1136" s="12">
        <v>1</v>
      </c>
      <c r="F1136" s="13">
        <v>4495.5</v>
      </c>
      <c r="G1136" s="12">
        <v>4</v>
      </c>
      <c r="H1136" s="13">
        <v>19980</v>
      </c>
      <c r="I1136" s="11" t="s">
        <v>13</v>
      </c>
      <c r="J1136" s="11" t="s">
        <v>68</v>
      </c>
      <c r="K1136" s="12" t="s">
        <v>108</v>
      </c>
      <c r="L1136" s="14">
        <v>2024</v>
      </c>
      <c r="M1136" s="2"/>
    </row>
    <row r="1137" spans="2:13" x14ac:dyDescent="0.3">
      <c r="B1137" s="15">
        <v>45372</v>
      </c>
      <c r="C1137" s="2" t="s">
        <v>79</v>
      </c>
      <c r="D1137" s="2" t="s">
        <v>80</v>
      </c>
      <c r="E1137" s="16">
        <v>1</v>
      </c>
      <c r="F1137" s="17">
        <v>211.65</v>
      </c>
      <c r="G1137" s="16">
        <v>1</v>
      </c>
      <c r="H1137" s="17">
        <v>249</v>
      </c>
      <c r="I1137" s="2" t="s">
        <v>81</v>
      </c>
      <c r="J1137" s="2" t="s">
        <v>78</v>
      </c>
      <c r="K1137" s="16" t="s">
        <v>108</v>
      </c>
      <c r="L1137" s="18">
        <v>2024</v>
      </c>
      <c r="M1137" s="2"/>
    </row>
    <row r="1138" spans="2:13" x14ac:dyDescent="0.3">
      <c r="B1138" s="10">
        <v>45373</v>
      </c>
      <c r="C1138" s="11" t="s">
        <v>63</v>
      </c>
      <c r="D1138" s="11" t="s">
        <v>41</v>
      </c>
      <c r="E1138" s="12">
        <v>1</v>
      </c>
      <c r="F1138" s="13">
        <v>20</v>
      </c>
      <c r="G1138" s="12">
        <v>5</v>
      </c>
      <c r="H1138" s="13">
        <v>199.95</v>
      </c>
      <c r="I1138" s="11" t="s">
        <v>25</v>
      </c>
      <c r="J1138" s="11" t="s">
        <v>55</v>
      </c>
      <c r="K1138" s="12" t="s">
        <v>108</v>
      </c>
      <c r="L1138" s="14">
        <v>2024</v>
      </c>
      <c r="M1138" s="2"/>
    </row>
    <row r="1139" spans="2:13" x14ac:dyDescent="0.3">
      <c r="B1139" s="15">
        <v>45374</v>
      </c>
      <c r="C1139" s="2" t="s">
        <v>69</v>
      </c>
      <c r="D1139" s="2" t="s">
        <v>70</v>
      </c>
      <c r="E1139" s="16">
        <v>3</v>
      </c>
      <c r="F1139" s="17">
        <v>105</v>
      </c>
      <c r="G1139" s="16">
        <v>1</v>
      </c>
      <c r="H1139" s="17">
        <v>70</v>
      </c>
      <c r="I1139" s="2" t="s">
        <v>71</v>
      </c>
      <c r="J1139" s="2" t="s">
        <v>68</v>
      </c>
      <c r="K1139" s="16" t="s">
        <v>108</v>
      </c>
      <c r="L1139" s="18">
        <v>2024</v>
      </c>
      <c r="M1139" s="2"/>
    </row>
    <row r="1140" spans="2:13" x14ac:dyDescent="0.3">
      <c r="B1140" s="10">
        <v>45375</v>
      </c>
      <c r="C1140" s="11" t="s">
        <v>66</v>
      </c>
      <c r="D1140" s="11" t="s">
        <v>67</v>
      </c>
      <c r="E1140" s="12">
        <v>0</v>
      </c>
      <c r="F1140" s="13">
        <v>0</v>
      </c>
      <c r="G1140" s="12">
        <v>5</v>
      </c>
      <c r="H1140" s="13">
        <v>24975</v>
      </c>
      <c r="I1140" s="11" t="s">
        <v>13</v>
      </c>
      <c r="J1140" s="11" t="s">
        <v>68</v>
      </c>
      <c r="K1140" s="12" t="s">
        <v>108</v>
      </c>
      <c r="L1140" s="14">
        <v>2024</v>
      </c>
      <c r="M1140" s="2"/>
    </row>
    <row r="1141" spans="2:13" x14ac:dyDescent="0.3">
      <c r="B1141" s="15">
        <v>45376</v>
      </c>
      <c r="C1141" s="2" t="s">
        <v>64</v>
      </c>
      <c r="D1141" s="2" t="s">
        <v>65</v>
      </c>
      <c r="E1141" s="16">
        <v>2</v>
      </c>
      <c r="F1141" s="17">
        <v>1169.98</v>
      </c>
      <c r="G1141" s="16">
        <v>3</v>
      </c>
      <c r="H1141" s="17">
        <v>1949.97</v>
      </c>
      <c r="I1141" s="2" t="s">
        <v>35</v>
      </c>
      <c r="J1141" s="2" t="s">
        <v>55</v>
      </c>
      <c r="K1141" s="16" t="s">
        <v>108</v>
      </c>
      <c r="L1141" s="18">
        <v>2024</v>
      </c>
      <c r="M1141" s="2"/>
    </row>
    <row r="1142" spans="2:13" x14ac:dyDescent="0.3">
      <c r="B1142" s="10">
        <v>45377</v>
      </c>
      <c r="C1142" s="11" t="s">
        <v>59</v>
      </c>
      <c r="D1142" s="11" t="s">
        <v>60</v>
      </c>
      <c r="E1142" s="12">
        <v>47</v>
      </c>
      <c r="F1142" s="13">
        <v>940</v>
      </c>
      <c r="G1142" s="12">
        <v>3</v>
      </c>
      <c r="H1142" s="13">
        <v>119.97</v>
      </c>
      <c r="I1142" s="11" t="s">
        <v>30</v>
      </c>
      <c r="J1142" s="11" t="s">
        <v>55</v>
      </c>
      <c r="K1142" s="12" t="s">
        <v>108</v>
      </c>
      <c r="L1142" s="14">
        <v>2024</v>
      </c>
      <c r="M1142" s="2"/>
    </row>
    <row r="1143" spans="2:13" x14ac:dyDescent="0.3">
      <c r="B1143" s="15">
        <v>45378</v>
      </c>
      <c r="C1143" s="2" t="s">
        <v>59</v>
      </c>
      <c r="D1143" s="2" t="s">
        <v>60</v>
      </c>
      <c r="E1143" s="16">
        <v>1</v>
      </c>
      <c r="F1143" s="17">
        <v>20</v>
      </c>
      <c r="G1143" s="16">
        <v>3</v>
      </c>
      <c r="H1143" s="17">
        <v>119.97</v>
      </c>
      <c r="I1143" s="2" t="s">
        <v>30</v>
      </c>
      <c r="J1143" s="2" t="s">
        <v>55</v>
      </c>
      <c r="K1143" s="16" t="s">
        <v>108</v>
      </c>
      <c r="L1143" s="18">
        <v>2024</v>
      </c>
      <c r="M1143" s="2"/>
    </row>
    <row r="1144" spans="2:13" x14ac:dyDescent="0.3">
      <c r="B1144" s="10">
        <v>45379</v>
      </c>
      <c r="C1144" s="11" t="s">
        <v>23</v>
      </c>
      <c r="D1144" s="11" t="s">
        <v>24</v>
      </c>
      <c r="E1144" s="12">
        <v>0</v>
      </c>
      <c r="F1144" s="13">
        <v>0</v>
      </c>
      <c r="G1144" s="12">
        <v>4</v>
      </c>
      <c r="H1144" s="13">
        <v>79.959999999999994</v>
      </c>
      <c r="I1144" s="11" t="s">
        <v>25</v>
      </c>
      <c r="J1144" s="11" t="s">
        <v>14</v>
      </c>
      <c r="K1144" s="12" t="s">
        <v>108</v>
      </c>
      <c r="L1144" s="14">
        <v>2024</v>
      </c>
      <c r="M1144" s="2"/>
    </row>
    <row r="1145" spans="2:13" x14ac:dyDescent="0.3">
      <c r="B1145" s="15">
        <v>45380</v>
      </c>
      <c r="C1145" s="2" t="s">
        <v>69</v>
      </c>
      <c r="D1145" s="2" t="s">
        <v>70</v>
      </c>
      <c r="E1145" s="16">
        <v>2</v>
      </c>
      <c r="F1145" s="17">
        <v>70</v>
      </c>
      <c r="G1145" s="16">
        <v>1</v>
      </c>
      <c r="H1145" s="17">
        <v>70</v>
      </c>
      <c r="I1145" s="2" t="s">
        <v>71</v>
      </c>
      <c r="J1145" s="2" t="s">
        <v>68</v>
      </c>
      <c r="K1145" s="16" t="s">
        <v>108</v>
      </c>
      <c r="L1145" s="18">
        <v>2024</v>
      </c>
      <c r="M1145" s="2"/>
    </row>
    <row r="1146" spans="2:13" x14ac:dyDescent="0.3">
      <c r="B1146" s="10">
        <v>45381</v>
      </c>
      <c r="C1146" s="11" t="s">
        <v>49</v>
      </c>
      <c r="D1146" s="11" t="s">
        <v>50</v>
      </c>
      <c r="E1146" s="12">
        <v>3</v>
      </c>
      <c r="F1146" s="13">
        <v>69.09</v>
      </c>
      <c r="G1146" s="12">
        <v>1</v>
      </c>
      <c r="H1146" s="13">
        <v>41.88</v>
      </c>
      <c r="I1146" s="11" t="s">
        <v>46</v>
      </c>
      <c r="J1146" s="11" t="s">
        <v>36</v>
      </c>
      <c r="K1146" s="12" t="s">
        <v>108</v>
      </c>
      <c r="L1146" s="14">
        <v>2024</v>
      </c>
      <c r="M1146" s="2"/>
    </row>
    <row r="1147" spans="2:13" x14ac:dyDescent="0.3">
      <c r="B1147" s="15">
        <v>45382</v>
      </c>
      <c r="C1147" s="2" t="s">
        <v>37</v>
      </c>
      <c r="D1147" s="2" t="s">
        <v>38</v>
      </c>
      <c r="E1147" s="16">
        <v>2</v>
      </c>
      <c r="F1147" s="17">
        <v>77.98</v>
      </c>
      <c r="G1147" s="16">
        <v>5</v>
      </c>
      <c r="H1147" s="17">
        <v>299.95</v>
      </c>
      <c r="I1147" s="2" t="s">
        <v>39</v>
      </c>
      <c r="J1147" s="2" t="s">
        <v>36</v>
      </c>
      <c r="K1147" s="16" t="s">
        <v>108</v>
      </c>
      <c r="L1147" s="18">
        <v>2024</v>
      </c>
      <c r="M1147" s="2"/>
    </row>
    <row r="1148" spans="2:13" x14ac:dyDescent="0.3">
      <c r="B1148" s="10">
        <v>45383</v>
      </c>
      <c r="C1148" s="11" t="s">
        <v>37</v>
      </c>
      <c r="D1148" s="11" t="s">
        <v>38</v>
      </c>
      <c r="E1148" s="12">
        <v>1</v>
      </c>
      <c r="F1148" s="13">
        <v>38.99</v>
      </c>
      <c r="G1148" s="12">
        <v>4</v>
      </c>
      <c r="H1148" s="13">
        <v>239.96</v>
      </c>
      <c r="I1148" s="11" t="s">
        <v>39</v>
      </c>
      <c r="J1148" s="11" t="s">
        <v>36</v>
      </c>
      <c r="K1148" s="12" t="s">
        <v>109</v>
      </c>
      <c r="L1148" s="14">
        <v>2024</v>
      </c>
      <c r="M1148" s="2"/>
    </row>
    <row r="1149" spans="2:13" x14ac:dyDescent="0.3">
      <c r="B1149" s="15">
        <v>45384</v>
      </c>
      <c r="C1149" s="2" t="s">
        <v>87</v>
      </c>
      <c r="D1149" s="2" t="s">
        <v>88</v>
      </c>
      <c r="E1149" s="16">
        <v>0</v>
      </c>
      <c r="F1149" s="17">
        <v>0</v>
      </c>
      <c r="G1149" s="16">
        <v>1</v>
      </c>
      <c r="H1149" s="17">
        <v>89.99</v>
      </c>
      <c r="I1149" s="2" t="s">
        <v>25</v>
      </c>
      <c r="J1149" s="2" t="s">
        <v>78</v>
      </c>
      <c r="K1149" s="16" t="s">
        <v>109</v>
      </c>
      <c r="L1149" s="18">
        <v>2024</v>
      </c>
      <c r="M1149" s="2"/>
    </row>
    <row r="1150" spans="2:13" x14ac:dyDescent="0.3">
      <c r="B1150" s="10">
        <v>45385</v>
      </c>
      <c r="C1150" s="11" t="s">
        <v>33</v>
      </c>
      <c r="D1150" s="11" t="s">
        <v>34</v>
      </c>
      <c r="E1150" s="12">
        <v>0</v>
      </c>
      <c r="F1150" s="13">
        <v>0</v>
      </c>
      <c r="G1150" s="12">
        <v>5</v>
      </c>
      <c r="H1150" s="13">
        <v>1249.95</v>
      </c>
      <c r="I1150" s="11" t="s">
        <v>35</v>
      </c>
      <c r="J1150" s="11" t="s">
        <v>36</v>
      </c>
      <c r="K1150" s="12" t="s">
        <v>109</v>
      </c>
      <c r="L1150" s="14">
        <v>2024</v>
      </c>
      <c r="M1150" s="2"/>
    </row>
    <row r="1151" spans="2:13" x14ac:dyDescent="0.3">
      <c r="B1151" s="15">
        <v>45386</v>
      </c>
      <c r="C1151" s="2" t="s">
        <v>49</v>
      </c>
      <c r="D1151" s="2" t="s">
        <v>50</v>
      </c>
      <c r="E1151" s="16">
        <v>3</v>
      </c>
      <c r="F1151" s="17">
        <v>69.09</v>
      </c>
      <c r="G1151" s="16">
        <v>1</v>
      </c>
      <c r="H1151" s="17">
        <v>41.88</v>
      </c>
      <c r="I1151" s="2" t="s">
        <v>46</v>
      </c>
      <c r="J1151" s="2" t="s">
        <v>36</v>
      </c>
      <c r="K1151" s="16" t="s">
        <v>109</v>
      </c>
      <c r="L1151" s="18">
        <v>2024</v>
      </c>
      <c r="M1151" s="2"/>
    </row>
    <row r="1152" spans="2:13" x14ac:dyDescent="0.3">
      <c r="B1152" s="10">
        <v>45387</v>
      </c>
      <c r="C1152" s="11" t="s">
        <v>23</v>
      </c>
      <c r="D1152" s="11" t="s">
        <v>24</v>
      </c>
      <c r="E1152" s="12">
        <v>42</v>
      </c>
      <c r="F1152" s="13">
        <v>420</v>
      </c>
      <c r="G1152" s="12">
        <v>4</v>
      </c>
      <c r="H1152" s="13">
        <v>79.959999999999994</v>
      </c>
      <c r="I1152" s="11" t="s">
        <v>25</v>
      </c>
      <c r="J1152" s="11" t="s">
        <v>14</v>
      </c>
      <c r="K1152" s="12" t="s">
        <v>109</v>
      </c>
      <c r="L1152" s="14">
        <v>2024</v>
      </c>
      <c r="M1152" s="2"/>
    </row>
    <row r="1153" spans="2:13" x14ac:dyDescent="0.3">
      <c r="B1153" s="15">
        <v>45388</v>
      </c>
      <c r="C1153" s="2" t="s">
        <v>44</v>
      </c>
      <c r="D1153" s="2" t="s">
        <v>45</v>
      </c>
      <c r="E1153" s="16">
        <v>0</v>
      </c>
      <c r="F1153" s="17">
        <v>0</v>
      </c>
      <c r="G1153" s="16">
        <v>4</v>
      </c>
      <c r="H1153" s="17">
        <v>201.28</v>
      </c>
      <c r="I1153" s="2" t="s">
        <v>46</v>
      </c>
      <c r="J1153" s="2" t="s">
        <v>36</v>
      </c>
      <c r="K1153" s="16" t="s">
        <v>109</v>
      </c>
      <c r="L1153" s="18">
        <v>2024</v>
      </c>
      <c r="M1153" s="2"/>
    </row>
    <row r="1154" spans="2:13" x14ac:dyDescent="0.3">
      <c r="B1154" s="10">
        <v>45389</v>
      </c>
      <c r="C1154" s="11" t="s">
        <v>75</v>
      </c>
      <c r="D1154" s="11" t="s">
        <v>76</v>
      </c>
      <c r="E1154" s="12">
        <v>2</v>
      </c>
      <c r="F1154" s="13">
        <v>24</v>
      </c>
      <c r="G1154" s="12">
        <v>4</v>
      </c>
      <c r="H1154" s="13">
        <v>80</v>
      </c>
      <c r="I1154" s="11" t="s">
        <v>77</v>
      </c>
      <c r="J1154" s="11" t="s">
        <v>78</v>
      </c>
      <c r="K1154" s="12" t="s">
        <v>109</v>
      </c>
      <c r="L1154" s="14">
        <v>2024</v>
      </c>
      <c r="M1154" s="2"/>
    </row>
    <row r="1155" spans="2:13" x14ac:dyDescent="0.3">
      <c r="B1155" s="15">
        <v>45390</v>
      </c>
      <c r="C1155" s="2" t="s">
        <v>28</v>
      </c>
      <c r="D1155" s="2" t="s">
        <v>29</v>
      </c>
      <c r="E1155" s="16">
        <v>27</v>
      </c>
      <c r="F1155" s="17">
        <v>405</v>
      </c>
      <c r="G1155" s="16">
        <v>2</v>
      </c>
      <c r="H1155" s="17">
        <v>59.98</v>
      </c>
      <c r="I1155" s="2" t="s">
        <v>30</v>
      </c>
      <c r="J1155" s="2" t="s">
        <v>14</v>
      </c>
      <c r="K1155" s="16" t="s">
        <v>109</v>
      </c>
      <c r="L1155" s="18">
        <v>2024</v>
      </c>
      <c r="M1155" s="2"/>
    </row>
    <row r="1156" spans="2:13" x14ac:dyDescent="0.3">
      <c r="B1156" s="10">
        <v>45391</v>
      </c>
      <c r="C1156" s="11" t="s">
        <v>28</v>
      </c>
      <c r="D1156" s="11" t="s">
        <v>29</v>
      </c>
      <c r="E1156" s="12">
        <v>0</v>
      </c>
      <c r="F1156" s="13">
        <v>0</v>
      </c>
      <c r="G1156" s="12">
        <v>2</v>
      </c>
      <c r="H1156" s="13">
        <v>59.98</v>
      </c>
      <c r="I1156" s="11" t="s">
        <v>30</v>
      </c>
      <c r="J1156" s="11" t="s">
        <v>14</v>
      </c>
      <c r="K1156" s="12" t="s">
        <v>109</v>
      </c>
      <c r="L1156" s="14">
        <v>2024</v>
      </c>
      <c r="M1156" s="2"/>
    </row>
    <row r="1157" spans="2:13" x14ac:dyDescent="0.3">
      <c r="B1157" s="15">
        <v>45392</v>
      </c>
      <c r="C1157" s="2" t="s">
        <v>87</v>
      </c>
      <c r="D1157" s="2" t="s">
        <v>88</v>
      </c>
      <c r="E1157" s="16">
        <v>1</v>
      </c>
      <c r="F1157" s="17">
        <v>62.99</v>
      </c>
      <c r="G1157" s="16">
        <v>1</v>
      </c>
      <c r="H1157" s="17">
        <v>89.99</v>
      </c>
      <c r="I1157" s="2" t="s">
        <v>25</v>
      </c>
      <c r="J1157" s="2" t="s">
        <v>78</v>
      </c>
      <c r="K1157" s="16" t="s">
        <v>109</v>
      </c>
      <c r="L1157" s="18">
        <v>2024</v>
      </c>
      <c r="M1157" s="2"/>
    </row>
    <row r="1158" spans="2:13" x14ac:dyDescent="0.3">
      <c r="B1158" s="10">
        <v>45393</v>
      </c>
      <c r="C1158" s="11" t="s">
        <v>72</v>
      </c>
      <c r="D1158" s="11" t="s">
        <v>73</v>
      </c>
      <c r="E1158" s="12">
        <v>1</v>
      </c>
      <c r="F1158" s="13">
        <v>12600</v>
      </c>
      <c r="G1158" s="12">
        <v>1</v>
      </c>
      <c r="H1158" s="13">
        <v>14000</v>
      </c>
      <c r="I1158" s="11" t="s">
        <v>74</v>
      </c>
      <c r="J1158" s="11" t="s">
        <v>68</v>
      </c>
      <c r="K1158" s="12" t="s">
        <v>109</v>
      </c>
      <c r="L1158" s="14">
        <v>2024</v>
      </c>
      <c r="M1158" s="2"/>
    </row>
    <row r="1159" spans="2:13" x14ac:dyDescent="0.3">
      <c r="B1159" s="15">
        <v>45394</v>
      </c>
      <c r="C1159" s="2" t="s">
        <v>101</v>
      </c>
      <c r="D1159" s="2" t="s">
        <v>102</v>
      </c>
      <c r="E1159" s="16">
        <v>28</v>
      </c>
      <c r="F1159" s="17">
        <v>6840.4000000000005</v>
      </c>
      <c r="G1159" s="16">
        <v>3</v>
      </c>
      <c r="H1159" s="17">
        <v>1047</v>
      </c>
      <c r="I1159" s="2" t="s">
        <v>103</v>
      </c>
      <c r="J1159" s="2" t="s">
        <v>100</v>
      </c>
      <c r="K1159" s="16" t="s">
        <v>109</v>
      </c>
      <c r="L1159" s="18">
        <v>2024</v>
      </c>
      <c r="M1159" s="2"/>
    </row>
    <row r="1160" spans="2:13" x14ac:dyDescent="0.3">
      <c r="B1160" s="10">
        <v>45395</v>
      </c>
      <c r="C1160" s="11" t="s">
        <v>92</v>
      </c>
      <c r="D1160" s="11" t="s">
        <v>93</v>
      </c>
      <c r="E1160" s="12">
        <v>1</v>
      </c>
      <c r="F1160" s="13">
        <v>38.99</v>
      </c>
      <c r="G1160" s="12">
        <v>1</v>
      </c>
      <c r="H1160" s="13">
        <v>59.99</v>
      </c>
      <c r="I1160" s="11" t="s">
        <v>94</v>
      </c>
      <c r="J1160" s="11" t="s">
        <v>95</v>
      </c>
      <c r="K1160" s="12" t="s">
        <v>109</v>
      </c>
      <c r="L1160" s="14">
        <v>2024</v>
      </c>
      <c r="M1160" s="2"/>
    </row>
    <row r="1161" spans="2:13" x14ac:dyDescent="0.3">
      <c r="B1161" s="15">
        <v>45396</v>
      </c>
      <c r="C1161" s="2" t="s">
        <v>37</v>
      </c>
      <c r="D1161" s="2" t="s">
        <v>38</v>
      </c>
      <c r="E1161" s="16">
        <v>1</v>
      </c>
      <c r="F1161" s="17">
        <v>38.99</v>
      </c>
      <c r="G1161" s="16">
        <v>4</v>
      </c>
      <c r="H1161" s="17">
        <v>239.96</v>
      </c>
      <c r="I1161" s="2" t="s">
        <v>39</v>
      </c>
      <c r="J1161" s="2" t="s">
        <v>36</v>
      </c>
      <c r="K1161" s="16" t="s">
        <v>109</v>
      </c>
      <c r="L1161" s="18">
        <v>2024</v>
      </c>
      <c r="M1161" s="2"/>
    </row>
    <row r="1162" spans="2:13" x14ac:dyDescent="0.3">
      <c r="B1162" s="10">
        <v>45397</v>
      </c>
      <c r="C1162" s="11" t="s">
        <v>59</v>
      </c>
      <c r="D1162" s="11" t="s">
        <v>60</v>
      </c>
      <c r="E1162" s="12">
        <v>3</v>
      </c>
      <c r="F1162" s="13">
        <v>60</v>
      </c>
      <c r="G1162" s="12">
        <v>4</v>
      </c>
      <c r="H1162" s="13">
        <v>159.96</v>
      </c>
      <c r="I1162" s="11" t="s">
        <v>30</v>
      </c>
      <c r="J1162" s="11" t="s">
        <v>55</v>
      </c>
      <c r="K1162" s="12" t="s">
        <v>109</v>
      </c>
      <c r="L1162" s="14">
        <v>2024</v>
      </c>
      <c r="M1162" s="2"/>
    </row>
    <row r="1163" spans="2:13" x14ac:dyDescent="0.3">
      <c r="B1163" s="15">
        <v>45398</v>
      </c>
      <c r="C1163" s="2" t="s">
        <v>37</v>
      </c>
      <c r="D1163" s="2" t="s">
        <v>38</v>
      </c>
      <c r="E1163" s="16">
        <v>1</v>
      </c>
      <c r="F1163" s="17">
        <v>38.99</v>
      </c>
      <c r="G1163" s="16">
        <v>1</v>
      </c>
      <c r="H1163" s="17">
        <v>59.99</v>
      </c>
      <c r="I1163" s="2" t="s">
        <v>39</v>
      </c>
      <c r="J1163" s="2" t="s">
        <v>36</v>
      </c>
      <c r="K1163" s="16" t="s">
        <v>109</v>
      </c>
      <c r="L1163" s="18">
        <v>2024</v>
      </c>
      <c r="M1163" s="2"/>
    </row>
    <row r="1164" spans="2:13" x14ac:dyDescent="0.3">
      <c r="B1164" s="10">
        <v>45399</v>
      </c>
      <c r="C1164" s="11" t="s">
        <v>42</v>
      </c>
      <c r="D1164" s="11" t="s">
        <v>43</v>
      </c>
      <c r="E1164" s="12">
        <v>41</v>
      </c>
      <c r="F1164" s="13">
        <v>901.58999999999992</v>
      </c>
      <c r="G1164" s="12">
        <v>3</v>
      </c>
      <c r="H1164" s="13">
        <v>119.97</v>
      </c>
      <c r="I1164" s="11" t="s">
        <v>25</v>
      </c>
      <c r="J1164" s="11" t="s">
        <v>36</v>
      </c>
      <c r="K1164" s="12" t="s">
        <v>109</v>
      </c>
      <c r="L1164" s="14">
        <v>2024</v>
      </c>
      <c r="M1164" s="2"/>
    </row>
    <row r="1165" spans="2:13" x14ac:dyDescent="0.3">
      <c r="B1165" s="15">
        <v>45400</v>
      </c>
      <c r="C1165" s="2" t="s">
        <v>49</v>
      </c>
      <c r="D1165" s="2" t="s">
        <v>50</v>
      </c>
      <c r="E1165" s="16">
        <v>2</v>
      </c>
      <c r="F1165" s="17">
        <v>46.06</v>
      </c>
      <c r="G1165" s="16">
        <v>2</v>
      </c>
      <c r="H1165" s="17">
        <v>83.76</v>
      </c>
      <c r="I1165" s="2" t="s">
        <v>46</v>
      </c>
      <c r="J1165" s="2" t="s">
        <v>36</v>
      </c>
      <c r="K1165" s="16" t="s">
        <v>109</v>
      </c>
      <c r="L1165" s="18">
        <v>2024</v>
      </c>
      <c r="M1165" s="2"/>
    </row>
    <row r="1166" spans="2:13" x14ac:dyDescent="0.3">
      <c r="B1166" s="10">
        <v>45401</v>
      </c>
      <c r="C1166" s="11" t="s">
        <v>47</v>
      </c>
      <c r="D1166" s="11" t="s">
        <v>48</v>
      </c>
      <c r="E1166" s="12">
        <v>3</v>
      </c>
      <c r="F1166" s="13">
        <v>269.73</v>
      </c>
      <c r="G1166" s="12">
        <v>4</v>
      </c>
      <c r="H1166" s="13">
        <v>479.52</v>
      </c>
      <c r="I1166" s="11" t="s">
        <v>46</v>
      </c>
      <c r="J1166" s="11" t="s">
        <v>36</v>
      </c>
      <c r="K1166" s="12" t="s">
        <v>109</v>
      </c>
      <c r="L1166" s="14">
        <v>2024</v>
      </c>
      <c r="M1166" s="2"/>
    </row>
    <row r="1167" spans="2:13" x14ac:dyDescent="0.3">
      <c r="B1167" s="15">
        <v>45402</v>
      </c>
      <c r="C1167" s="2" t="s">
        <v>51</v>
      </c>
      <c r="D1167" s="2" t="s">
        <v>52</v>
      </c>
      <c r="E1167" s="16">
        <v>2</v>
      </c>
      <c r="F1167" s="17">
        <v>179.98</v>
      </c>
      <c r="G1167" s="16">
        <v>1</v>
      </c>
      <c r="H1167" s="17">
        <v>119.99</v>
      </c>
      <c r="I1167" s="2" t="s">
        <v>39</v>
      </c>
      <c r="J1167" s="2" t="s">
        <v>36</v>
      </c>
      <c r="K1167" s="16" t="s">
        <v>109</v>
      </c>
      <c r="L1167" s="18">
        <v>2024</v>
      </c>
      <c r="M1167" s="2"/>
    </row>
    <row r="1168" spans="2:13" x14ac:dyDescent="0.3">
      <c r="B1168" s="10">
        <v>45403</v>
      </c>
      <c r="C1168" s="11" t="s">
        <v>87</v>
      </c>
      <c r="D1168" s="11" t="s">
        <v>88</v>
      </c>
      <c r="E1168" s="12">
        <v>0</v>
      </c>
      <c r="F1168" s="13">
        <v>0</v>
      </c>
      <c r="G1168" s="12">
        <v>4</v>
      </c>
      <c r="H1168" s="13">
        <v>359.96</v>
      </c>
      <c r="I1168" s="11" t="s">
        <v>25</v>
      </c>
      <c r="J1168" s="11" t="s">
        <v>78</v>
      </c>
      <c r="K1168" s="12" t="s">
        <v>109</v>
      </c>
      <c r="L1168" s="14">
        <v>2024</v>
      </c>
      <c r="M1168" s="2"/>
    </row>
    <row r="1169" spans="2:13" x14ac:dyDescent="0.3">
      <c r="B1169" s="15">
        <v>45404</v>
      </c>
      <c r="C1169" s="2" t="s">
        <v>44</v>
      </c>
      <c r="D1169" s="2" t="s">
        <v>45</v>
      </c>
      <c r="E1169" s="16">
        <v>2</v>
      </c>
      <c r="F1169" s="17">
        <v>65.42</v>
      </c>
      <c r="G1169" s="16">
        <v>3</v>
      </c>
      <c r="H1169" s="17">
        <v>150.96</v>
      </c>
      <c r="I1169" s="2" t="s">
        <v>46</v>
      </c>
      <c r="J1169" s="2" t="s">
        <v>36</v>
      </c>
      <c r="K1169" s="16" t="s">
        <v>109</v>
      </c>
      <c r="L1169" s="18">
        <v>2024</v>
      </c>
      <c r="M1169" s="2"/>
    </row>
    <row r="1170" spans="2:13" x14ac:dyDescent="0.3">
      <c r="B1170" s="10">
        <v>45405</v>
      </c>
      <c r="C1170" s="11" t="s">
        <v>61</v>
      </c>
      <c r="D1170" s="11" t="s">
        <v>62</v>
      </c>
      <c r="E1170" s="12">
        <v>0</v>
      </c>
      <c r="F1170" s="13">
        <v>0</v>
      </c>
      <c r="G1170" s="12">
        <v>4</v>
      </c>
      <c r="H1170" s="13">
        <v>1306.76</v>
      </c>
      <c r="I1170" s="11" t="s">
        <v>58</v>
      </c>
      <c r="J1170" s="11" t="s">
        <v>55</v>
      </c>
      <c r="K1170" s="12" t="s">
        <v>109</v>
      </c>
      <c r="L1170" s="14">
        <v>2024</v>
      </c>
      <c r="M1170" s="2"/>
    </row>
    <row r="1171" spans="2:13" x14ac:dyDescent="0.3">
      <c r="B1171" s="15">
        <v>45406</v>
      </c>
      <c r="C1171" s="2" t="s">
        <v>92</v>
      </c>
      <c r="D1171" s="2" t="s">
        <v>93</v>
      </c>
      <c r="E1171" s="16">
        <v>3</v>
      </c>
      <c r="F1171" s="17">
        <v>116.97</v>
      </c>
      <c r="G1171" s="16">
        <v>4</v>
      </c>
      <c r="H1171" s="17">
        <v>239.96</v>
      </c>
      <c r="I1171" s="2" t="s">
        <v>94</v>
      </c>
      <c r="J1171" s="2" t="s">
        <v>95</v>
      </c>
      <c r="K1171" s="16" t="s">
        <v>109</v>
      </c>
      <c r="L1171" s="18">
        <v>2024</v>
      </c>
      <c r="M1171" s="2"/>
    </row>
    <row r="1172" spans="2:13" x14ac:dyDescent="0.3">
      <c r="B1172" s="10">
        <v>45407</v>
      </c>
      <c r="C1172" s="11" t="s">
        <v>44</v>
      </c>
      <c r="D1172" s="11" t="s">
        <v>45</v>
      </c>
      <c r="E1172" s="12">
        <v>2</v>
      </c>
      <c r="F1172" s="13">
        <v>65.42</v>
      </c>
      <c r="G1172" s="12">
        <v>1</v>
      </c>
      <c r="H1172" s="13">
        <v>50.32</v>
      </c>
      <c r="I1172" s="11" t="s">
        <v>46</v>
      </c>
      <c r="J1172" s="11" t="s">
        <v>36</v>
      </c>
      <c r="K1172" s="12" t="s">
        <v>109</v>
      </c>
      <c r="L1172" s="14">
        <v>2024</v>
      </c>
      <c r="M1172" s="2"/>
    </row>
    <row r="1173" spans="2:13" x14ac:dyDescent="0.3">
      <c r="B1173" s="15">
        <v>45408</v>
      </c>
      <c r="C1173" s="2" t="s">
        <v>64</v>
      </c>
      <c r="D1173" s="2" t="s">
        <v>65</v>
      </c>
      <c r="E1173" s="16">
        <v>0</v>
      </c>
      <c r="F1173" s="17">
        <v>0</v>
      </c>
      <c r="G1173" s="16">
        <v>1</v>
      </c>
      <c r="H1173" s="17">
        <v>649.99</v>
      </c>
      <c r="I1173" s="2" t="s">
        <v>35</v>
      </c>
      <c r="J1173" s="2" t="s">
        <v>55</v>
      </c>
      <c r="K1173" s="16" t="s">
        <v>109</v>
      </c>
      <c r="L1173" s="18">
        <v>2024</v>
      </c>
      <c r="M1173" s="2"/>
    </row>
    <row r="1174" spans="2:13" x14ac:dyDescent="0.3">
      <c r="B1174" s="10">
        <v>45409</v>
      </c>
      <c r="C1174" s="11" t="s">
        <v>21</v>
      </c>
      <c r="D1174" s="11" t="s">
        <v>22</v>
      </c>
      <c r="E1174" s="12">
        <v>3</v>
      </c>
      <c r="F1174" s="13">
        <v>125.97</v>
      </c>
      <c r="G1174" s="12">
        <v>3</v>
      </c>
      <c r="H1174" s="13">
        <v>209.97</v>
      </c>
      <c r="I1174" s="11" t="s">
        <v>18</v>
      </c>
      <c r="J1174" s="11" t="s">
        <v>14</v>
      </c>
      <c r="K1174" s="12" t="s">
        <v>109</v>
      </c>
      <c r="L1174" s="14">
        <v>2024</v>
      </c>
      <c r="M1174" s="2"/>
    </row>
    <row r="1175" spans="2:13" x14ac:dyDescent="0.3">
      <c r="B1175" s="15">
        <v>45410</v>
      </c>
      <c r="C1175" s="2" t="s">
        <v>44</v>
      </c>
      <c r="D1175" s="2" t="s">
        <v>45</v>
      </c>
      <c r="E1175" s="16">
        <v>1</v>
      </c>
      <c r="F1175" s="17">
        <v>32.71</v>
      </c>
      <c r="G1175" s="16">
        <v>2</v>
      </c>
      <c r="H1175" s="17">
        <v>100.64</v>
      </c>
      <c r="I1175" s="2" t="s">
        <v>46</v>
      </c>
      <c r="J1175" s="2" t="s">
        <v>36</v>
      </c>
      <c r="K1175" s="16" t="s">
        <v>109</v>
      </c>
      <c r="L1175" s="18">
        <v>2024</v>
      </c>
      <c r="M1175" s="2"/>
    </row>
    <row r="1176" spans="2:13" x14ac:dyDescent="0.3">
      <c r="B1176" s="10">
        <v>45411</v>
      </c>
      <c r="C1176" s="11" t="s">
        <v>19</v>
      </c>
      <c r="D1176" s="11" t="s">
        <v>20</v>
      </c>
      <c r="E1176" s="12">
        <v>3</v>
      </c>
      <c r="F1176" s="13">
        <v>194.96999999999997</v>
      </c>
      <c r="G1176" s="12">
        <v>2</v>
      </c>
      <c r="H1176" s="13">
        <v>199.98</v>
      </c>
      <c r="I1176" s="11" t="s">
        <v>18</v>
      </c>
      <c r="J1176" s="11" t="s">
        <v>14</v>
      </c>
      <c r="K1176" s="12" t="s">
        <v>109</v>
      </c>
      <c r="L1176" s="14">
        <v>2024</v>
      </c>
      <c r="M1176" s="2"/>
    </row>
    <row r="1177" spans="2:13" x14ac:dyDescent="0.3">
      <c r="B1177" s="15">
        <v>45412</v>
      </c>
      <c r="C1177" s="2" t="s">
        <v>96</v>
      </c>
      <c r="D1177" s="2" t="s">
        <v>97</v>
      </c>
      <c r="E1177" s="16">
        <v>0</v>
      </c>
      <c r="F1177" s="17">
        <v>0</v>
      </c>
      <c r="G1177" s="16">
        <v>2</v>
      </c>
      <c r="H1177" s="17">
        <v>199.98</v>
      </c>
      <c r="I1177" s="2" t="s">
        <v>25</v>
      </c>
      <c r="J1177" s="2" t="s">
        <v>95</v>
      </c>
      <c r="K1177" s="16" t="s">
        <v>109</v>
      </c>
      <c r="L1177" s="18">
        <v>2024</v>
      </c>
      <c r="M1177" s="2"/>
    </row>
    <row r="1178" spans="2:13" x14ac:dyDescent="0.3">
      <c r="B1178" s="10">
        <v>45413</v>
      </c>
      <c r="C1178" s="11" t="s">
        <v>87</v>
      </c>
      <c r="D1178" s="11" t="s">
        <v>88</v>
      </c>
      <c r="E1178" s="12">
        <v>1</v>
      </c>
      <c r="F1178" s="13">
        <v>62.99</v>
      </c>
      <c r="G1178" s="12">
        <v>5</v>
      </c>
      <c r="H1178" s="13">
        <v>449.95</v>
      </c>
      <c r="I1178" s="11" t="s">
        <v>25</v>
      </c>
      <c r="J1178" s="11" t="s">
        <v>78</v>
      </c>
      <c r="K1178" s="12" t="s">
        <v>110</v>
      </c>
      <c r="L1178" s="14">
        <v>2024</v>
      </c>
      <c r="M1178" s="2"/>
    </row>
    <row r="1179" spans="2:13" x14ac:dyDescent="0.3">
      <c r="B1179" s="15">
        <v>45414</v>
      </c>
      <c r="C1179" s="2" t="s">
        <v>64</v>
      </c>
      <c r="D1179" s="2" t="s">
        <v>65</v>
      </c>
      <c r="E1179" s="16">
        <v>3</v>
      </c>
      <c r="F1179" s="17">
        <v>1754.97</v>
      </c>
      <c r="G1179" s="16">
        <v>3</v>
      </c>
      <c r="H1179" s="17">
        <v>1949.97</v>
      </c>
      <c r="I1179" s="2" t="s">
        <v>35</v>
      </c>
      <c r="J1179" s="2" t="s">
        <v>55</v>
      </c>
      <c r="K1179" s="16" t="s">
        <v>110</v>
      </c>
      <c r="L1179" s="18">
        <v>2024</v>
      </c>
      <c r="M1179" s="2"/>
    </row>
    <row r="1180" spans="2:13" x14ac:dyDescent="0.3">
      <c r="B1180" s="10">
        <v>45415</v>
      </c>
      <c r="C1180" s="11" t="s">
        <v>11</v>
      </c>
      <c r="D1180" s="11" t="s">
        <v>12</v>
      </c>
      <c r="E1180" s="12">
        <v>2</v>
      </c>
      <c r="F1180" s="13">
        <v>691.18</v>
      </c>
      <c r="G1180" s="12">
        <v>2</v>
      </c>
      <c r="H1180" s="13">
        <v>863.98</v>
      </c>
      <c r="I1180" s="11" t="s">
        <v>13</v>
      </c>
      <c r="J1180" s="11" t="s">
        <v>14</v>
      </c>
      <c r="K1180" s="12" t="s">
        <v>110</v>
      </c>
      <c r="L1180" s="14">
        <v>2024</v>
      </c>
      <c r="M1180" s="2"/>
    </row>
    <row r="1181" spans="2:13" x14ac:dyDescent="0.3">
      <c r="B1181" s="15">
        <v>45416</v>
      </c>
      <c r="C1181" s="2" t="s">
        <v>31</v>
      </c>
      <c r="D1181" s="2" t="s">
        <v>32</v>
      </c>
      <c r="E1181" s="16">
        <v>0</v>
      </c>
      <c r="F1181" s="17">
        <v>0</v>
      </c>
      <c r="G1181" s="16">
        <v>3</v>
      </c>
      <c r="H1181" s="17">
        <v>827.64</v>
      </c>
      <c r="I1181" s="2" t="s">
        <v>18</v>
      </c>
      <c r="J1181" s="2" t="s">
        <v>14</v>
      </c>
      <c r="K1181" s="16" t="s">
        <v>110</v>
      </c>
      <c r="L1181" s="18">
        <v>2024</v>
      </c>
      <c r="M1181" s="2"/>
    </row>
    <row r="1182" spans="2:13" x14ac:dyDescent="0.3">
      <c r="B1182" s="10">
        <v>45417</v>
      </c>
      <c r="C1182" s="11" t="s">
        <v>87</v>
      </c>
      <c r="D1182" s="11" t="s">
        <v>88</v>
      </c>
      <c r="E1182" s="12">
        <v>3</v>
      </c>
      <c r="F1182" s="13">
        <v>188.97</v>
      </c>
      <c r="G1182" s="12">
        <v>4</v>
      </c>
      <c r="H1182" s="13">
        <v>359.96</v>
      </c>
      <c r="I1182" s="11" t="s">
        <v>25</v>
      </c>
      <c r="J1182" s="11" t="s">
        <v>78</v>
      </c>
      <c r="K1182" s="12" t="s">
        <v>110</v>
      </c>
      <c r="L1182" s="14">
        <v>2024</v>
      </c>
      <c r="M1182" s="2"/>
    </row>
    <row r="1183" spans="2:13" x14ac:dyDescent="0.3">
      <c r="B1183" s="15">
        <v>45418</v>
      </c>
      <c r="C1183" s="2" t="s">
        <v>11</v>
      </c>
      <c r="D1183" s="2" t="s">
        <v>12</v>
      </c>
      <c r="E1183" s="16">
        <v>2</v>
      </c>
      <c r="F1183" s="17">
        <v>691.18</v>
      </c>
      <c r="G1183" s="16">
        <v>5</v>
      </c>
      <c r="H1183" s="17">
        <v>2159.9499999999998</v>
      </c>
      <c r="I1183" s="2" t="s">
        <v>13</v>
      </c>
      <c r="J1183" s="2" t="s">
        <v>14</v>
      </c>
      <c r="K1183" s="16" t="s">
        <v>110</v>
      </c>
      <c r="L1183" s="18">
        <v>2024</v>
      </c>
      <c r="M1183" s="2"/>
    </row>
    <row r="1184" spans="2:13" x14ac:dyDescent="0.3">
      <c r="B1184" s="10">
        <v>45419</v>
      </c>
      <c r="C1184" s="11" t="s">
        <v>44</v>
      </c>
      <c r="D1184" s="11" t="s">
        <v>45</v>
      </c>
      <c r="E1184" s="12">
        <v>3</v>
      </c>
      <c r="F1184" s="13">
        <v>98.13</v>
      </c>
      <c r="G1184" s="12">
        <v>1</v>
      </c>
      <c r="H1184" s="13">
        <v>50.32</v>
      </c>
      <c r="I1184" s="11" t="s">
        <v>46</v>
      </c>
      <c r="J1184" s="11" t="s">
        <v>36</v>
      </c>
      <c r="K1184" s="12" t="s">
        <v>110</v>
      </c>
      <c r="L1184" s="14">
        <v>2024</v>
      </c>
      <c r="M1184" s="2"/>
    </row>
    <row r="1185" spans="2:13" x14ac:dyDescent="0.3">
      <c r="B1185" s="15">
        <v>45420</v>
      </c>
      <c r="C1185" s="2" t="s">
        <v>98</v>
      </c>
      <c r="D1185" s="2" t="s">
        <v>99</v>
      </c>
      <c r="E1185" s="16">
        <v>3</v>
      </c>
      <c r="F1185" s="17">
        <v>1079.8799999999999</v>
      </c>
      <c r="G1185" s="16">
        <v>3</v>
      </c>
      <c r="H1185" s="17">
        <v>1199.8499999999999</v>
      </c>
      <c r="I1185" s="2" t="s">
        <v>13</v>
      </c>
      <c r="J1185" s="2" t="s">
        <v>100</v>
      </c>
      <c r="K1185" s="16" t="s">
        <v>110</v>
      </c>
      <c r="L1185" s="18">
        <v>2024</v>
      </c>
      <c r="M1185" s="2"/>
    </row>
    <row r="1186" spans="2:13" x14ac:dyDescent="0.3">
      <c r="B1186" s="10">
        <v>45421</v>
      </c>
      <c r="C1186" s="11" t="s">
        <v>19</v>
      </c>
      <c r="D1186" s="11" t="s">
        <v>20</v>
      </c>
      <c r="E1186" s="12">
        <v>1</v>
      </c>
      <c r="F1186" s="13">
        <v>64.989999999999995</v>
      </c>
      <c r="G1186" s="12">
        <v>5</v>
      </c>
      <c r="H1186" s="13">
        <v>499.95</v>
      </c>
      <c r="I1186" s="11" t="s">
        <v>18</v>
      </c>
      <c r="J1186" s="11" t="s">
        <v>14</v>
      </c>
      <c r="K1186" s="12" t="s">
        <v>110</v>
      </c>
      <c r="L1186" s="14">
        <v>2024</v>
      </c>
      <c r="M1186" s="2"/>
    </row>
    <row r="1187" spans="2:13" x14ac:dyDescent="0.3">
      <c r="B1187" s="15">
        <v>45422</v>
      </c>
      <c r="C1187" s="2" t="s">
        <v>51</v>
      </c>
      <c r="D1187" s="2" t="s">
        <v>52</v>
      </c>
      <c r="E1187" s="16">
        <v>27</v>
      </c>
      <c r="F1187" s="17">
        <v>2429.73</v>
      </c>
      <c r="G1187" s="16">
        <v>2</v>
      </c>
      <c r="H1187" s="17">
        <v>239.98</v>
      </c>
      <c r="I1187" s="2" t="s">
        <v>39</v>
      </c>
      <c r="J1187" s="2" t="s">
        <v>36</v>
      </c>
      <c r="K1187" s="16" t="s">
        <v>110</v>
      </c>
      <c r="L1187" s="18">
        <v>2024</v>
      </c>
      <c r="M1187" s="2"/>
    </row>
    <row r="1188" spans="2:13" x14ac:dyDescent="0.3">
      <c r="B1188" s="10">
        <v>45423</v>
      </c>
      <c r="C1188" s="11" t="s">
        <v>28</v>
      </c>
      <c r="D1188" s="11" t="s">
        <v>29</v>
      </c>
      <c r="E1188" s="12">
        <v>2</v>
      </c>
      <c r="F1188" s="13">
        <v>30</v>
      </c>
      <c r="G1188" s="12">
        <v>1</v>
      </c>
      <c r="H1188" s="13">
        <v>29.99</v>
      </c>
      <c r="I1188" s="11" t="s">
        <v>30</v>
      </c>
      <c r="J1188" s="11" t="s">
        <v>14</v>
      </c>
      <c r="K1188" s="12" t="s">
        <v>110</v>
      </c>
      <c r="L1188" s="14">
        <v>2024</v>
      </c>
      <c r="M1188" s="2"/>
    </row>
    <row r="1189" spans="2:13" x14ac:dyDescent="0.3">
      <c r="B1189" s="15">
        <v>45424</v>
      </c>
      <c r="C1189" s="2" t="s">
        <v>56</v>
      </c>
      <c r="D1189" s="2" t="s">
        <v>57</v>
      </c>
      <c r="E1189" s="16">
        <v>1</v>
      </c>
      <c r="F1189" s="17">
        <v>183.25</v>
      </c>
      <c r="G1189" s="16">
        <v>3</v>
      </c>
      <c r="H1189" s="17">
        <v>646.77</v>
      </c>
      <c r="I1189" s="2" t="s">
        <v>58</v>
      </c>
      <c r="J1189" s="2" t="s">
        <v>55</v>
      </c>
      <c r="K1189" s="16" t="s">
        <v>110</v>
      </c>
      <c r="L1189" s="18">
        <v>2024</v>
      </c>
      <c r="M1189" s="2"/>
    </row>
    <row r="1190" spans="2:13" x14ac:dyDescent="0.3">
      <c r="B1190" s="10">
        <v>45425</v>
      </c>
      <c r="C1190" s="11" t="s">
        <v>53</v>
      </c>
      <c r="D1190" s="11" t="s">
        <v>54</v>
      </c>
      <c r="E1190" s="12">
        <v>3</v>
      </c>
      <c r="F1190" s="13">
        <v>623.97</v>
      </c>
      <c r="G1190" s="12">
        <v>2</v>
      </c>
      <c r="H1190" s="13">
        <v>519.98</v>
      </c>
      <c r="I1190" s="11" t="s">
        <v>35</v>
      </c>
      <c r="J1190" s="11" t="s">
        <v>55</v>
      </c>
      <c r="K1190" s="12" t="s">
        <v>110</v>
      </c>
      <c r="L1190" s="14">
        <v>2024</v>
      </c>
      <c r="M1190" s="2"/>
    </row>
    <row r="1191" spans="2:13" x14ac:dyDescent="0.3">
      <c r="B1191" s="15">
        <v>45426</v>
      </c>
      <c r="C1191" s="2" t="s">
        <v>64</v>
      </c>
      <c r="D1191" s="2" t="s">
        <v>65</v>
      </c>
      <c r="E1191" s="16">
        <v>3</v>
      </c>
      <c r="F1191" s="17">
        <v>1754.97</v>
      </c>
      <c r="G1191" s="16">
        <v>1</v>
      </c>
      <c r="H1191" s="17">
        <v>649.99</v>
      </c>
      <c r="I1191" s="2" t="s">
        <v>35</v>
      </c>
      <c r="J1191" s="2" t="s">
        <v>55</v>
      </c>
      <c r="K1191" s="16" t="s">
        <v>110</v>
      </c>
      <c r="L1191" s="18">
        <v>2024</v>
      </c>
      <c r="M1191" s="2"/>
    </row>
    <row r="1192" spans="2:13" x14ac:dyDescent="0.3">
      <c r="B1192" s="10">
        <v>45427</v>
      </c>
      <c r="C1192" s="11" t="s">
        <v>28</v>
      </c>
      <c r="D1192" s="11" t="s">
        <v>29</v>
      </c>
      <c r="E1192" s="12">
        <v>2</v>
      </c>
      <c r="F1192" s="13">
        <v>30</v>
      </c>
      <c r="G1192" s="12">
        <v>3</v>
      </c>
      <c r="H1192" s="13">
        <v>89.97</v>
      </c>
      <c r="I1192" s="11" t="s">
        <v>30</v>
      </c>
      <c r="J1192" s="11" t="s">
        <v>14</v>
      </c>
      <c r="K1192" s="12" t="s">
        <v>110</v>
      </c>
      <c r="L1192" s="14">
        <v>2024</v>
      </c>
      <c r="M1192" s="2"/>
    </row>
    <row r="1193" spans="2:13" x14ac:dyDescent="0.3">
      <c r="B1193" s="15">
        <v>45428</v>
      </c>
      <c r="C1193" s="2" t="s">
        <v>84</v>
      </c>
      <c r="D1193" s="2" t="s">
        <v>85</v>
      </c>
      <c r="E1193" s="16">
        <v>37</v>
      </c>
      <c r="F1193" s="17">
        <v>3579.75</v>
      </c>
      <c r="G1193" s="16">
        <v>1</v>
      </c>
      <c r="H1193" s="17">
        <v>129</v>
      </c>
      <c r="I1193" s="2" t="s">
        <v>86</v>
      </c>
      <c r="J1193" s="2" t="s">
        <v>78</v>
      </c>
      <c r="K1193" s="16" t="s">
        <v>110</v>
      </c>
      <c r="L1193" s="18">
        <v>2024</v>
      </c>
      <c r="M1193" s="2"/>
    </row>
    <row r="1194" spans="2:13" x14ac:dyDescent="0.3">
      <c r="B1194" s="10">
        <v>45429</v>
      </c>
      <c r="C1194" s="11" t="s">
        <v>92</v>
      </c>
      <c r="D1194" s="11" t="s">
        <v>93</v>
      </c>
      <c r="E1194" s="12">
        <v>1</v>
      </c>
      <c r="F1194" s="13">
        <v>38.99</v>
      </c>
      <c r="G1194" s="12">
        <v>5</v>
      </c>
      <c r="H1194" s="13">
        <v>299.95</v>
      </c>
      <c r="I1194" s="11" t="s">
        <v>94</v>
      </c>
      <c r="J1194" s="11" t="s">
        <v>95</v>
      </c>
      <c r="K1194" s="12" t="s">
        <v>110</v>
      </c>
      <c r="L1194" s="14">
        <v>2024</v>
      </c>
      <c r="M1194" s="2"/>
    </row>
    <row r="1195" spans="2:13" x14ac:dyDescent="0.3">
      <c r="B1195" s="15">
        <v>45430</v>
      </c>
      <c r="C1195" s="2" t="s">
        <v>49</v>
      </c>
      <c r="D1195" s="2" t="s">
        <v>50</v>
      </c>
      <c r="E1195" s="16">
        <v>3</v>
      </c>
      <c r="F1195" s="17">
        <v>69.09</v>
      </c>
      <c r="G1195" s="16">
        <v>1</v>
      </c>
      <c r="H1195" s="17">
        <v>41.88</v>
      </c>
      <c r="I1195" s="2" t="s">
        <v>46</v>
      </c>
      <c r="J1195" s="2" t="s">
        <v>36</v>
      </c>
      <c r="K1195" s="16" t="s">
        <v>110</v>
      </c>
      <c r="L1195" s="18">
        <v>2024</v>
      </c>
      <c r="M1195" s="2"/>
    </row>
    <row r="1196" spans="2:13" x14ac:dyDescent="0.3">
      <c r="B1196" s="10">
        <v>45431</v>
      </c>
      <c r="C1196" s="11" t="s">
        <v>96</v>
      </c>
      <c r="D1196" s="11" t="s">
        <v>97</v>
      </c>
      <c r="E1196" s="12">
        <v>3</v>
      </c>
      <c r="F1196" s="13">
        <v>224.96999999999997</v>
      </c>
      <c r="G1196" s="12">
        <v>2</v>
      </c>
      <c r="H1196" s="13">
        <v>199.98</v>
      </c>
      <c r="I1196" s="11" t="s">
        <v>25</v>
      </c>
      <c r="J1196" s="11" t="s">
        <v>95</v>
      </c>
      <c r="K1196" s="12" t="s">
        <v>110</v>
      </c>
      <c r="L1196" s="14">
        <v>2024</v>
      </c>
      <c r="M1196" s="2"/>
    </row>
    <row r="1197" spans="2:13" x14ac:dyDescent="0.3">
      <c r="B1197" s="15">
        <v>45432</v>
      </c>
      <c r="C1197" s="2" t="s">
        <v>75</v>
      </c>
      <c r="D1197" s="2" t="s">
        <v>76</v>
      </c>
      <c r="E1197" s="16">
        <v>47</v>
      </c>
      <c r="F1197" s="17">
        <v>564</v>
      </c>
      <c r="G1197" s="16">
        <v>3</v>
      </c>
      <c r="H1197" s="17">
        <v>60</v>
      </c>
      <c r="I1197" s="2" t="s">
        <v>77</v>
      </c>
      <c r="J1197" s="2" t="s">
        <v>78</v>
      </c>
      <c r="K1197" s="16" t="s">
        <v>110</v>
      </c>
      <c r="L1197" s="18">
        <v>2024</v>
      </c>
      <c r="M1197" s="2"/>
    </row>
    <row r="1198" spans="2:13" x14ac:dyDescent="0.3">
      <c r="B1198" s="10">
        <v>45433</v>
      </c>
      <c r="C1198" s="11" t="s">
        <v>23</v>
      </c>
      <c r="D1198" s="11" t="s">
        <v>24</v>
      </c>
      <c r="E1198" s="12">
        <v>1</v>
      </c>
      <c r="F1198" s="13">
        <v>10</v>
      </c>
      <c r="G1198" s="12">
        <v>5</v>
      </c>
      <c r="H1198" s="13">
        <v>99.95</v>
      </c>
      <c r="I1198" s="11" t="s">
        <v>25</v>
      </c>
      <c r="J1198" s="11" t="s">
        <v>14</v>
      </c>
      <c r="K1198" s="12" t="s">
        <v>110</v>
      </c>
      <c r="L1198" s="14">
        <v>2024</v>
      </c>
      <c r="M1198" s="2"/>
    </row>
    <row r="1199" spans="2:13" x14ac:dyDescent="0.3">
      <c r="B1199" s="15">
        <v>45434</v>
      </c>
      <c r="C1199" s="2" t="s">
        <v>87</v>
      </c>
      <c r="D1199" s="2" t="s">
        <v>88</v>
      </c>
      <c r="E1199" s="16">
        <v>1</v>
      </c>
      <c r="F1199" s="17">
        <v>62.99</v>
      </c>
      <c r="G1199" s="16">
        <v>3</v>
      </c>
      <c r="H1199" s="17">
        <v>269.97000000000003</v>
      </c>
      <c r="I1199" s="2" t="s">
        <v>25</v>
      </c>
      <c r="J1199" s="2" t="s">
        <v>78</v>
      </c>
      <c r="K1199" s="16" t="s">
        <v>110</v>
      </c>
      <c r="L1199" s="18">
        <v>2024</v>
      </c>
      <c r="M1199" s="2"/>
    </row>
    <row r="1200" spans="2:13" x14ac:dyDescent="0.3">
      <c r="B1200" s="10">
        <v>45435</v>
      </c>
      <c r="C1200" s="11" t="s">
        <v>87</v>
      </c>
      <c r="D1200" s="11" t="s">
        <v>88</v>
      </c>
      <c r="E1200" s="12">
        <v>1</v>
      </c>
      <c r="F1200" s="13">
        <v>62.99</v>
      </c>
      <c r="G1200" s="12">
        <v>5</v>
      </c>
      <c r="H1200" s="13">
        <v>449.95</v>
      </c>
      <c r="I1200" s="11" t="s">
        <v>25</v>
      </c>
      <c r="J1200" s="11" t="s">
        <v>78</v>
      </c>
      <c r="K1200" s="12" t="s">
        <v>110</v>
      </c>
      <c r="L1200" s="14">
        <v>2024</v>
      </c>
      <c r="M1200" s="2"/>
    </row>
    <row r="1201" spans="2:13" x14ac:dyDescent="0.3">
      <c r="B1201" s="15">
        <v>45436</v>
      </c>
      <c r="C1201" s="2" t="s">
        <v>79</v>
      </c>
      <c r="D1201" s="2" t="s">
        <v>80</v>
      </c>
      <c r="E1201" s="16">
        <v>3</v>
      </c>
      <c r="F1201" s="17">
        <v>634.95000000000005</v>
      </c>
      <c r="G1201" s="16">
        <v>2</v>
      </c>
      <c r="H1201" s="17">
        <v>498</v>
      </c>
      <c r="I1201" s="2" t="s">
        <v>81</v>
      </c>
      <c r="J1201" s="2" t="s">
        <v>78</v>
      </c>
      <c r="K1201" s="16" t="s">
        <v>110</v>
      </c>
      <c r="L1201" s="18">
        <v>2024</v>
      </c>
      <c r="M1201" s="2"/>
    </row>
    <row r="1202" spans="2:13" x14ac:dyDescent="0.3">
      <c r="B1202" s="10">
        <v>45437</v>
      </c>
      <c r="C1202" s="11" t="s">
        <v>47</v>
      </c>
      <c r="D1202" s="11" t="s">
        <v>48</v>
      </c>
      <c r="E1202" s="12">
        <v>3</v>
      </c>
      <c r="F1202" s="13">
        <v>269.73</v>
      </c>
      <c r="G1202" s="12">
        <v>5</v>
      </c>
      <c r="H1202" s="13">
        <v>599.4</v>
      </c>
      <c r="I1202" s="11" t="s">
        <v>46</v>
      </c>
      <c r="J1202" s="11" t="s">
        <v>36</v>
      </c>
      <c r="K1202" s="12" t="s">
        <v>110</v>
      </c>
      <c r="L1202" s="14">
        <v>2024</v>
      </c>
      <c r="M1202" s="2"/>
    </row>
    <row r="1203" spans="2:13" x14ac:dyDescent="0.3">
      <c r="B1203" s="15">
        <v>45438</v>
      </c>
      <c r="C1203" s="2" t="s">
        <v>51</v>
      </c>
      <c r="D1203" s="2" t="s">
        <v>52</v>
      </c>
      <c r="E1203" s="16">
        <v>3</v>
      </c>
      <c r="F1203" s="17">
        <v>269.96999999999997</v>
      </c>
      <c r="G1203" s="16">
        <v>1</v>
      </c>
      <c r="H1203" s="17">
        <v>119.99</v>
      </c>
      <c r="I1203" s="2" t="s">
        <v>39</v>
      </c>
      <c r="J1203" s="2" t="s">
        <v>36</v>
      </c>
      <c r="K1203" s="16" t="s">
        <v>110</v>
      </c>
      <c r="L1203" s="18">
        <v>2024</v>
      </c>
      <c r="M1203" s="2"/>
    </row>
    <row r="1204" spans="2:13" x14ac:dyDescent="0.3">
      <c r="B1204" s="10">
        <v>45439</v>
      </c>
      <c r="C1204" s="11" t="s">
        <v>84</v>
      </c>
      <c r="D1204" s="11" t="s">
        <v>85</v>
      </c>
      <c r="E1204" s="12">
        <v>2</v>
      </c>
      <c r="F1204" s="13">
        <v>193.5</v>
      </c>
      <c r="G1204" s="12">
        <v>3</v>
      </c>
      <c r="H1204" s="13">
        <v>387</v>
      </c>
      <c r="I1204" s="11" t="s">
        <v>86</v>
      </c>
      <c r="J1204" s="11" t="s">
        <v>78</v>
      </c>
      <c r="K1204" s="12" t="s">
        <v>110</v>
      </c>
      <c r="L1204" s="14">
        <v>2024</v>
      </c>
      <c r="M1204" s="2"/>
    </row>
    <row r="1205" spans="2:13" x14ac:dyDescent="0.3">
      <c r="B1205" s="15">
        <v>45440</v>
      </c>
      <c r="C1205" s="2" t="s">
        <v>21</v>
      </c>
      <c r="D1205" s="2" t="s">
        <v>22</v>
      </c>
      <c r="E1205" s="16">
        <v>3</v>
      </c>
      <c r="F1205" s="17">
        <v>125.97</v>
      </c>
      <c r="G1205" s="16">
        <v>2</v>
      </c>
      <c r="H1205" s="17">
        <v>139.97999999999999</v>
      </c>
      <c r="I1205" s="2" t="s">
        <v>18</v>
      </c>
      <c r="J1205" s="2" t="s">
        <v>14</v>
      </c>
      <c r="K1205" s="16" t="s">
        <v>110</v>
      </c>
      <c r="L1205" s="18">
        <v>2024</v>
      </c>
      <c r="M1205" s="2"/>
    </row>
    <row r="1206" spans="2:13" x14ac:dyDescent="0.3">
      <c r="B1206" s="10">
        <v>45441</v>
      </c>
      <c r="C1206" s="11" t="s">
        <v>69</v>
      </c>
      <c r="D1206" s="11" t="s">
        <v>70</v>
      </c>
      <c r="E1206" s="12">
        <v>2</v>
      </c>
      <c r="F1206" s="13">
        <v>70</v>
      </c>
      <c r="G1206" s="12">
        <v>4</v>
      </c>
      <c r="H1206" s="13">
        <v>280</v>
      </c>
      <c r="I1206" s="11" t="s">
        <v>71</v>
      </c>
      <c r="J1206" s="11" t="s">
        <v>68</v>
      </c>
      <c r="K1206" s="12" t="s">
        <v>110</v>
      </c>
      <c r="L1206" s="14">
        <v>2024</v>
      </c>
      <c r="M1206" s="2"/>
    </row>
    <row r="1207" spans="2:13" x14ac:dyDescent="0.3">
      <c r="B1207" s="15">
        <v>45442</v>
      </c>
      <c r="C1207" s="2" t="s">
        <v>104</v>
      </c>
      <c r="D1207" s="2" t="s">
        <v>105</v>
      </c>
      <c r="E1207" s="16">
        <v>0</v>
      </c>
      <c r="F1207" s="17">
        <v>0</v>
      </c>
      <c r="G1207" s="16">
        <v>3</v>
      </c>
      <c r="H1207" s="17">
        <v>159.44999999999999</v>
      </c>
      <c r="I1207" s="2" t="s">
        <v>106</v>
      </c>
      <c r="J1207" s="2" t="s">
        <v>100</v>
      </c>
      <c r="K1207" s="16" t="s">
        <v>110</v>
      </c>
      <c r="L1207" s="18">
        <v>2024</v>
      </c>
      <c r="M1207" s="2"/>
    </row>
    <row r="1208" spans="2:13" x14ac:dyDescent="0.3">
      <c r="B1208" s="10">
        <v>45443</v>
      </c>
      <c r="C1208" s="11" t="s">
        <v>49</v>
      </c>
      <c r="D1208" s="11" t="s">
        <v>50</v>
      </c>
      <c r="E1208" s="12">
        <v>2</v>
      </c>
      <c r="F1208" s="13">
        <v>46.06</v>
      </c>
      <c r="G1208" s="12">
        <v>2</v>
      </c>
      <c r="H1208" s="13">
        <v>83.76</v>
      </c>
      <c r="I1208" s="11" t="s">
        <v>46</v>
      </c>
      <c r="J1208" s="11" t="s">
        <v>36</v>
      </c>
      <c r="K1208" s="12" t="s">
        <v>110</v>
      </c>
      <c r="L1208" s="14">
        <v>2024</v>
      </c>
      <c r="M1208" s="2"/>
    </row>
    <row r="1209" spans="2:13" x14ac:dyDescent="0.3">
      <c r="B1209" s="15">
        <v>45444</v>
      </c>
      <c r="C1209" s="2" t="s">
        <v>82</v>
      </c>
      <c r="D1209" s="2" t="s">
        <v>83</v>
      </c>
      <c r="E1209" s="16">
        <v>1</v>
      </c>
      <c r="F1209" s="17">
        <v>96.75</v>
      </c>
      <c r="G1209" s="16">
        <v>4</v>
      </c>
      <c r="H1209" s="17">
        <v>516</v>
      </c>
      <c r="I1209" s="2" t="s">
        <v>77</v>
      </c>
      <c r="J1209" s="2" t="s">
        <v>78</v>
      </c>
      <c r="K1209" s="16" t="s">
        <v>111</v>
      </c>
      <c r="L1209" s="18">
        <v>2024</v>
      </c>
      <c r="M1209" s="2"/>
    </row>
    <row r="1210" spans="2:13" x14ac:dyDescent="0.3">
      <c r="B1210" s="10">
        <v>45445</v>
      </c>
      <c r="C1210" s="11" t="s">
        <v>51</v>
      </c>
      <c r="D1210" s="11" t="s">
        <v>52</v>
      </c>
      <c r="E1210" s="12">
        <v>1</v>
      </c>
      <c r="F1210" s="13">
        <v>89.99</v>
      </c>
      <c r="G1210" s="12">
        <v>5</v>
      </c>
      <c r="H1210" s="13">
        <v>599.95000000000005</v>
      </c>
      <c r="I1210" s="11" t="s">
        <v>39</v>
      </c>
      <c r="J1210" s="11" t="s">
        <v>36</v>
      </c>
      <c r="K1210" s="12" t="s">
        <v>111</v>
      </c>
      <c r="L1210" s="14">
        <v>2024</v>
      </c>
      <c r="M1210" s="2"/>
    </row>
    <row r="1211" spans="2:13" x14ac:dyDescent="0.3">
      <c r="B1211" s="15">
        <v>45446</v>
      </c>
      <c r="C1211" s="2" t="s">
        <v>61</v>
      </c>
      <c r="D1211" s="2" t="s">
        <v>62</v>
      </c>
      <c r="E1211" s="16">
        <v>2</v>
      </c>
      <c r="F1211" s="17">
        <v>588.04</v>
      </c>
      <c r="G1211" s="16">
        <v>4</v>
      </c>
      <c r="H1211" s="17">
        <v>1306.76</v>
      </c>
      <c r="I1211" s="2" t="s">
        <v>58</v>
      </c>
      <c r="J1211" s="2" t="s">
        <v>55</v>
      </c>
      <c r="K1211" s="16" t="s">
        <v>111</v>
      </c>
      <c r="L1211" s="18">
        <v>2024</v>
      </c>
      <c r="M1211" s="2"/>
    </row>
    <row r="1212" spans="2:13" x14ac:dyDescent="0.3">
      <c r="B1212" s="10">
        <v>45447</v>
      </c>
      <c r="C1212" s="11" t="s">
        <v>72</v>
      </c>
      <c r="D1212" s="11" t="s">
        <v>73</v>
      </c>
      <c r="E1212" s="12">
        <v>1</v>
      </c>
      <c r="F1212" s="13">
        <v>12600</v>
      </c>
      <c r="G1212" s="12">
        <v>1</v>
      </c>
      <c r="H1212" s="13">
        <v>14000</v>
      </c>
      <c r="I1212" s="11" t="s">
        <v>74</v>
      </c>
      <c r="J1212" s="11" t="s">
        <v>68</v>
      </c>
      <c r="K1212" s="12" t="s">
        <v>111</v>
      </c>
      <c r="L1212" s="14">
        <v>2024</v>
      </c>
      <c r="M1212" s="2"/>
    </row>
    <row r="1213" spans="2:13" x14ac:dyDescent="0.3">
      <c r="B1213" s="15">
        <v>45448</v>
      </c>
      <c r="C1213" s="2" t="s">
        <v>40</v>
      </c>
      <c r="D1213" s="2" t="s">
        <v>41</v>
      </c>
      <c r="E1213" s="16">
        <v>1</v>
      </c>
      <c r="F1213" s="17">
        <v>21.99</v>
      </c>
      <c r="G1213" s="16">
        <v>4</v>
      </c>
      <c r="H1213" s="17">
        <v>159.96</v>
      </c>
      <c r="I1213" s="2" t="s">
        <v>25</v>
      </c>
      <c r="J1213" s="2" t="s">
        <v>36</v>
      </c>
      <c r="K1213" s="16" t="s">
        <v>111</v>
      </c>
      <c r="L1213" s="18">
        <v>2024</v>
      </c>
      <c r="M1213" s="2"/>
    </row>
    <row r="1214" spans="2:13" x14ac:dyDescent="0.3">
      <c r="B1214" s="10">
        <v>45449</v>
      </c>
      <c r="C1214" s="11" t="s">
        <v>75</v>
      </c>
      <c r="D1214" s="11" t="s">
        <v>76</v>
      </c>
      <c r="E1214" s="12">
        <v>0</v>
      </c>
      <c r="F1214" s="13">
        <v>0</v>
      </c>
      <c r="G1214" s="12">
        <v>5</v>
      </c>
      <c r="H1214" s="13">
        <v>100</v>
      </c>
      <c r="I1214" s="11" t="s">
        <v>77</v>
      </c>
      <c r="J1214" s="11" t="s">
        <v>78</v>
      </c>
      <c r="K1214" s="12" t="s">
        <v>111</v>
      </c>
      <c r="L1214" s="14">
        <v>2024</v>
      </c>
      <c r="M1214" s="2"/>
    </row>
    <row r="1215" spans="2:13" x14ac:dyDescent="0.3">
      <c r="B1215" s="15">
        <v>45450</v>
      </c>
      <c r="C1215" s="2" t="s">
        <v>61</v>
      </c>
      <c r="D1215" s="2" t="s">
        <v>62</v>
      </c>
      <c r="E1215" s="16">
        <v>1</v>
      </c>
      <c r="F1215" s="17">
        <v>294.02</v>
      </c>
      <c r="G1215" s="16">
        <v>1</v>
      </c>
      <c r="H1215" s="17">
        <v>326.69</v>
      </c>
      <c r="I1215" s="2" t="s">
        <v>58</v>
      </c>
      <c r="J1215" s="2" t="s">
        <v>55</v>
      </c>
      <c r="K1215" s="16" t="s">
        <v>111</v>
      </c>
      <c r="L1215" s="18">
        <v>2024</v>
      </c>
      <c r="M1215" s="2"/>
    </row>
    <row r="1216" spans="2:13" x14ac:dyDescent="0.3">
      <c r="B1216" s="10">
        <v>45451</v>
      </c>
      <c r="C1216" s="11" t="s">
        <v>79</v>
      </c>
      <c r="D1216" s="11" t="s">
        <v>80</v>
      </c>
      <c r="E1216" s="12">
        <v>2</v>
      </c>
      <c r="F1216" s="13">
        <v>423.3</v>
      </c>
      <c r="G1216" s="12">
        <v>3</v>
      </c>
      <c r="H1216" s="13">
        <v>747</v>
      </c>
      <c r="I1216" s="11" t="s">
        <v>81</v>
      </c>
      <c r="J1216" s="11" t="s">
        <v>78</v>
      </c>
      <c r="K1216" s="12" t="s">
        <v>111</v>
      </c>
      <c r="L1216" s="14">
        <v>2024</v>
      </c>
      <c r="M1216" s="2"/>
    </row>
    <row r="1217" spans="2:13" x14ac:dyDescent="0.3">
      <c r="B1217" s="15">
        <v>45452</v>
      </c>
      <c r="C1217" s="2" t="s">
        <v>87</v>
      </c>
      <c r="D1217" s="2" t="s">
        <v>88</v>
      </c>
      <c r="E1217" s="16">
        <v>3</v>
      </c>
      <c r="F1217" s="17">
        <v>188.97</v>
      </c>
      <c r="G1217" s="16">
        <v>5</v>
      </c>
      <c r="H1217" s="17">
        <v>449.95</v>
      </c>
      <c r="I1217" s="2" t="s">
        <v>25</v>
      </c>
      <c r="J1217" s="2" t="s">
        <v>78</v>
      </c>
      <c r="K1217" s="16" t="s">
        <v>111</v>
      </c>
      <c r="L1217" s="18">
        <v>2024</v>
      </c>
      <c r="M1217" s="2"/>
    </row>
    <row r="1218" spans="2:13" x14ac:dyDescent="0.3">
      <c r="B1218" s="10">
        <v>45453</v>
      </c>
      <c r="C1218" s="11" t="s">
        <v>47</v>
      </c>
      <c r="D1218" s="11" t="s">
        <v>48</v>
      </c>
      <c r="E1218" s="12">
        <v>1</v>
      </c>
      <c r="F1218" s="13">
        <v>89.91</v>
      </c>
      <c r="G1218" s="12">
        <v>3</v>
      </c>
      <c r="H1218" s="13">
        <v>359.64</v>
      </c>
      <c r="I1218" s="11" t="s">
        <v>46</v>
      </c>
      <c r="J1218" s="11" t="s">
        <v>36</v>
      </c>
      <c r="K1218" s="12" t="s">
        <v>111</v>
      </c>
      <c r="L1218" s="14">
        <v>2024</v>
      </c>
      <c r="M1218" s="2"/>
    </row>
    <row r="1219" spans="2:13" x14ac:dyDescent="0.3">
      <c r="B1219" s="15">
        <v>45454</v>
      </c>
      <c r="C1219" s="2" t="s">
        <v>23</v>
      </c>
      <c r="D1219" s="2" t="s">
        <v>24</v>
      </c>
      <c r="E1219" s="16">
        <v>3</v>
      </c>
      <c r="F1219" s="17">
        <v>30</v>
      </c>
      <c r="G1219" s="16">
        <v>2</v>
      </c>
      <c r="H1219" s="17">
        <v>39.979999999999997</v>
      </c>
      <c r="I1219" s="2" t="s">
        <v>25</v>
      </c>
      <c r="J1219" s="2" t="s">
        <v>14</v>
      </c>
      <c r="K1219" s="16" t="s">
        <v>111</v>
      </c>
      <c r="L1219" s="18">
        <v>2024</v>
      </c>
      <c r="M1219" s="2"/>
    </row>
    <row r="1220" spans="2:13" x14ac:dyDescent="0.3">
      <c r="B1220" s="10">
        <v>45455</v>
      </c>
      <c r="C1220" s="11" t="s">
        <v>42</v>
      </c>
      <c r="D1220" s="11" t="s">
        <v>43</v>
      </c>
      <c r="E1220" s="12">
        <v>2</v>
      </c>
      <c r="F1220" s="13">
        <v>43.98</v>
      </c>
      <c r="G1220" s="12">
        <v>4</v>
      </c>
      <c r="H1220" s="13">
        <v>159.96</v>
      </c>
      <c r="I1220" s="11" t="s">
        <v>25</v>
      </c>
      <c r="J1220" s="11" t="s">
        <v>36</v>
      </c>
      <c r="K1220" s="12" t="s">
        <v>111</v>
      </c>
      <c r="L1220" s="14">
        <v>2024</v>
      </c>
      <c r="M1220" s="2"/>
    </row>
    <row r="1221" spans="2:13" x14ac:dyDescent="0.3">
      <c r="B1221" s="15">
        <v>45456</v>
      </c>
      <c r="C1221" s="2" t="s">
        <v>26</v>
      </c>
      <c r="D1221" s="2" t="s">
        <v>27</v>
      </c>
      <c r="E1221" s="16">
        <v>1</v>
      </c>
      <c r="F1221" s="17">
        <v>14</v>
      </c>
      <c r="G1221" s="16">
        <v>4</v>
      </c>
      <c r="H1221" s="17">
        <v>111.96</v>
      </c>
      <c r="I1221" s="2" t="s">
        <v>25</v>
      </c>
      <c r="J1221" s="2" t="s">
        <v>14</v>
      </c>
      <c r="K1221" s="16" t="s">
        <v>111</v>
      </c>
      <c r="L1221" s="18">
        <v>2024</v>
      </c>
      <c r="M1221" s="2"/>
    </row>
    <row r="1222" spans="2:13" x14ac:dyDescent="0.3">
      <c r="B1222" s="10">
        <v>45457</v>
      </c>
      <c r="C1222" s="11" t="s">
        <v>75</v>
      </c>
      <c r="D1222" s="11" t="s">
        <v>76</v>
      </c>
      <c r="E1222" s="12">
        <v>0</v>
      </c>
      <c r="F1222" s="13">
        <v>0</v>
      </c>
      <c r="G1222" s="12">
        <v>4</v>
      </c>
      <c r="H1222" s="13">
        <v>80</v>
      </c>
      <c r="I1222" s="11" t="s">
        <v>77</v>
      </c>
      <c r="J1222" s="11" t="s">
        <v>78</v>
      </c>
      <c r="K1222" s="12" t="s">
        <v>111</v>
      </c>
      <c r="L1222" s="14">
        <v>2024</v>
      </c>
      <c r="M1222" s="2"/>
    </row>
    <row r="1223" spans="2:13" x14ac:dyDescent="0.3">
      <c r="B1223" s="15">
        <v>45458</v>
      </c>
      <c r="C1223" s="2" t="s">
        <v>42</v>
      </c>
      <c r="D1223" s="2" t="s">
        <v>43</v>
      </c>
      <c r="E1223" s="16">
        <v>0</v>
      </c>
      <c r="F1223" s="17">
        <v>0</v>
      </c>
      <c r="G1223" s="16">
        <v>1</v>
      </c>
      <c r="H1223" s="17">
        <v>39.99</v>
      </c>
      <c r="I1223" s="2" t="s">
        <v>25</v>
      </c>
      <c r="J1223" s="2" t="s">
        <v>36</v>
      </c>
      <c r="K1223" s="16" t="s">
        <v>111</v>
      </c>
      <c r="L1223" s="18">
        <v>2024</v>
      </c>
      <c r="M1223" s="2"/>
    </row>
    <row r="1224" spans="2:13" x14ac:dyDescent="0.3">
      <c r="B1224" s="10">
        <v>45459</v>
      </c>
      <c r="C1224" s="11" t="s">
        <v>89</v>
      </c>
      <c r="D1224" s="11" t="s">
        <v>90</v>
      </c>
      <c r="E1224" s="12">
        <v>2</v>
      </c>
      <c r="F1224" s="13">
        <v>125.98</v>
      </c>
      <c r="G1224" s="12">
        <v>4</v>
      </c>
      <c r="H1224" s="13">
        <v>359.96</v>
      </c>
      <c r="I1224" s="11" t="s">
        <v>91</v>
      </c>
      <c r="J1224" s="11" t="s">
        <v>78</v>
      </c>
      <c r="K1224" s="12" t="s">
        <v>111</v>
      </c>
      <c r="L1224" s="14">
        <v>2024</v>
      </c>
      <c r="M1224" s="2"/>
    </row>
    <row r="1225" spans="2:13" x14ac:dyDescent="0.3">
      <c r="B1225" s="15">
        <v>45460</v>
      </c>
      <c r="C1225" s="2" t="s">
        <v>98</v>
      </c>
      <c r="D1225" s="2" t="s">
        <v>99</v>
      </c>
      <c r="E1225" s="16">
        <v>2</v>
      </c>
      <c r="F1225" s="17">
        <v>719.92</v>
      </c>
      <c r="G1225" s="16">
        <v>3</v>
      </c>
      <c r="H1225" s="17">
        <v>1199.8499999999999</v>
      </c>
      <c r="I1225" s="2" t="s">
        <v>13</v>
      </c>
      <c r="J1225" s="2" t="s">
        <v>100</v>
      </c>
      <c r="K1225" s="16" t="s">
        <v>111</v>
      </c>
      <c r="L1225" s="18">
        <v>2024</v>
      </c>
      <c r="M1225" s="2"/>
    </row>
    <row r="1226" spans="2:13" x14ac:dyDescent="0.3">
      <c r="B1226" s="10">
        <v>45461</v>
      </c>
      <c r="C1226" s="11" t="s">
        <v>104</v>
      </c>
      <c r="D1226" s="11" t="s">
        <v>105</v>
      </c>
      <c r="E1226" s="12">
        <v>0</v>
      </c>
      <c r="F1226" s="13">
        <v>0</v>
      </c>
      <c r="G1226" s="12">
        <v>3</v>
      </c>
      <c r="H1226" s="13">
        <v>159.44999999999999</v>
      </c>
      <c r="I1226" s="11" t="s">
        <v>106</v>
      </c>
      <c r="J1226" s="11" t="s">
        <v>100</v>
      </c>
      <c r="K1226" s="12" t="s">
        <v>111</v>
      </c>
      <c r="L1226" s="14">
        <v>2024</v>
      </c>
      <c r="M1226" s="2"/>
    </row>
    <row r="1227" spans="2:13" x14ac:dyDescent="0.3">
      <c r="B1227" s="15">
        <v>45462</v>
      </c>
      <c r="C1227" s="2" t="s">
        <v>56</v>
      </c>
      <c r="D1227" s="2" t="s">
        <v>57</v>
      </c>
      <c r="E1227" s="16">
        <v>3</v>
      </c>
      <c r="F1227" s="17">
        <v>549.75</v>
      </c>
      <c r="G1227" s="16">
        <v>1</v>
      </c>
      <c r="H1227" s="17">
        <v>215.59</v>
      </c>
      <c r="I1227" s="2" t="s">
        <v>58</v>
      </c>
      <c r="J1227" s="2" t="s">
        <v>55</v>
      </c>
      <c r="K1227" s="16" t="s">
        <v>111</v>
      </c>
      <c r="L1227" s="18">
        <v>2024</v>
      </c>
      <c r="M1227" s="2"/>
    </row>
    <row r="1228" spans="2:13" x14ac:dyDescent="0.3">
      <c r="B1228" s="10">
        <v>45463</v>
      </c>
      <c r="C1228" s="11" t="s">
        <v>72</v>
      </c>
      <c r="D1228" s="11" t="s">
        <v>73</v>
      </c>
      <c r="E1228" s="12">
        <v>0</v>
      </c>
      <c r="F1228" s="13">
        <v>0</v>
      </c>
      <c r="G1228" s="12">
        <v>1</v>
      </c>
      <c r="H1228" s="13">
        <v>14000</v>
      </c>
      <c r="I1228" s="11" t="s">
        <v>74</v>
      </c>
      <c r="J1228" s="11" t="s">
        <v>68</v>
      </c>
      <c r="K1228" s="12" t="s">
        <v>111</v>
      </c>
      <c r="L1228" s="14">
        <v>2024</v>
      </c>
      <c r="M1228" s="2"/>
    </row>
    <row r="1229" spans="2:13" x14ac:dyDescent="0.3">
      <c r="B1229" s="15">
        <v>45464</v>
      </c>
      <c r="C1229" s="2" t="s">
        <v>49</v>
      </c>
      <c r="D1229" s="2" t="s">
        <v>50</v>
      </c>
      <c r="E1229" s="16">
        <v>2</v>
      </c>
      <c r="F1229" s="17">
        <v>46.06</v>
      </c>
      <c r="G1229" s="16">
        <v>3</v>
      </c>
      <c r="H1229" s="17">
        <v>125.64</v>
      </c>
      <c r="I1229" s="2" t="s">
        <v>46</v>
      </c>
      <c r="J1229" s="2" t="s">
        <v>36</v>
      </c>
      <c r="K1229" s="16" t="s">
        <v>111</v>
      </c>
      <c r="L1229" s="18">
        <v>2024</v>
      </c>
      <c r="M1229" s="2"/>
    </row>
    <row r="1230" spans="2:13" x14ac:dyDescent="0.3">
      <c r="B1230" s="10">
        <v>45465</v>
      </c>
      <c r="C1230" s="11" t="s">
        <v>82</v>
      </c>
      <c r="D1230" s="11" t="s">
        <v>83</v>
      </c>
      <c r="E1230" s="12">
        <v>3</v>
      </c>
      <c r="F1230" s="13">
        <v>290.25</v>
      </c>
      <c r="G1230" s="12">
        <v>3</v>
      </c>
      <c r="H1230" s="13">
        <v>387</v>
      </c>
      <c r="I1230" s="11" t="s">
        <v>77</v>
      </c>
      <c r="J1230" s="11" t="s">
        <v>78</v>
      </c>
      <c r="K1230" s="12" t="s">
        <v>111</v>
      </c>
      <c r="L1230" s="14">
        <v>2024</v>
      </c>
      <c r="M1230" s="2"/>
    </row>
    <row r="1231" spans="2:13" x14ac:dyDescent="0.3">
      <c r="B1231" s="15">
        <v>45466</v>
      </c>
      <c r="C1231" s="2" t="s">
        <v>61</v>
      </c>
      <c r="D1231" s="2" t="s">
        <v>62</v>
      </c>
      <c r="E1231" s="16">
        <v>0</v>
      </c>
      <c r="F1231" s="17">
        <v>0</v>
      </c>
      <c r="G1231" s="16">
        <v>2</v>
      </c>
      <c r="H1231" s="17">
        <v>653.38</v>
      </c>
      <c r="I1231" s="2" t="s">
        <v>58</v>
      </c>
      <c r="J1231" s="2" t="s">
        <v>55</v>
      </c>
      <c r="K1231" s="16" t="s">
        <v>111</v>
      </c>
      <c r="L1231" s="18">
        <v>2024</v>
      </c>
      <c r="M1231" s="2"/>
    </row>
    <row r="1232" spans="2:13" x14ac:dyDescent="0.3">
      <c r="B1232" s="10">
        <v>45467</v>
      </c>
      <c r="C1232" s="11" t="s">
        <v>96</v>
      </c>
      <c r="D1232" s="11" t="s">
        <v>97</v>
      </c>
      <c r="E1232" s="12">
        <v>1</v>
      </c>
      <c r="F1232" s="13">
        <v>74.989999999999995</v>
      </c>
      <c r="G1232" s="12">
        <v>2</v>
      </c>
      <c r="H1232" s="13">
        <v>199.98</v>
      </c>
      <c r="I1232" s="11" t="s">
        <v>25</v>
      </c>
      <c r="J1232" s="11" t="s">
        <v>95</v>
      </c>
      <c r="K1232" s="12" t="s">
        <v>111</v>
      </c>
      <c r="L1232" s="14">
        <v>2024</v>
      </c>
      <c r="M1232" s="2"/>
    </row>
    <row r="1233" spans="2:13" x14ac:dyDescent="0.3">
      <c r="B1233" s="15">
        <v>45468</v>
      </c>
      <c r="C1233" s="2" t="s">
        <v>47</v>
      </c>
      <c r="D1233" s="2" t="s">
        <v>48</v>
      </c>
      <c r="E1233" s="16">
        <v>2</v>
      </c>
      <c r="F1233" s="17">
        <v>179.82</v>
      </c>
      <c r="G1233" s="16">
        <v>1</v>
      </c>
      <c r="H1233" s="17">
        <v>119.88</v>
      </c>
      <c r="I1233" s="2" t="s">
        <v>46</v>
      </c>
      <c r="J1233" s="2" t="s">
        <v>36</v>
      </c>
      <c r="K1233" s="16" t="s">
        <v>111</v>
      </c>
      <c r="L1233" s="18">
        <v>2024</v>
      </c>
      <c r="M1233" s="2"/>
    </row>
    <row r="1234" spans="2:13" x14ac:dyDescent="0.3">
      <c r="B1234" s="10">
        <v>45469</v>
      </c>
      <c r="C1234" s="11" t="s">
        <v>63</v>
      </c>
      <c r="D1234" s="11" t="s">
        <v>41</v>
      </c>
      <c r="E1234" s="12">
        <v>3</v>
      </c>
      <c r="F1234" s="13">
        <v>60</v>
      </c>
      <c r="G1234" s="12">
        <v>1</v>
      </c>
      <c r="H1234" s="13">
        <v>39.99</v>
      </c>
      <c r="I1234" s="11" t="s">
        <v>25</v>
      </c>
      <c r="J1234" s="11" t="s">
        <v>55</v>
      </c>
      <c r="K1234" s="12" t="s">
        <v>111</v>
      </c>
      <c r="L1234" s="14">
        <v>2024</v>
      </c>
      <c r="M1234" s="2"/>
    </row>
    <row r="1235" spans="2:13" x14ac:dyDescent="0.3">
      <c r="B1235" s="15">
        <v>45470</v>
      </c>
      <c r="C1235" s="2" t="s">
        <v>59</v>
      </c>
      <c r="D1235" s="2" t="s">
        <v>60</v>
      </c>
      <c r="E1235" s="16">
        <v>1</v>
      </c>
      <c r="F1235" s="17">
        <v>20</v>
      </c>
      <c r="G1235" s="16">
        <v>5</v>
      </c>
      <c r="H1235" s="17">
        <v>199.95</v>
      </c>
      <c r="I1235" s="2" t="s">
        <v>30</v>
      </c>
      <c r="J1235" s="2" t="s">
        <v>55</v>
      </c>
      <c r="K1235" s="16" t="s">
        <v>111</v>
      </c>
      <c r="L1235" s="18">
        <v>2024</v>
      </c>
      <c r="M1235" s="2"/>
    </row>
    <row r="1236" spans="2:13" x14ac:dyDescent="0.3">
      <c r="B1236" s="10">
        <v>45471</v>
      </c>
      <c r="C1236" s="11" t="s">
        <v>96</v>
      </c>
      <c r="D1236" s="11" t="s">
        <v>97</v>
      </c>
      <c r="E1236" s="12">
        <v>1</v>
      </c>
      <c r="F1236" s="13">
        <v>74.989999999999995</v>
      </c>
      <c r="G1236" s="12">
        <v>4</v>
      </c>
      <c r="H1236" s="13">
        <v>399.96</v>
      </c>
      <c r="I1236" s="11" t="s">
        <v>25</v>
      </c>
      <c r="J1236" s="11" t="s">
        <v>95</v>
      </c>
      <c r="K1236" s="12" t="s">
        <v>111</v>
      </c>
      <c r="L1236" s="14">
        <v>2024</v>
      </c>
      <c r="M1236" s="2"/>
    </row>
    <row r="1237" spans="2:13" x14ac:dyDescent="0.3">
      <c r="B1237" s="15">
        <v>45472</v>
      </c>
      <c r="C1237" s="2" t="s">
        <v>56</v>
      </c>
      <c r="D1237" s="2" t="s">
        <v>57</v>
      </c>
      <c r="E1237" s="16">
        <v>1</v>
      </c>
      <c r="F1237" s="17">
        <v>183.25</v>
      </c>
      <c r="G1237" s="16">
        <v>1</v>
      </c>
      <c r="H1237" s="17">
        <v>215.59</v>
      </c>
      <c r="I1237" s="2" t="s">
        <v>58</v>
      </c>
      <c r="J1237" s="2" t="s">
        <v>55</v>
      </c>
      <c r="K1237" s="16" t="s">
        <v>111</v>
      </c>
      <c r="L1237" s="18">
        <v>2024</v>
      </c>
      <c r="M1237" s="2"/>
    </row>
    <row r="1238" spans="2:13" x14ac:dyDescent="0.3">
      <c r="B1238" s="10">
        <v>45473</v>
      </c>
      <c r="C1238" s="11" t="s">
        <v>101</v>
      </c>
      <c r="D1238" s="11" t="s">
        <v>102</v>
      </c>
      <c r="E1238" s="12">
        <v>2</v>
      </c>
      <c r="F1238" s="13">
        <v>488.6</v>
      </c>
      <c r="G1238" s="12">
        <v>3</v>
      </c>
      <c r="H1238" s="13">
        <v>1047</v>
      </c>
      <c r="I1238" s="11" t="s">
        <v>103</v>
      </c>
      <c r="J1238" s="11" t="s">
        <v>100</v>
      </c>
      <c r="K1238" s="12" t="s">
        <v>111</v>
      </c>
      <c r="L1238" s="14">
        <v>2024</v>
      </c>
      <c r="M1238" s="2"/>
    </row>
    <row r="1239" spans="2:13" x14ac:dyDescent="0.3">
      <c r="B1239" s="15">
        <v>45474</v>
      </c>
      <c r="C1239" s="2" t="s">
        <v>49</v>
      </c>
      <c r="D1239" s="2" t="s">
        <v>50</v>
      </c>
      <c r="E1239" s="16">
        <v>3</v>
      </c>
      <c r="F1239" s="17">
        <v>69.09</v>
      </c>
      <c r="G1239" s="16">
        <v>4</v>
      </c>
      <c r="H1239" s="17">
        <v>167.52</v>
      </c>
      <c r="I1239" s="2" t="s">
        <v>46</v>
      </c>
      <c r="J1239" s="2" t="s">
        <v>36</v>
      </c>
      <c r="K1239" s="16" t="s">
        <v>112</v>
      </c>
      <c r="L1239" s="18">
        <v>2024</v>
      </c>
      <c r="M1239" s="2"/>
    </row>
    <row r="1240" spans="2:13" x14ac:dyDescent="0.3">
      <c r="B1240" s="10">
        <v>45475</v>
      </c>
      <c r="C1240" s="11" t="s">
        <v>89</v>
      </c>
      <c r="D1240" s="11" t="s">
        <v>90</v>
      </c>
      <c r="E1240" s="12">
        <v>1</v>
      </c>
      <c r="F1240" s="13">
        <v>62.99</v>
      </c>
      <c r="G1240" s="12">
        <v>1</v>
      </c>
      <c r="H1240" s="13">
        <v>89.99</v>
      </c>
      <c r="I1240" s="11" t="s">
        <v>91</v>
      </c>
      <c r="J1240" s="11" t="s">
        <v>78</v>
      </c>
      <c r="K1240" s="12" t="s">
        <v>112</v>
      </c>
      <c r="L1240" s="14">
        <v>2024</v>
      </c>
      <c r="M1240" s="2"/>
    </row>
    <row r="1241" spans="2:13" x14ac:dyDescent="0.3">
      <c r="B1241" s="15">
        <v>45476</v>
      </c>
      <c r="C1241" s="2" t="s">
        <v>33</v>
      </c>
      <c r="D1241" s="2" t="s">
        <v>34</v>
      </c>
      <c r="E1241" s="16">
        <v>0</v>
      </c>
      <c r="F1241" s="17">
        <v>0</v>
      </c>
      <c r="G1241" s="16">
        <v>5</v>
      </c>
      <c r="H1241" s="17">
        <v>1249.95</v>
      </c>
      <c r="I1241" s="2" t="s">
        <v>35</v>
      </c>
      <c r="J1241" s="2" t="s">
        <v>36</v>
      </c>
      <c r="K1241" s="16" t="s">
        <v>112</v>
      </c>
      <c r="L1241" s="18">
        <v>2024</v>
      </c>
      <c r="M1241" s="2"/>
    </row>
    <row r="1242" spans="2:13" x14ac:dyDescent="0.3">
      <c r="B1242" s="10">
        <v>45477</v>
      </c>
      <c r="C1242" s="11" t="s">
        <v>19</v>
      </c>
      <c r="D1242" s="11" t="s">
        <v>20</v>
      </c>
      <c r="E1242" s="12">
        <v>1</v>
      </c>
      <c r="F1242" s="13">
        <v>64.989999999999995</v>
      </c>
      <c r="G1242" s="12">
        <v>2</v>
      </c>
      <c r="H1242" s="13">
        <v>199.98</v>
      </c>
      <c r="I1242" s="11" t="s">
        <v>18</v>
      </c>
      <c r="J1242" s="11" t="s">
        <v>14</v>
      </c>
      <c r="K1242" s="12" t="s">
        <v>112</v>
      </c>
      <c r="L1242" s="14">
        <v>2024</v>
      </c>
      <c r="M1242" s="2"/>
    </row>
    <row r="1243" spans="2:13" x14ac:dyDescent="0.3">
      <c r="B1243" s="15">
        <v>45478</v>
      </c>
      <c r="C1243" s="2" t="s">
        <v>72</v>
      </c>
      <c r="D1243" s="2" t="s">
        <v>73</v>
      </c>
      <c r="E1243" s="16">
        <v>1</v>
      </c>
      <c r="F1243" s="17">
        <v>12600</v>
      </c>
      <c r="G1243" s="16">
        <v>1</v>
      </c>
      <c r="H1243" s="17">
        <v>14000</v>
      </c>
      <c r="I1243" s="2" t="s">
        <v>74</v>
      </c>
      <c r="J1243" s="2" t="s">
        <v>68</v>
      </c>
      <c r="K1243" s="16" t="s">
        <v>112</v>
      </c>
      <c r="L1243" s="18">
        <v>2024</v>
      </c>
      <c r="M1243" s="2"/>
    </row>
    <row r="1244" spans="2:13" x14ac:dyDescent="0.3">
      <c r="B1244" s="10">
        <v>45479</v>
      </c>
      <c r="C1244" s="11" t="s">
        <v>26</v>
      </c>
      <c r="D1244" s="11" t="s">
        <v>27</v>
      </c>
      <c r="E1244" s="12">
        <v>1</v>
      </c>
      <c r="F1244" s="13">
        <v>14</v>
      </c>
      <c r="G1244" s="12">
        <v>5</v>
      </c>
      <c r="H1244" s="13">
        <v>139.94999999999999</v>
      </c>
      <c r="I1244" s="11" t="s">
        <v>25</v>
      </c>
      <c r="J1244" s="11" t="s">
        <v>14</v>
      </c>
      <c r="K1244" s="12" t="s">
        <v>112</v>
      </c>
      <c r="L1244" s="14">
        <v>2024</v>
      </c>
      <c r="M1244" s="2"/>
    </row>
    <row r="1245" spans="2:13" x14ac:dyDescent="0.3">
      <c r="B1245" s="15">
        <v>45480</v>
      </c>
      <c r="C1245" s="2" t="s">
        <v>21</v>
      </c>
      <c r="D1245" s="2" t="s">
        <v>22</v>
      </c>
      <c r="E1245" s="16">
        <v>2</v>
      </c>
      <c r="F1245" s="17">
        <v>83.98</v>
      </c>
      <c r="G1245" s="16">
        <v>3</v>
      </c>
      <c r="H1245" s="17">
        <v>209.97</v>
      </c>
      <c r="I1245" s="2" t="s">
        <v>18</v>
      </c>
      <c r="J1245" s="2" t="s">
        <v>14</v>
      </c>
      <c r="K1245" s="16" t="s">
        <v>112</v>
      </c>
      <c r="L1245" s="18">
        <v>2024</v>
      </c>
      <c r="M1245" s="2"/>
    </row>
    <row r="1246" spans="2:13" x14ac:dyDescent="0.3">
      <c r="B1246" s="10">
        <v>45481</v>
      </c>
      <c r="C1246" s="11" t="s">
        <v>28</v>
      </c>
      <c r="D1246" s="11" t="s">
        <v>29</v>
      </c>
      <c r="E1246" s="12">
        <v>3</v>
      </c>
      <c r="F1246" s="13">
        <v>45</v>
      </c>
      <c r="G1246" s="12">
        <v>3</v>
      </c>
      <c r="H1246" s="13">
        <v>89.97</v>
      </c>
      <c r="I1246" s="11" t="s">
        <v>30</v>
      </c>
      <c r="J1246" s="11" t="s">
        <v>14</v>
      </c>
      <c r="K1246" s="12" t="s">
        <v>112</v>
      </c>
      <c r="L1246" s="14">
        <v>2024</v>
      </c>
      <c r="M1246" s="2"/>
    </row>
    <row r="1247" spans="2:13" x14ac:dyDescent="0.3">
      <c r="B1247" s="15">
        <v>45482</v>
      </c>
      <c r="C1247" s="2" t="s">
        <v>84</v>
      </c>
      <c r="D1247" s="2" t="s">
        <v>85</v>
      </c>
      <c r="E1247" s="16">
        <v>3</v>
      </c>
      <c r="F1247" s="17">
        <v>290.25</v>
      </c>
      <c r="G1247" s="16">
        <v>5</v>
      </c>
      <c r="H1247" s="17">
        <v>645</v>
      </c>
      <c r="I1247" s="2" t="s">
        <v>86</v>
      </c>
      <c r="J1247" s="2" t="s">
        <v>78</v>
      </c>
      <c r="K1247" s="16" t="s">
        <v>112</v>
      </c>
      <c r="L1247" s="18">
        <v>2024</v>
      </c>
      <c r="M1247" s="2"/>
    </row>
    <row r="1248" spans="2:13" x14ac:dyDescent="0.3">
      <c r="B1248" s="10">
        <v>45483</v>
      </c>
      <c r="C1248" s="11" t="s">
        <v>101</v>
      </c>
      <c r="D1248" s="11" t="s">
        <v>102</v>
      </c>
      <c r="E1248" s="12">
        <v>0</v>
      </c>
      <c r="F1248" s="13">
        <v>0</v>
      </c>
      <c r="G1248" s="12">
        <v>1</v>
      </c>
      <c r="H1248" s="13">
        <v>349</v>
      </c>
      <c r="I1248" s="11" t="s">
        <v>103</v>
      </c>
      <c r="J1248" s="11" t="s">
        <v>100</v>
      </c>
      <c r="K1248" s="12" t="s">
        <v>112</v>
      </c>
      <c r="L1248" s="14">
        <v>2024</v>
      </c>
      <c r="M1248" s="2"/>
    </row>
    <row r="1249" spans="2:13" x14ac:dyDescent="0.3">
      <c r="B1249" s="15">
        <v>45484</v>
      </c>
      <c r="C1249" s="2" t="s">
        <v>84</v>
      </c>
      <c r="D1249" s="2" t="s">
        <v>85</v>
      </c>
      <c r="E1249" s="16">
        <v>0</v>
      </c>
      <c r="F1249" s="17">
        <v>0</v>
      </c>
      <c r="G1249" s="16">
        <v>4</v>
      </c>
      <c r="H1249" s="17">
        <v>516</v>
      </c>
      <c r="I1249" s="2" t="s">
        <v>86</v>
      </c>
      <c r="J1249" s="2" t="s">
        <v>78</v>
      </c>
      <c r="K1249" s="16" t="s">
        <v>112</v>
      </c>
      <c r="L1249" s="18">
        <v>2024</v>
      </c>
      <c r="M1249" s="2"/>
    </row>
    <row r="1250" spans="2:13" x14ac:dyDescent="0.3">
      <c r="B1250" s="10">
        <v>45485</v>
      </c>
      <c r="C1250" s="11" t="s">
        <v>21</v>
      </c>
      <c r="D1250" s="11" t="s">
        <v>22</v>
      </c>
      <c r="E1250" s="12">
        <v>1</v>
      </c>
      <c r="F1250" s="13">
        <v>41.99</v>
      </c>
      <c r="G1250" s="12">
        <v>2</v>
      </c>
      <c r="H1250" s="13">
        <v>139.97999999999999</v>
      </c>
      <c r="I1250" s="11" t="s">
        <v>18</v>
      </c>
      <c r="J1250" s="11" t="s">
        <v>14</v>
      </c>
      <c r="K1250" s="12" t="s">
        <v>112</v>
      </c>
      <c r="L1250" s="14">
        <v>2024</v>
      </c>
      <c r="M1250" s="2"/>
    </row>
    <row r="1251" spans="2:13" x14ac:dyDescent="0.3">
      <c r="B1251" s="15">
        <v>45486</v>
      </c>
      <c r="C1251" s="2" t="s">
        <v>84</v>
      </c>
      <c r="D1251" s="2" t="s">
        <v>85</v>
      </c>
      <c r="E1251" s="16">
        <v>1</v>
      </c>
      <c r="F1251" s="17">
        <v>96.75</v>
      </c>
      <c r="G1251" s="16">
        <v>1</v>
      </c>
      <c r="H1251" s="17">
        <v>129</v>
      </c>
      <c r="I1251" s="2" t="s">
        <v>86</v>
      </c>
      <c r="J1251" s="2" t="s">
        <v>78</v>
      </c>
      <c r="K1251" s="16" t="s">
        <v>112</v>
      </c>
      <c r="L1251" s="18">
        <v>2024</v>
      </c>
      <c r="M1251" s="2"/>
    </row>
    <row r="1252" spans="2:13" x14ac:dyDescent="0.3">
      <c r="B1252" s="10">
        <v>45487</v>
      </c>
      <c r="C1252" s="11" t="s">
        <v>61</v>
      </c>
      <c r="D1252" s="11" t="s">
        <v>62</v>
      </c>
      <c r="E1252" s="12">
        <v>2</v>
      </c>
      <c r="F1252" s="13">
        <v>588.04</v>
      </c>
      <c r="G1252" s="12">
        <v>1</v>
      </c>
      <c r="H1252" s="13">
        <v>326.69</v>
      </c>
      <c r="I1252" s="11" t="s">
        <v>58</v>
      </c>
      <c r="J1252" s="11" t="s">
        <v>55</v>
      </c>
      <c r="K1252" s="12" t="s">
        <v>112</v>
      </c>
      <c r="L1252" s="14">
        <v>2024</v>
      </c>
      <c r="M1252" s="2"/>
    </row>
    <row r="1253" spans="2:13" x14ac:dyDescent="0.3">
      <c r="B1253" s="15">
        <v>45488</v>
      </c>
      <c r="C1253" s="2" t="s">
        <v>72</v>
      </c>
      <c r="D1253" s="2" t="s">
        <v>73</v>
      </c>
      <c r="E1253" s="16">
        <v>1</v>
      </c>
      <c r="F1253" s="17">
        <v>12600</v>
      </c>
      <c r="G1253" s="16">
        <v>1</v>
      </c>
      <c r="H1253" s="17">
        <v>14000</v>
      </c>
      <c r="I1253" s="2" t="s">
        <v>74</v>
      </c>
      <c r="J1253" s="2" t="s">
        <v>68</v>
      </c>
      <c r="K1253" s="16" t="s">
        <v>112</v>
      </c>
      <c r="L1253" s="18">
        <v>2024</v>
      </c>
      <c r="M1253" s="2"/>
    </row>
    <row r="1254" spans="2:13" x14ac:dyDescent="0.3">
      <c r="B1254" s="10">
        <v>45489</v>
      </c>
      <c r="C1254" s="11" t="s">
        <v>69</v>
      </c>
      <c r="D1254" s="11" t="s">
        <v>70</v>
      </c>
      <c r="E1254" s="12">
        <v>1</v>
      </c>
      <c r="F1254" s="13">
        <v>35</v>
      </c>
      <c r="G1254" s="12">
        <v>3</v>
      </c>
      <c r="H1254" s="13">
        <v>210</v>
      </c>
      <c r="I1254" s="11" t="s">
        <v>71</v>
      </c>
      <c r="J1254" s="11" t="s">
        <v>68</v>
      </c>
      <c r="K1254" s="12" t="s">
        <v>112</v>
      </c>
      <c r="L1254" s="14">
        <v>2024</v>
      </c>
      <c r="M1254" s="2"/>
    </row>
    <row r="1255" spans="2:13" x14ac:dyDescent="0.3">
      <c r="B1255" s="15">
        <v>45490</v>
      </c>
      <c r="C1255" s="2" t="s">
        <v>40</v>
      </c>
      <c r="D1255" s="2" t="s">
        <v>41</v>
      </c>
      <c r="E1255" s="16">
        <v>2</v>
      </c>
      <c r="F1255" s="17">
        <v>43.98</v>
      </c>
      <c r="G1255" s="16">
        <v>1</v>
      </c>
      <c r="H1255" s="17">
        <v>39.99</v>
      </c>
      <c r="I1255" s="2" t="s">
        <v>25</v>
      </c>
      <c r="J1255" s="2" t="s">
        <v>36</v>
      </c>
      <c r="K1255" s="16" t="s">
        <v>112</v>
      </c>
      <c r="L1255" s="18">
        <v>2024</v>
      </c>
      <c r="M1255" s="2"/>
    </row>
    <row r="1256" spans="2:13" x14ac:dyDescent="0.3">
      <c r="B1256" s="10">
        <v>45491</v>
      </c>
      <c r="C1256" s="11" t="s">
        <v>53</v>
      </c>
      <c r="D1256" s="11" t="s">
        <v>54</v>
      </c>
      <c r="E1256" s="12">
        <v>0</v>
      </c>
      <c r="F1256" s="13">
        <v>0</v>
      </c>
      <c r="G1256" s="12">
        <v>4</v>
      </c>
      <c r="H1256" s="13">
        <v>1039.96</v>
      </c>
      <c r="I1256" s="11" t="s">
        <v>35</v>
      </c>
      <c r="J1256" s="11" t="s">
        <v>55</v>
      </c>
      <c r="K1256" s="12" t="s">
        <v>112</v>
      </c>
      <c r="L1256" s="14">
        <v>2024</v>
      </c>
      <c r="M1256" s="2"/>
    </row>
    <row r="1257" spans="2:13" x14ac:dyDescent="0.3">
      <c r="B1257" s="15">
        <v>45492</v>
      </c>
      <c r="C1257" s="2" t="s">
        <v>75</v>
      </c>
      <c r="D1257" s="2" t="s">
        <v>76</v>
      </c>
      <c r="E1257" s="16">
        <v>1</v>
      </c>
      <c r="F1257" s="17">
        <v>12</v>
      </c>
      <c r="G1257" s="16">
        <v>4</v>
      </c>
      <c r="H1257" s="17">
        <v>80</v>
      </c>
      <c r="I1257" s="2" t="s">
        <v>77</v>
      </c>
      <c r="J1257" s="2" t="s">
        <v>78</v>
      </c>
      <c r="K1257" s="16" t="s">
        <v>112</v>
      </c>
      <c r="L1257" s="18">
        <v>2024</v>
      </c>
      <c r="M1257" s="2"/>
    </row>
    <row r="1258" spans="2:13" x14ac:dyDescent="0.3">
      <c r="B1258" s="10">
        <v>45493</v>
      </c>
      <c r="C1258" s="11" t="s">
        <v>104</v>
      </c>
      <c r="D1258" s="11" t="s">
        <v>105</v>
      </c>
      <c r="E1258" s="12">
        <v>2</v>
      </c>
      <c r="F1258" s="13">
        <v>69.099999999999994</v>
      </c>
      <c r="G1258" s="12">
        <v>1</v>
      </c>
      <c r="H1258" s="13">
        <v>53.15</v>
      </c>
      <c r="I1258" s="11" t="s">
        <v>106</v>
      </c>
      <c r="J1258" s="11" t="s">
        <v>100</v>
      </c>
      <c r="K1258" s="12" t="s">
        <v>112</v>
      </c>
      <c r="L1258" s="14">
        <v>2024</v>
      </c>
      <c r="M1258" s="2"/>
    </row>
    <row r="1259" spans="2:13" x14ac:dyDescent="0.3">
      <c r="B1259" s="15">
        <v>45494</v>
      </c>
      <c r="C1259" s="2" t="s">
        <v>31</v>
      </c>
      <c r="D1259" s="2" t="s">
        <v>32</v>
      </c>
      <c r="E1259" s="16">
        <v>41</v>
      </c>
      <c r="F1259" s="17">
        <v>9614.5</v>
      </c>
      <c r="G1259" s="16">
        <v>4</v>
      </c>
      <c r="H1259" s="17">
        <v>1103.52</v>
      </c>
      <c r="I1259" s="2" t="s">
        <v>18</v>
      </c>
      <c r="J1259" s="2" t="s">
        <v>14</v>
      </c>
      <c r="K1259" s="16" t="s">
        <v>112</v>
      </c>
      <c r="L1259" s="18">
        <v>2024</v>
      </c>
      <c r="M1259" s="2"/>
    </row>
    <row r="1260" spans="2:13" x14ac:dyDescent="0.3">
      <c r="B1260" s="10">
        <v>45495</v>
      </c>
      <c r="C1260" s="11" t="s">
        <v>89</v>
      </c>
      <c r="D1260" s="11" t="s">
        <v>90</v>
      </c>
      <c r="E1260" s="12">
        <v>0</v>
      </c>
      <c r="F1260" s="13">
        <v>0</v>
      </c>
      <c r="G1260" s="12">
        <v>5</v>
      </c>
      <c r="H1260" s="13">
        <v>449.95</v>
      </c>
      <c r="I1260" s="11" t="s">
        <v>91</v>
      </c>
      <c r="J1260" s="11" t="s">
        <v>78</v>
      </c>
      <c r="K1260" s="12" t="s">
        <v>112</v>
      </c>
      <c r="L1260" s="14">
        <v>2024</v>
      </c>
      <c r="M1260" s="2"/>
    </row>
    <row r="1261" spans="2:13" x14ac:dyDescent="0.3">
      <c r="B1261" s="15">
        <v>45496</v>
      </c>
      <c r="C1261" s="2" t="s">
        <v>31</v>
      </c>
      <c r="D1261" s="2" t="s">
        <v>32</v>
      </c>
      <c r="E1261" s="16">
        <v>3</v>
      </c>
      <c r="F1261" s="17">
        <v>703.5</v>
      </c>
      <c r="G1261" s="16">
        <v>3</v>
      </c>
      <c r="H1261" s="17">
        <v>827.64</v>
      </c>
      <c r="I1261" s="2" t="s">
        <v>18</v>
      </c>
      <c r="J1261" s="2" t="s">
        <v>14</v>
      </c>
      <c r="K1261" s="16" t="s">
        <v>112</v>
      </c>
      <c r="L1261" s="18">
        <v>2024</v>
      </c>
      <c r="M1261" s="2"/>
    </row>
    <row r="1262" spans="2:13" x14ac:dyDescent="0.3">
      <c r="B1262" s="10">
        <v>45497</v>
      </c>
      <c r="C1262" s="11" t="s">
        <v>33</v>
      </c>
      <c r="D1262" s="11" t="s">
        <v>34</v>
      </c>
      <c r="E1262" s="12">
        <v>48</v>
      </c>
      <c r="F1262" s="13">
        <v>9599.52</v>
      </c>
      <c r="G1262" s="12">
        <v>1</v>
      </c>
      <c r="H1262" s="13">
        <v>249.99</v>
      </c>
      <c r="I1262" s="11" t="s">
        <v>35</v>
      </c>
      <c r="J1262" s="11" t="s">
        <v>36</v>
      </c>
      <c r="K1262" s="12" t="s">
        <v>112</v>
      </c>
      <c r="L1262" s="14">
        <v>2024</v>
      </c>
      <c r="M1262" s="2"/>
    </row>
    <row r="1263" spans="2:13" x14ac:dyDescent="0.3">
      <c r="B1263" s="15">
        <v>45498</v>
      </c>
      <c r="C1263" s="2" t="s">
        <v>82</v>
      </c>
      <c r="D1263" s="2" t="s">
        <v>83</v>
      </c>
      <c r="E1263" s="16">
        <v>1</v>
      </c>
      <c r="F1263" s="17">
        <v>96.75</v>
      </c>
      <c r="G1263" s="16">
        <v>5</v>
      </c>
      <c r="H1263" s="17">
        <v>645</v>
      </c>
      <c r="I1263" s="2" t="s">
        <v>77</v>
      </c>
      <c r="J1263" s="2" t="s">
        <v>78</v>
      </c>
      <c r="K1263" s="16" t="s">
        <v>112</v>
      </c>
      <c r="L1263" s="18">
        <v>2024</v>
      </c>
      <c r="M1263" s="2"/>
    </row>
    <row r="1264" spans="2:13" x14ac:dyDescent="0.3">
      <c r="B1264" s="10">
        <v>45499</v>
      </c>
      <c r="C1264" s="11" t="s">
        <v>66</v>
      </c>
      <c r="D1264" s="11" t="s">
        <v>67</v>
      </c>
      <c r="E1264" s="12">
        <v>47</v>
      </c>
      <c r="F1264" s="13">
        <v>211288.5</v>
      </c>
      <c r="G1264" s="12">
        <v>1</v>
      </c>
      <c r="H1264" s="13">
        <v>4995</v>
      </c>
      <c r="I1264" s="11" t="s">
        <v>13</v>
      </c>
      <c r="J1264" s="11" t="s">
        <v>68</v>
      </c>
      <c r="K1264" s="12" t="s">
        <v>112</v>
      </c>
      <c r="L1264" s="14">
        <v>2024</v>
      </c>
      <c r="M1264" s="2"/>
    </row>
    <row r="1265" spans="2:13" x14ac:dyDescent="0.3">
      <c r="B1265" s="15">
        <v>45500</v>
      </c>
      <c r="C1265" s="2" t="s">
        <v>63</v>
      </c>
      <c r="D1265" s="2" t="s">
        <v>41</v>
      </c>
      <c r="E1265" s="16">
        <v>0</v>
      </c>
      <c r="F1265" s="17">
        <v>0</v>
      </c>
      <c r="G1265" s="16">
        <v>5</v>
      </c>
      <c r="H1265" s="17">
        <v>199.95</v>
      </c>
      <c r="I1265" s="2" t="s">
        <v>25</v>
      </c>
      <c r="J1265" s="2" t="s">
        <v>55</v>
      </c>
      <c r="K1265" s="16" t="s">
        <v>112</v>
      </c>
      <c r="L1265" s="18">
        <v>2024</v>
      </c>
      <c r="M1265" s="2"/>
    </row>
    <row r="1266" spans="2:13" x14ac:dyDescent="0.3">
      <c r="B1266" s="10">
        <v>45501</v>
      </c>
      <c r="C1266" s="11" t="s">
        <v>16</v>
      </c>
      <c r="D1266" s="11" t="s">
        <v>17</v>
      </c>
      <c r="E1266" s="12">
        <v>1</v>
      </c>
      <c r="F1266" s="13">
        <v>174.99</v>
      </c>
      <c r="G1266" s="12">
        <v>4</v>
      </c>
      <c r="H1266" s="13">
        <v>999.96</v>
      </c>
      <c r="I1266" s="11" t="s">
        <v>18</v>
      </c>
      <c r="J1266" s="11" t="s">
        <v>14</v>
      </c>
      <c r="K1266" s="12" t="s">
        <v>112</v>
      </c>
      <c r="L1266" s="14">
        <v>2024</v>
      </c>
      <c r="M1266" s="2"/>
    </row>
    <row r="1267" spans="2:13" x14ac:dyDescent="0.3">
      <c r="B1267" s="15">
        <v>45502</v>
      </c>
      <c r="C1267" s="2" t="s">
        <v>72</v>
      </c>
      <c r="D1267" s="2" t="s">
        <v>73</v>
      </c>
      <c r="E1267" s="16">
        <v>1</v>
      </c>
      <c r="F1267" s="17">
        <v>12600</v>
      </c>
      <c r="G1267" s="16">
        <v>1</v>
      </c>
      <c r="H1267" s="17">
        <v>14000</v>
      </c>
      <c r="I1267" s="2" t="s">
        <v>74</v>
      </c>
      <c r="J1267" s="2" t="s">
        <v>68</v>
      </c>
      <c r="K1267" s="16" t="s">
        <v>112</v>
      </c>
      <c r="L1267" s="18">
        <v>2024</v>
      </c>
      <c r="M1267" s="2"/>
    </row>
    <row r="1268" spans="2:13" x14ac:dyDescent="0.3">
      <c r="B1268" s="10">
        <v>45503</v>
      </c>
      <c r="C1268" s="11" t="s">
        <v>79</v>
      </c>
      <c r="D1268" s="11" t="s">
        <v>80</v>
      </c>
      <c r="E1268" s="12">
        <v>2</v>
      </c>
      <c r="F1268" s="13">
        <v>423.3</v>
      </c>
      <c r="G1268" s="12">
        <v>4</v>
      </c>
      <c r="H1268" s="13">
        <v>996</v>
      </c>
      <c r="I1268" s="11" t="s">
        <v>81</v>
      </c>
      <c r="J1268" s="11" t="s">
        <v>78</v>
      </c>
      <c r="K1268" s="12" t="s">
        <v>112</v>
      </c>
      <c r="L1268" s="14">
        <v>2024</v>
      </c>
      <c r="M1268" s="2"/>
    </row>
    <row r="1269" spans="2:13" x14ac:dyDescent="0.3">
      <c r="B1269" s="15">
        <v>45504</v>
      </c>
      <c r="C1269" s="2" t="s">
        <v>79</v>
      </c>
      <c r="D1269" s="2" t="s">
        <v>80</v>
      </c>
      <c r="E1269" s="16">
        <v>3</v>
      </c>
      <c r="F1269" s="17">
        <v>634.95000000000005</v>
      </c>
      <c r="G1269" s="16">
        <v>5</v>
      </c>
      <c r="H1269" s="17">
        <v>1245</v>
      </c>
      <c r="I1269" s="2" t="s">
        <v>81</v>
      </c>
      <c r="J1269" s="2" t="s">
        <v>78</v>
      </c>
      <c r="K1269" s="16" t="s">
        <v>112</v>
      </c>
      <c r="L1269" s="18">
        <v>2024</v>
      </c>
      <c r="M1269" s="2"/>
    </row>
    <row r="1270" spans="2:13" x14ac:dyDescent="0.3">
      <c r="B1270" s="10">
        <v>45505</v>
      </c>
      <c r="C1270" s="11" t="s">
        <v>72</v>
      </c>
      <c r="D1270" s="11" t="s">
        <v>73</v>
      </c>
      <c r="E1270" s="12">
        <v>1</v>
      </c>
      <c r="F1270" s="13">
        <v>12600</v>
      </c>
      <c r="G1270" s="12">
        <v>1</v>
      </c>
      <c r="H1270" s="13">
        <v>14000</v>
      </c>
      <c r="I1270" s="11" t="s">
        <v>74</v>
      </c>
      <c r="J1270" s="11" t="s">
        <v>68</v>
      </c>
      <c r="K1270" s="12" t="s">
        <v>113</v>
      </c>
      <c r="L1270" s="14">
        <v>2024</v>
      </c>
      <c r="M1270" s="2"/>
    </row>
    <row r="1271" spans="2:13" x14ac:dyDescent="0.3">
      <c r="B1271" s="15">
        <v>45506</v>
      </c>
      <c r="C1271" s="2" t="s">
        <v>66</v>
      </c>
      <c r="D1271" s="2" t="s">
        <v>67</v>
      </c>
      <c r="E1271" s="16">
        <v>2</v>
      </c>
      <c r="F1271" s="17">
        <v>8991</v>
      </c>
      <c r="G1271" s="16">
        <v>5</v>
      </c>
      <c r="H1271" s="17">
        <v>24975</v>
      </c>
      <c r="I1271" s="2" t="s">
        <v>13</v>
      </c>
      <c r="J1271" s="2" t="s">
        <v>68</v>
      </c>
      <c r="K1271" s="16" t="s">
        <v>113</v>
      </c>
      <c r="L1271" s="18">
        <v>2024</v>
      </c>
      <c r="M1271" s="2"/>
    </row>
    <row r="1272" spans="2:13" x14ac:dyDescent="0.3">
      <c r="B1272" s="10">
        <v>45507</v>
      </c>
      <c r="C1272" s="11" t="s">
        <v>33</v>
      </c>
      <c r="D1272" s="11" t="s">
        <v>34</v>
      </c>
      <c r="E1272" s="12">
        <v>3</v>
      </c>
      <c r="F1272" s="13">
        <v>599.97</v>
      </c>
      <c r="G1272" s="12">
        <v>5</v>
      </c>
      <c r="H1272" s="13">
        <v>1249.95</v>
      </c>
      <c r="I1272" s="11" t="s">
        <v>35</v>
      </c>
      <c r="J1272" s="11" t="s">
        <v>36</v>
      </c>
      <c r="K1272" s="12" t="s">
        <v>113</v>
      </c>
      <c r="L1272" s="14">
        <v>2024</v>
      </c>
      <c r="M1272" s="2"/>
    </row>
    <row r="1273" spans="2:13" x14ac:dyDescent="0.3">
      <c r="B1273" s="15">
        <v>45508</v>
      </c>
      <c r="C1273" s="2" t="s">
        <v>89</v>
      </c>
      <c r="D1273" s="2" t="s">
        <v>90</v>
      </c>
      <c r="E1273" s="16">
        <v>0</v>
      </c>
      <c r="F1273" s="17">
        <v>0</v>
      </c>
      <c r="G1273" s="16">
        <v>4</v>
      </c>
      <c r="H1273" s="17">
        <v>359.96</v>
      </c>
      <c r="I1273" s="2" t="s">
        <v>91</v>
      </c>
      <c r="J1273" s="2" t="s">
        <v>78</v>
      </c>
      <c r="K1273" s="16" t="s">
        <v>113</v>
      </c>
      <c r="L1273" s="18">
        <v>2024</v>
      </c>
      <c r="M1273" s="2"/>
    </row>
    <row r="1274" spans="2:13" x14ac:dyDescent="0.3">
      <c r="B1274" s="10">
        <v>45509</v>
      </c>
      <c r="C1274" s="11" t="s">
        <v>63</v>
      </c>
      <c r="D1274" s="11" t="s">
        <v>41</v>
      </c>
      <c r="E1274" s="12">
        <v>0</v>
      </c>
      <c r="F1274" s="13">
        <v>0</v>
      </c>
      <c r="G1274" s="12">
        <v>5</v>
      </c>
      <c r="H1274" s="13">
        <v>199.95</v>
      </c>
      <c r="I1274" s="11" t="s">
        <v>25</v>
      </c>
      <c r="J1274" s="11" t="s">
        <v>55</v>
      </c>
      <c r="K1274" s="12" t="s">
        <v>113</v>
      </c>
      <c r="L1274" s="14">
        <v>2024</v>
      </c>
      <c r="M1274" s="2"/>
    </row>
    <row r="1275" spans="2:13" x14ac:dyDescent="0.3">
      <c r="B1275" s="15">
        <v>45510</v>
      </c>
      <c r="C1275" s="2" t="s">
        <v>82</v>
      </c>
      <c r="D1275" s="2" t="s">
        <v>83</v>
      </c>
      <c r="E1275" s="16">
        <v>0</v>
      </c>
      <c r="F1275" s="17">
        <v>0</v>
      </c>
      <c r="G1275" s="16">
        <v>3</v>
      </c>
      <c r="H1275" s="17">
        <v>387</v>
      </c>
      <c r="I1275" s="2" t="s">
        <v>77</v>
      </c>
      <c r="J1275" s="2" t="s">
        <v>78</v>
      </c>
      <c r="K1275" s="16" t="s">
        <v>113</v>
      </c>
      <c r="L1275" s="18">
        <v>2024</v>
      </c>
      <c r="M1275" s="2"/>
    </row>
    <row r="1276" spans="2:13" x14ac:dyDescent="0.3">
      <c r="B1276" s="10">
        <v>45511</v>
      </c>
      <c r="C1276" s="11" t="s">
        <v>11</v>
      </c>
      <c r="D1276" s="11" t="s">
        <v>12</v>
      </c>
      <c r="E1276" s="12">
        <v>1</v>
      </c>
      <c r="F1276" s="13">
        <v>345.59</v>
      </c>
      <c r="G1276" s="12">
        <v>3</v>
      </c>
      <c r="H1276" s="13">
        <v>1295.97</v>
      </c>
      <c r="I1276" s="11" t="s">
        <v>13</v>
      </c>
      <c r="J1276" s="11" t="s">
        <v>14</v>
      </c>
      <c r="K1276" s="12" t="s">
        <v>113</v>
      </c>
      <c r="L1276" s="14">
        <v>2024</v>
      </c>
      <c r="M1276" s="2"/>
    </row>
    <row r="1277" spans="2:13" x14ac:dyDescent="0.3">
      <c r="B1277" s="15">
        <v>45512</v>
      </c>
      <c r="C1277" s="2" t="s">
        <v>53</v>
      </c>
      <c r="D1277" s="2" t="s">
        <v>54</v>
      </c>
      <c r="E1277" s="16">
        <v>32</v>
      </c>
      <c r="F1277" s="17">
        <v>6655.68</v>
      </c>
      <c r="G1277" s="16">
        <v>4</v>
      </c>
      <c r="H1277" s="17">
        <v>1039.96</v>
      </c>
      <c r="I1277" s="2" t="s">
        <v>35</v>
      </c>
      <c r="J1277" s="2" t="s">
        <v>55</v>
      </c>
      <c r="K1277" s="16" t="s">
        <v>113</v>
      </c>
      <c r="L1277" s="18">
        <v>2024</v>
      </c>
      <c r="M1277" s="2"/>
    </row>
    <row r="1278" spans="2:13" x14ac:dyDescent="0.3">
      <c r="B1278" s="10">
        <v>45513</v>
      </c>
      <c r="C1278" s="11" t="s">
        <v>69</v>
      </c>
      <c r="D1278" s="11" t="s">
        <v>70</v>
      </c>
      <c r="E1278" s="12">
        <v>42</v>
      </c>
      <c r="F1278" s="13">
        <v>1470</v>
      </c>
      <c r="G1278" s="12">
        <v>5</v>
      </c>
      <c r="H1278" s="13">
        <v>350</v>
      </c>
      <c r="I1278" s="11" t="s">
        <v>71</v>
      </c>
      <c r="J1278" s="11" t="s">
        <v>68</v>
      </c>
      <c r="K1278" s="12" t="s">
        <v>113</v>
      </c>
      <c r="L1278" s="14">
        <v>2024</v>
      </c>
      <c r="M1278" s="2"/>
    </row>
    <row r="1279" spans="2:13" x14ac:dyDescent="0.3">
      <c r="B1279" s="15">
        <v>45514</v>
      </c>
      <c r="C1279" s="2" t="s">
        <v>104</v>
      </c>
      <c r="D1279" s="2" t="s">
        <v>105</v>
      </c>
      <c r="E1279" s="16">
        <v>0</v>
      </c>
      <c r="F1279" s="17">
        <v>0</v>
      </c>
      <c r="G1279" s="16">
        <v>3</v>
      </c>
      <c r="H1279" s="17">
        <v>159.44999999999999</v>
      </c>
      <c r="I1279" s="2" t="s">
        <v>106</v>
      </c>
      <c r="J1279" s="2" t="s">
        <v>100</v>
      </c>
      <c r="K1279" s="16" t="s">
        <v>113</v>
      </c>
      <c r="L1279" s="18">
        <v>2024</v>
      </c>
      <c r="M1279" s="2"/>
    </row>
    <row r="1280" spans="2:13" x14ac:dyDescent="0.3">
      <c r="B1280" s="10">
        <v>45515</v>
      </c>
      <c r="C1280" s="11" t="s">
        <v>96</v>
      </c>
      <c r="D1280" s="11" t="s">
        <v>97</v>
      </c>
      <c r="E1280" s="12">
        <v>1</v>
      </c>
      <c r="F1280" s="13">
        <v>74.989999999999995</v>
      </c>
      <c r="G1280" s="12">
        <v>2</v>
      </c>
      <c r="H1280" s="13">
        <v>199.98</v>
      </c>
      <c r="I1280" s="11" t="s">
        <v>25</v>
      </c>
      <c r="J1280" s="11" t="s">
        <v>95</v>
      </c>
      <c r="K1280" s="12" t="s">
        <v>113</v>
      </c>
      <c r="L1280" s="14">
        <v>2024</v>
      </c>
      <c r="M1280" s="2"/>
    </row>
    <row r="1281" spans="2:13" x14ac:dyDescent="0.3">
      <c r="B1281" s="15">
        <v>45516</v>
      </c>
      <c r="C1281" s="2" t="s">
        <v>49</v>
      </c>
      <c r="D1281" s="2" t="s">
        <v>50</v>
      </c>
      <c r="E1281" s="16">
        <v>2</v>
      </c>
      <c r="F1281" s="17">
        <v>46.06</v>
      </c>
      <c r="G1281" s="16">
        <v>5</v>
      </c>
      <c r="H1281" s="17">
        <v>209.4</v>
      </c>
      <c r="I1281" s="2" t="s">
        <v>46</v>
      </c>
      <c r="J1281" s="2" t="s">
        <v>36</v>
      </c>
      <c r="K1281" s="16" t="s">
        <v>113</v>
      </c>
      <c r="L1281" s="18">
        <v>2024</v>
      </c>
      <c r="M1281" s="2"/>
    </row>
    <row r="1282" spans="2:13" x14ac:dyDescent="0.3">
      <c r="B1282" s="10">
        <v>45517</v>
      </c>
      <c r="C1282" s="11" t="s">
        <v>82</v>
      </c>
      <c r="D1282" s="11" t="s">
        <v>83</v>
      </c>
      <c r="E1282" s="12">
        <v>1</v>
      </c>
      <c r="F1282" s="13">
        <v>96.75</v>
      </c>
      <c r="G1282" s="12">
        <v>1</v>
      </c>
      <c r="H1282" s="13">
        <v>129</v>
      </c>
      <c r="I1282" s="11" t="s">
        <v>77</v>
      </c>
      <c r="J1282" s="11" t="s">
        <v>78</v>
      </c>
      <c r="K1282" s="12" t="s">
        <v>113</v>
      </c>
      <c r="L1282" s="14">
        <v>2024</v>
      </c>
      <c r="M1282" s="2"/>
    </row>
    <row r="1283" spans="2:13" x14ac:dyDescent="0.3">
      <c r="B1283" s="15">
        <v>45518</v>
      </c>
      <c r="C1283" s="2" t="s">
        <v>79</v>
      </c>
      <c r="D1283" s="2" t="s">
        <v>80</v>
      </c>
      <c r="E1283" s="16">
        <v>2</v>
      </c>
      <c r="F1283" s="17">
        <v>423.3</v>
      </c>
      <c r="G1283" s="16">
        <v>1</v>
      </c>
      <c r="H1283" s="17">
        <v>249</v>
      </c>
      <c r="I1283" s="2" t="s">
        <v>81</v>
      </c>
      <c r="J1283" s="2" t="s">
        <v>78</v>
      </c>
      <c r="K1283" s="16" t="s">
        <v>113</v>
      </c>
      <c r="L1283" s="18">
        <v>2024</v>
      </c>
      <c r="M1283" s="2"/>
    </row>
    <row r="1284" spans="2:13" x14ac:dyDescent="0.3">
      <c r="B1284" s="10">
        <v>45519</v>
      </c>
      <c r="C1284" s="11" t="s">
        <v>66</v>
      </c>
      <c r="D1284" s="11" t="s">
        <v>67</v>
      </c>
      <c r="E1284" s="12">
        <v>2</v>
      </c>
      <c r="F1284" s="13">
        <v>8991</v>
      </c>
      <c r="G1284" s="12">
        <v>4</v>
      </c>
      <c r="H1284" s="13">
        <v>19980</v>
      </c>
      <c r="I1284" s="11" t="s">
        <v>13</v>
      </c>
      <c r="J1284" s="11" t="s">
        <v>68</v>
      </c>
      <c r="K1284" s="12" t="s">
        <v>113</v>
      </c>
      <c r="L1284" s="14">
        <v>2024</v>
      </c>
      <c r="M1284" s="2"/>
    </row>
    <row r="1285" spans="2:13" x14ac:dyDescent="0.3">
      <c r="B1285" s="15">
        <v>45520</v>
      </c>
      <c r="C1285" s="2" t="s">
        <v>89</v>
      </c>
      <c r="D1285" s="2" t="s">
        <v>90</v>
      </c>
      <c r="E1285" s="16">
        <v>1</v>
      </c>
      <c r="F1285" s="17">
        <v>62.99</v>
      </c>
      <c r="G1285" s="16">
        <v>5</v>
      </c>
      <c r="H1285" s="17">
        <v>449.95</v>
      </c>
      <c r="I1285" s="2" t="s">
        <v>91</v>
      </c>
      <c r="J1285" s="2" t="s">
        <v>78</v>
      </c>
      <c r="K1285" s="16" t="s">
        <v>113</v>
      </c>
      <c r="L1285" s="18">
        <v>2024</v>
      </c>
      <c r="M1285" s="2"/>
    </row>
    <row r="1286" spans="2:13" x14ac:dyDescent="0.3">
      <c r="B1286" s="10">
        <v>45521</v>
      </c>
      <c r="C1286" s="11" t="s">
        <v>66</v>
      </c>
      <c r="D1286" s="11" t="s">
        <v>67</v>
      </c>
      <c r="E1286" s="12">
        <v>1</v>
      </c>
      <c r="F1286" s="13">
        <v>4495.5</v>
      </c>
      <c r="G1286" s="12">
        <v>4</v>
      </c>
      <c r="H1286" s="13">
        <v>19980</v>
      </c>
      <c r="I1286" s="11" t="s">
        <v>13</v>
      </c>
      <c r="J1286" s="11" t="s">
        <v>68</v>
      </c>
      <c r="K1286" s="12" t="s">
        <v>113</v>
      </c>
      <c r="L1286" s="14">
        <v>2024</v>
      </c>
      <c r="M1286" s="2"/>
    </row>
    <row r="1287" spans="2:13" x14ac:dyDescent="0.3">
      <c r="B1287" s="15">
        <v>45522</v>
      </c>
      <c r="C1287" s="2" t="s">
        <v>28</v>
      </c>
      <c r="D1287" s="2" t="s">
        <v>29</v>
      </c>
      <c r="E1287" s="16">
        <v>2</v>
      </c>
      <c r="F1287" s="17">
        <v>30</v>
      </c>
      <c r="G1287" s="16">
        <v>2</v>
      </c>
      <c r="H1287" s="17">
        <v>59.98</v>
      </c>
      <c r="I1287" s="2" t="s">
        <v>30</v>
      </c>
      <c r="J1287" s="2" t="s">
        <v>14</v>
      </c>
      <c r="K1287" s="16" t="s">
        <v>113</v>
      </c>
      <c r="L1287" s="18">
        <v>2024</v>
      </c>
      <c r="M1287" s="2"/>
    </row>
    <row r="1288" spans="2:13" x14ac:dyDescent="0.3">
      <c r="B1288" s="10">
        <v>45523</v>
      </c>
      <c r="C1288" s="11" t="s">
        <v>89</v>
      </c>
      <c r="D1288" s="11" t="s">
        <v>90</v>
      </c>
      <c r="E1288" s="12">
        <v>0</v>
      </c>
      <c r="F1288" s="13">
        <v>0</v>
      </c>
      <c r="G1288" s="12">
        <v>3</v>
      </c>
      <c r="H1288" s="13">
        <v>269.97000000000003</v>
      </c>
      <c r="I1288" s="11" t="s">
        <v>91</v>
      </c>
      <c r="J1288" s="11" t="s">
        <v>78</v>
      </c>
      <c r="K1288" s="12" t="s">
        <v>113</v>
      </c>
      <c r="L1288" s="14">
        <v>2024</v>
      </c>
      <c r="M1288" s="2"/>
    </row>
    <row r="1289" spans="2:13" x14ac:dyDescent="0.3">
      <c r="B1289" s="15">
        <v>45524</v>
      </c>
      <c r="C1289" s="2" t="s">
        <v>23</v>
      </c>
      <c r="D1289" s="2" t="s">
        <v>24</v>
      </c>
      <c r="E1289" s="16">
        <v>2</v>
      </c>
      <c r="F1289" s="17">
        <v>20</v>
      </c>
      <c r="G1289" s="16">
        <v>1</v>
      </c>
      <c r="H1289" s="17">
        <v>19.989999999999998</v>
      </c>
      <c r="I1289" s="2" t="s">
        <v>25</v>
      </c>
      <c r="J1289" s="2" t="s">
        <v>14</v>
      </c>
      <c r="K1289" s="16" t="s">
        <v>113</v>
      </c>
      <c r="L1289" s="18">
        <v>2024</v>
      </c>
      <c r="M1289" s="2"/>
    </row>
    <row r="1290" spans="2:13" x14ac:dyDescent="0.3">
      <c r="B1290" s="10">
        <v>45525</v>
      </c>
      <c r="C1290" s="11" t="s">
        <v>79</v>
      </c>
      <c r="D1290" s="11" t="s">
        <v>80</v>
      </c>
      <c r="E1290" s="12">
        <v>0</v>
      </c>
      <c r="F1290" s="13">
        <v>0</v>
      </c>
      <c r="G1290" s="12">
        <v>2</v>
      </c>
      <c r="H1290" s="13">
        <v>498</v>
      </c>
      <c r="I1290" s="11" t="s">
        <v>81</v>
      </c>
      <c r="J1290" s="11" t="s">
        <v>78</v>
      </c>
      <c r="K1290" s="12" t="s">
        <v>113</v>
      </c>
      <c r="L1290" s="14">
        <v>2024</v>
      </c>
      <c r="M1290" s="2"/>
    </row>
    <row r="1291" spans="2:13" x14ac:dyDescent="0.3">
      <c r="B1291" s="15">
        <v>45526</v>
      </c>
      <c r="C1291" s="2" t="s">
        <v>66</v>
      </c>
      <c r="D1291" s="2" t="s">
        <v>67</v>
      </c>
      <c r="E1291" s="16">
        <v>2</v>
      </c>
      <c r="F1291" s="17">
        <v>8991</v>
      </c>
      <c r="G1291" s="16">
        <v>5</v>
      </c>
      <c r="H1291" s="17">
        <v>24975</v>
      </c>
      <c r="I1291" s="2" t="s">
        <v>13</v>
      </c>
      <c r="J1291" s="2" t="s">
        <v>68</v>
      </c>
      <c r="K1291" s="16" t="s">
        <v>113</v>
      </c>
      <c r="L1291" s="18">
        <v>2024</v>
      </c>
      <c r="M1291" s="2"/>
    </row>
    <row r="1292" spans="2:13" x14ac:dyDescent="0.3">
      <c r="B1292" s="10">
        <v>45527</v>
      </c>
      <c r="C1292" s="11" t="s">
        <v>28</v>
      </c>
      <c r="D1292" s="11" t="s">
        <v>29</v>
      </c>
      <c r="E1292" s="12">
        <v>1</v>
      </c>
      <c r="F1292" s="13">
        <v>15</v>
      </c>
      <c r="G1292" s="12">
        <v>2</v>
      </c>
      <c r="H1292" s="13">
        <v>59.98</v>
      </c>
      <c r="I1292" s="11" t="s">
        <v>30</v>
      </c>
      <c r="J1292" s="11" t="s">
        <v>14</v>
      </c>
      <c r="K1292" s="12" t="s">
        <v>113</v>
      </c>
      <c r="L1292" s="14">
        <v>2024</v>
      </c>
      <c r="M1292" s="2"/>
    </row>
    <row r="1293" spans="2:13" x14ac:dyDescent="0.3">
      <c r="B1293" s="15">
        <v>45528</v>
      </c>
      <c r="C1293" s="2" t="s">
        <v>79</v>
      </c>
      <c r="D1293" s="2" t="s">
        <v>80</v>
      </c>
      <c r="E1293" s="16">
        <v>0</v>
      </c>
      <c r="F1293" s="17">
        <v>0</v>
      </c>
      <c r="G1293" s="16">
        <v>2</v>
      </c>
      <c r="H1293" s="17">
        <v>498</v>
      </c>
      <c r="I1293" s="2" t="s">
        <v>81</v>
      </c>
      <c r="J1293" s="2" t="s">
        <v>78</v>
      </c>
      <c r="K1293" s="16" t="s">
        <v>113</v>
      </c>
      <c r="L1293" s="18">
        <v>2024</v>
      </c>
      <c r="M1293" s="2"/>
    </row>
    <row r="1294" spans="2:13" x14ac:dyDescent="0.3">
      <c r="B1294" s="10">
        <v>45529</v>
      </c>
      <c r="C1294" s="11" t="s">
        <v>19</v>
      </c>
      <c r="D1294" s="11" t="s">
        <v>20</v>
      </c>
      <c r="E1294" s="12">
        <v>1</v>
      </c>
      <c r="F1294" s="13">
        <v>64.989999999999995</v>
      </c>
      <c r="G1294" s="12">
        <v>5</v>
      </c>
      <c r="H1294" s="13">
        <v>499.95</v>
      </c>
      <c r="I1294" s="11" t="s">
        <v>18</v>
      </c>
      <c r="J1294" s="11" t="s">
        <v>14</v>
      </c>
      <c r="K1294" s="12" t="s">
        <v>113</v>
      </c>
      <c r="L1294" s="14">
        <v>2024</v>
      </c>
      <c r="M1294" s="2"/>
    </row>
    <row r="1295" spans="2:13" x14ac:dyDescent="0.3">
      <c r="B1295" s="15">
        <v>45530</v>
      </c>
      <c r="C1295" s="2" t="s">
        <v>19</v>
      </c>
      <c r="D1295" s="2" t="s">
        <v>20</v>
      </c>
      <c r="E1295" s="16">
        <v>2</v>
      </c>
      <c r="F1295" s="17">
        <v>129.97999999999999</v>
      </c>
      <c r="G1295" s="16">
        <v>5</v>
      </c>
      <c r="H1295" s="17">
        <v>499.95</v>
      </c>
      <c r="I1295" s="2" t="s">
        <v>18</v>
      </c>
      <c r="J1295" s="2" t="s">
        <v>14</v>
      </c>
      <c r="K1295" s="16" t="s">
        <v>113</v>
      </c>
      <c r="L1295" s="18">
        <v>2024</v>
      </c>
      <c r="M1295" s="2"/>
    </row>
    <row r="1296" spans="2:13" x14ac:dyDescent="0.3">
      <c r="B1296" s="10">
        <v>45531</v>
      </c>
      <c r="C1296" s="11" t="s">
        <v>21</v>
      </c>
      <c r="D1296" s="11" t="s">
        <v>22</v>
      </c>
      <c r="E1296" s="12">
        <v>3</v>
      </c>
      <c r="F1296" s="13">
        <v>125.97</v>
      </c>
      <c r="G1296" s="12">
        <v>5</v>
      </c>
      <c r="H1296" s="13">
        <v>349.95</v>
      </c>
      <c r="I1296" s="11" t="s">
        <v>18</v>
      </c>
      <c r="J1296" s="11" t="s">
        <v>14</v>
      </c>
      <c r="K1296" s="12" t="s">
        <v>113</v>
      </c>
      <c r="L1296" s="14">
        <v>2024</v>
      </c>
      <c r="M1296" s="2"/>
    </row>
    <row r="1297" spans="2:13" x14ac:dyDescent="0.3">
      <c r="B1297" s="15">
        <v>45532</v>
      </c>
      <c r="C1297" s="2" t="s">
        <v>37</v>
      </c>
      <c r="D1297" s="2" t="s">
        <v>38</v>
      </c>
      <c r="E1297" s="16">
        <v>43</v>
      </c>
      <c r="F1297" s="17">
        <v>1676.5700000000002</v>
      </c>
      <c r="G1297" s="16">
        <v>4</v>
      </c>
      <c r="H1297" s="17">
        <v>239.96</v>
      </c>
      <c r="I1297" s="2" t="s">
        <v>39</v>
      </c>
      <c r="J1297" s="2" t="s">
        <v>36</v>
      </c>
      <c r="K1297" s="16" t="s">
        <v>113</v>
      </c>
      <c r="L1297" s="18">
        <v>2024</v>
      </c>
      <c r="M1297" s="2"/>
    </row>
    <row r="1298" spans="2:13" x14ac:dyDescent="0.3">
      <c r="B1298" s="10">
        <v>45533</v>
      </c>
      <c r="C1298" s="11" t="s">
        <v>69</v>
      </c>
      <c r="D1298" s="11" t="s">
        <v>70</v>
      </c>
      <c r="E1298" s="12">
        <v>2</v>
      </c>
      <c r="F1298" s="13">
        <v>70</v>
      </c>
      <c r="G1298" s="12">
        <v>4</v>
      </c>
      <c r="H1298" s="13">
        <v>280</v>
      </c>
      <c r="I1298" s="11" t="s">
        <v>71</v>
      </c>
      <c r="J1298" s="11" t="s">
        <v>68</v>
      </c>
      <c r="K1298" s="12" t="s">
        <v>113</v>
      </c>
      <c r="L1298" s="14">
        <v>2024</v>
      </c>
      <c r="M1298" s="2"/>
    </row>
    <row r="1299" spans="2:13" x14ac:dyDescent="0.3">
      <c r="B1299" s="15">
        <v>45534</v>
      </c>
      <c r="C1299" s="2" t="s">
        <v>37</v>
      </c>
      <c r="D1299" s="2" t="s">
        <v>38</v>
      </c>
      <c r="E1299" s="16">
        <v>0</v>
      </c>
      <c r="F1299" s="17">
        <v>0</v>
      </c>
      <c r="G1299" s="16">
        <v>3</v>
      </c>
      <c r="H1299" s="17">
        <v>179.97</v>
      </c>
      <c r="I1299" s="2" t="s">
        <v>39</v>
      </c>
      <c r="J1299" s="2" t="s">
        <v>36</v>
      </c>
      <c r="K1299" s="16" t="s">
        <v>113</v>
      </c>
      <c r="L1299" s="18">
        <v>2024</v>
      </c>
      <c r="M1299" s="2"/>
    </row>
    <row r="1300" spans="2:13" x14ac:dyDescent="0.3">
      <c r="B1300" s="10">
        <v>45535</v>
      </c>
      <c r="C1300" s="11" t="s">
        <v>49</v>
      </c>
      <c r="D1300" s="11" t="s">
        <v>50</v>
      </c>
      <c r="E1300" s="12">
        <v>0</v>
      </c>
      <c r="F1300" s="13">
        <v>0</v>
      </c>
      <c r="G1300" s="12">
        <v>4</v>
      </c>
      <c r="H1300" s="13">
        <v>167.52</v>
      </c>
      <c r="I1300" s="11" t="s">
        <v>46</v>
      </c>
      <c r="J1300" s="11" t="s">
        <v>36</v>
      </c>
      <c r="K1300" s="12" t="s">
        <v>113</v>
      </c>
      <c r="L1300" s="14">
        <v>2024</v>
      </c>
      <c r="M1300" s="2"/>
    </row>
    <row r="1301" spans="2:13" x14ac:dyDescent="0.3">
      <c r="B1301" s="15">
        <v>45536</v>
      </c>
      <c r="C1301" s="2" t="s">
        <v>104</v>
      </c>
      <c r="D1301" s="2" t="s">
        <v>105</v>
      </c>
      <c r="E1301" s="16">
        <v>3</v>
      </c>
      <c r="F1301" s="17">
        <v>103.64999999999999</v>
      </c>
      <c r="G1301" s="16">
        <v>3</v>
      </c>
      <c r="H1301" s="17">
        <v>159.44999999999999</v>
      </c>
      <c r="I1301" s="2" t="s">
        <v>106</v>
      </c>
      <c r="J1301" s="2" t="s">
        <v>100</v>
      </c>
      <c r="K1301" s="16" t="s">
        <v>114</v>
      </c>
      <c r="L1301" s="18">
        <v>2024</v>
      </c>
      <c r="M1301" s="2"/>
    </row>
    <row r="1302" spans="2:13" x14ac:dyDescent="0.3">
      <c r="B1302" s="10">
        <v>45537</v>
      </c>
      <c r="C1302" s="11" t="s">
        <v>89</v>
      </c>
      <c r="D1302" s="11" t="s">
        <v>90</v>
      </c>
      <c r="E1302" s="12">
        <v>2</v>
      </c>
      <c r="F1302" s="13">
        <v>125.98</v>
      </c>
      <c r="G1302" s="12">
        <v>4</v>
      </c>
      <c r="H1302" s="13">
        <v>359.96</v>
      </c>
      <c r="I1302" s="11" t="s">
        <v>91</v>
      </c>
      <c r="J1302" s="11" t="s">
        <v>78</v>
      </c>
      <c r="K1302" s="12" t="s">
        <v>114</v>
      </c>
      <c r="L1302" s="14">
        <v>2024</v>
      </c>
      <c r="M1302" s="2"/>
    </row>
    <row r="1303" spans="2:13" x14ac:dyDescent="0.3">
      <c r="B1303" s="15">
        <v>45538</v>
      </c>
      <c r="C1303" s="2" t="s">
        <v>33</v>
      </c>
      <c r="D1303" s="2" t="s">
        <v>34</v>
      </c>
      <c r="E1303" s="16">
        <v>1</v>
      </c>
      <c r="F1303" s="17">
        <v>199.99</v>
      </c>
      <c r="G1303" s="16">
        <v>2</v>
      </c>
      <c r="H1303" s="17">
        <v>499.98</v>
      </c>
      <c r="I1303" s="2" t="s">
        <v>35</v>
      </c>
      <c r="J1303" s="2" t="s">
        <v>36</v>
      </c>
      <c r="K1303" s="16" t="s">
        <v>114</v>
      </c>
      <c r="L1303" s="18">
        <v>2024</v>
      </c>
      <c r="M1303" s="2"/>
    </row>
    <row r="1304" spans="2:13" x14ac:dyDescent="0.3">
      <c r="B1304" s="10">
        <v>45539</v>
      </c>
      <c r="C1304" s="11" t="s">
        <v>69</v>
      </c>
      <c r="D1304" s="11" t="s">
        <v>70</v>
      </c>
      <c r="E1304" s="12">
        <v>2</v>
      </c>
      <c r="F1304" s="13">
        <v>70</v>
      </c>
      <c r="G1304" s="12">
        <v>3</v>
      </c>
      <c r="H1304" s="13">
        <v>210</v>
      </c>
      <c r="I1304" s="11" t="s">
        <v>71</v>
      </c>
      <c r="J1304" s="11" t="s">
        <v>68</v>
      </c>
      <c r="K1304" s="12" t="s">
        <v>114</v>
      </c>
      <c r="L1304" s="14">
        <v>2024</v>
      </c>
      <c r="M1304" s="2"/>
    </row>
    <row r="1305" spans="2:13" x14ac:dyDescent="0.3">
      <c r="B1305" s="15">
        <v>45540</v>
      </c>
      <c r="C1305" s="2" t="s">
        <v>47</v>
      </c>
      <c r="D1305" s="2" t="s">
        <v>48</v>
      </c>
      <c r="E1305" s="16">
        <v>1</v>
      </c>
      <c r="F1305" s="17">
        <v>89.91</v>
      </c>
      <c r="G1305" s="16">
        <v>4</v>
      </c>
      <c r="H1305" s="17">
        <v>479.52</v>
      </c>
      <c r="I1305" s="2" t="s">
        <v>46</v>
      </c>
      <c r="J1305" s="2" t="s">
        <v>36</v>
      </c>
      <c r="K1305" s="16" t="s">
        <v>114</v>
      </c>
      <c r="L1305" s="18">
        <v>2024</v>
      </c>
      <c r="M1305" s="2"/>
    </row>
    <row r="1306" spans="2:13" x14ac:dyDescent="0.3">
      <c r="B1306" s="10">
        <v>45541</v>
      </c>
      <c r="C1306" s="11" t="s">
        <v>44</v>
      </c>
      <c r="D1306" s="11" t="s">
        <v>45</v>
      </c>
      <c r="E1306" s="12">
        <v>3</v>
      </c>
      <c r="F1306" s="13">
        <v>98.13</v>
      </c>
      <c r="G1306" s="12">
        <v>1</v>
      </c>
      <c r="H1306" s="13">
        <v>50.32</v>
      </c>
      <c r="I1306" s="11" t="s">
        <v>46</v>
      </c>
      <c r="J1306" s="11" t="s">
        <v>36</v>
      </c>
      <c r="K1306" s="12" t="s">
        <v>114</v>
      </c>
      <c r="L1306" s="14">
        <v>2024</v>
      </c>
      <c r="M1306" s="2"/>
    </row>
    <row r="1307" spans="2:13" x14ac:dyDescent="0.3">
      <c r="B1307" s="15">
        <v>45542</v>
      </c>
      <c r="C1307" s="2" t="s">
        <v>75</v>
      </c>
      <c r="D1307" s="2" t="s">
        <v>76</v>
      </c>
      <c r="E1307" s="16">
        <v>2</v>
      </c>
      <c r="F1307" s="17">
        <v>24</v>
      </c>
      <c r="G1307" s="16">
        <v>2</v>
      </c>
      <c r="H1307" s="17">
        <v>40</v>
      </c>
      <c r="I1307" s="2" t="s">
        <v>77</v>
      </c>
      <c r="J1307" s="2" t="s">
        <v>78</v>
      </c>
      <c r="K1307" s="16" t="s">
        <v>114</v>
      </c>
      <c r="L1307" s="18">
        <v>2024</v>
      </c>
      <c r="M1307" s="2"/>
    </row>
    <row r="1308" spans="2:13" x14ac:dyDescent="0.3">
      <c r="B1308" s="10">
        <v>45543</v>
      </c>
      <c r="C1308" s="11" t="s">
        <v>31</v>
      </c>
      <c r="D1308" s="11" t="s">
        <v>32</v>
      </c>
      <c r="E1308" s="12">
        <v>2</v>
      </c>
      <c r="F1308" s="13">
        <v>469</v>
      </c>
      <c r="G1308" s="12">
        <v>3</v>
      </c>
      <c r="H1308" s="13">
        <v>827.64</v>
      </c>
      <c r="I1308" s="11" t="s">
        <v>18</v>
      </c>
      <c r="J1308" s="11" t="s">
        <v>14</v>
      </c>
      <c r="K1308" s="12" t="s">
        <v>114</v>
      </c>
      <c r="L1308" s="14">
        <v>2024</v>
      </c>
      <c r="M1308" s="2"/>
    </row>
    <row r="1309" spans="2:13" x14ac:dyDescent="0.3">
      <c r="B1309" s="15">
        <v>45544</v>
      </c>
      <c r="C1309" s="2" t="s">
        <v>61</v>
      </c>
      <c r="D1309" s="2" t="s">
        <v>62</v>
      </c>
      <c r="E1309" s="16">
        <v>1</v>
      </c>
      <c r="F1309" s="17">
        <v>294.02</v>
      </c>
      <c r="G1309" s="16">
        <v>4</v>
      </c>
      <c r="H1309" s="17">
        <v>1306.76</v>
      </c>
      <c r="I1309" s="2" t="s">
        <v>58</v>
      </c>
      <c r="J1309" s="2" t="s">
        <v>55</v>
      </c>
      <c r="K1309" s="16" t="s">
        <v>114</v>
      </c>
      <c r="L1309" s="18">
        <v>2024</v>
      </c>
      <c r="M1309" s="2"/>
    </row>
    <row r="1310" spans="2:13" x14ac:dyDescent="0.3">
      <c r="B1310" s="10">
        <v>45545</v>
      </c>
      <c r="C1310" s="11" t="s">
        <v>75</v>
      </c>
      <c r="D1310" s="11" t="s">
        <v>76</v>
      </c>
      <c r="E1310" s="12">
        <v>2</v>
      </c>
      <c r="F1310" s="13">
        <v>24</v>
      </c>
      <c r="G1310" s="12">
        <v>4</v>
      </c>
      <c r="H1310" s="13">
        <v>80</v>
      </c>
      <c r="I1310" s="11" t="s">
        <v>77</v>
      </c>
      <c r="J1310" s="11" t="s">
        <v>78</v>
      </c>
      <c r="K1310" s="12" t="s">
        <v>114</v>
      </c>
      <c r="L1310" s="14">
        <v>2024</v>
      </c>
      <c r="M1310" s="2"/>
    </row>
    <row r="1311" spans="2:13" x14ac:dyDescent="0.3">
      <c r="B1311" s="15">
        <v>45546</v>
      </c>
      <c r="C1311" s="2" t="s">
        <v>66</v>
      </c>
      <c r="D1311" s="2" t="s">
        <v>67</v>
      </c>
      <c r="E1311" s="16">
        <v>0</v>
      </c>
      <c r="F1311" s="17">
        <v>0</v>
      </c>
      <c r="G1311" s="16">
        <v>4</v>
      </c>
      <c r="H1311" s="17">
        <v>19980</v>
      </c>
      <c r="I1311" s="2" t="s">
        <v>13</v>
      </c>
      <c r="J1311" s="2" t="s">
        <v>68</v>
      </c>
      <c r="K1311" s="16" t="s">
        <v>114</v>
      </c>
      <c r="L1311" s="18">
        <v>2024</v>
      </c>
      <c r="M1311" s="2"/>
    </row>
    <row r="1312" spans="2:13" x14ac:dyDescent="0.3">
      <c r="B1312" s="10">
        <v>45547</v>
      </c>
      <c r="C1312" s="11" t="s">
        <v>104</v>
      </c>
      <c r="D1312" s="11" t="s">
        <v>105</v>
      </c>
      <c r="E1312" s="12">
        <v>3</v>
      </c>
      <c r="F1312" s="13">
        <v>103.64999999999999</v>
      </c>
      <c r="G1312" s="12">
        <v>1</v>
      </c>
      <c r="H1312" s="13">
        <v>53.15</v>
      </c>
      <c r="I1312" s="11" t="s">
        <v>106</v>
      </c>
      <c r="J1312" s="11" t="s">
        <v>100</v>
      </c>
      <c r="K1312" s="12" t="s">
        <v>114</v>
      </c>
      <c r="L1312" s="14">
        <v>2024</v>
      </c>
      <c r="M1312" s="2"/>
    </row>
    <row r="1313" spans="2:13" x14ac:dyDescent="0.3">
      <c r="B1313" s="15">
        <v>45548</v>
      </c>
      <c r="C1313" s="2" t="s">
        <v>11</v>
      </c>
      <c r="D1313" s="2" t="s">
        <v>12</v>
      </c>
      <c r="E1313" s="16">
        <v>2</v>
      </c>
      <c r="F1313" s="17">
        <v>691.18</v>
      </c>
      <c r="G1313" s="16">
        <v>2</v>
      </c>
      <c r="H1313" s="17">
        <v>863.98</v>
      </c>
      <c r="I1313" s="2" t="s">
        <v>13</v>
      </c>
      <c r="J1313" s="2" t="s">
        <v>14</v>
      </c>
      <c r="K1313" s="16" t="s">
        <v>114</v>
      </c>
      <c r="L1313" s="18">
        <v>2024</v>
      </c>
      <c r="M1313" s="2"/>
    </row>
    <row r="1314" spans="2:13" x14ac:dyDescent="0.3">
      <c r="B1314" s="10">
        <v>45549</v>
      </c>
      <c r="C1314" s="11" t="s">
        <v>87</v>
      </c>
      <c r="D1314" s="11" t="s">
        <v>88</v>
      </c>
      <c r="E1314" s="12">
        <v>3</v>
      </c>
      <c r="F1314" s="13">
        <v>188.97</v>
      </c>
      <c r="G1314" s="12">
        <v>2</v>
      </c>
      <c r="H1314" s="13">
        <v>179.98</v>
      </c>
      <c r="I1314" s="11" t="s">
        <v>25</v>
      </c>
      <c r="J1314" s="11" t="s">
        <v>78</v>
      </c>
      <c r="K1314" s="12" t="s">
        <v>114</v>
      </c>
      <c r="L1314" s="14">
        <v>2024</v>
      </c>
      <c r="M1314" s="2"/>
    </row>
    <row r="1315" spans="2:13" x14ac:dyDescent="0.3">
      <c r="B1315" s="15">
        <v>45550</v>
      </c>
      <c r="C1315" s="2" t="s">
        <v>51</v>
      </c>
      <c r="D1315" s="2" t="s">
        <v>52</v>
      </c>
      <c r="E1315" s="16">
        <v>2</v>
      </c>
      <c r="F1315" s="17">
        <v>179.98</v>
      </c>
      <c r="G1315" s="16">
        <v>2</v>
      </c>
      <c r="H1315" s="17">
        <v>239.98</v>
      </c>
      <c r="I1315" s="2" t="s">
        <v>39</v>
      </c>
      <c r="J1315" s="2" t="s">
        <v>36</v>
      </c>
      <c r="K1315" s="16" t="s">
        <v>114</v>
      </c>
      <c r="L1315" s="18">
        <v>2024</v>
      </c>
      <c r="M1315" s="2"/>
    </row>
    <row r="1316" spans="2:13" x14ac:dyDescent="0.3">
      <c r="B1316" s="10">
        <v>45551</v>
      </c>
      <c r="C1316" s="11" t="s">
        <v>98</v>
      </c>
      <c r="D1316" s="11" t="s">
        <v>99</v>
      </c>
      <c r="E1316" s="12">
        <v>47</v>
      </c>
      <c r="F1316" s="13">
        <v>16918.12</v>
      </c>
      <c r="G1316" s="12">
        <v>2</v>
      </c>
      <c r="H1316" s="13">
        <v>799.9</v>
      </c>
      <c r="I1316" s="11" t="s">
        <v>13</v>
      </c>
      <c r="J1316" s="11" t="s">
        <v>100</v>
      </c>
      <c r="K1316" s="12" t="s">
        <v>114</v>
      </c>
      <c r="L1316" s="14">
        <v>2024</v>
      </c>
      <c r="M1316" s="2"/>
    </row>
    <row r="1317" spans="2:13" x14ac:dyDescent="0.3">
      <c r="B1317" s="15">
        <v>45552</v>
      </c>
      <c r="C1317" s="2" t="s">
        <v>64</v>
      </c>
      <c r="D1317" s="2" t="s">
        <v>65</v>
      </c>
      <c r="E1317" s="16">
        <v>32</v>
      </c>
      <c r="F1317" s="17">
        <v>18719.68</v>
      </c>
      <c r="G1317" s="16">
        <v>1</v>
      </c>
      <c r="H1317" s="17">
        <v>649.99</v>
      </c>
      <c r="I1317" s="2" t="s">
        <v>35</v>
      </c>
      <c r="J1317" s="2" t="s">
        <v>55</v>
      </c>
      <c r="K1317" s="16" t="s">
        <v>114</v>
      </c>
      <c r="L1317" s="18">
        <v>2024</v>
      </c>
      <c r="M1317" s="2"/>
    </row>
    <row r="1318" spans="2:13" x14ac:dyDescent="0.3">
      <c r="B1318" s="10">
        <v>45553</v>
      </c>
      <c r="C1318" s="11" t="s">
        <v>69</v>
      </c>
      <c r="D1318" s="11" t="s">
        <v>70</v>
      </c>
      <c r="E1318" s="12">
        <v>0</v>
      </c>
      <c r="F1318" s="13">
        <v>0</v>
      </c>
      <c r="G1318" s="12">
        <v>5</v>
      </c>
      <c r="H1318" s="13">
        <v>350</v>
      </c>
      <c r="I1318" s="11" t="s">
        <v>71</v>
      </c>
      <c r="J1318" s="11" t="s">
        <v>68</v>
      </c>
      <c r="K1318" s="12" t="s">
        <v>114</v>
      </c>
      <c r="L1318" s="14">
        <v>2024</v>
      </c>
      <c r="M1318" s="2"/>
    </row>
    <row r="1319" spans="2:13" x14ac:dyDescent="0.3">
      <c r="B1319" s="15">
        <v>45554</v>
      </c>
      <c r="C1319" s="2" t="s">
        <v>96</v>
      </c>
      <c r="D1319" s="2" t="s">
        <v>97</v>
      </c>
      <c r="E1319" s="16">
        <v>0</v>
      </c>
      <c r="F1319" s="17">
        <v>0</v>
      </c>
      <c r="G1319" s="16">
        <v>3</v>
      </c>
      <c r="H1319" s="17">
        <v>299.97000000000003</v>
      </c>
      <c r="I1319" s="2" t="s">
        <v>25</v>
      </c>
      <c r="J1319" s="2" t="s">
        <v>95</v>
      </c>
      <c r="K1319" s="16" t="s">
        <v>114</v>
      </c>
      <c r="L1319" s="18">
        <v>2024</v>
      </c>
      <c r="M1319" s="2"/>
    </row>
    <row r="1320" spans="2:13" x14ac:dyDescent="0.3">
      <c r="B1320" s="10">
        <v>45555</v>
      </c>
      <c r="C1320" s="11" t="s">
        <v>101</v>
      </c>
      <c r="D1320" s="11" t="s">
        <v>102</v>
      </c>
      <c r="E1320" s="12">
        <v>1</v>
      </c>
      <c r="F1320" s="13">
        <v>244.3</v>
      </c>
      <c r="G1320" s="12">
        <v>1</v>
      </c>
      <c r="H1320" s="13">
        <v>349</v>
      </c>
      <c r="I1320" s="11" t="s">
        <v>103</v>
      </c>
      <c r="J1320" s="11" t="s">
        <v>100</v>
      </c>
      <c r="K1320" s="12" t="s">
        <v>114</v>
      </c>
      <c r="L1320" s="14">
        <v>2024</v>
      </c>
      <c r="M1320" s="2"/>
    </row>
    <row r="1321" spans="2:13" x14ac:dyDescent="0.3">
      <c r="B1321" s="15">
        <v>45556</v>
      </c>
      <c r="C1321" s="2" t="s">
        <v>33</v>
      </c>
      <c r="D1321" s="2" t="s">
        <v>34</v>
      </c>
      <c r="E1321" s="16">
        <v>3</v>
      </c>
      <c r="F1321" s="17">
        <v>599.97</v>
      </c>
      <c r="G1321" s="16">
        <v>2</v>
      </c>
      <c r="H1321" s="17">
        <v>499.98</v>
      </c>
      <c r="I1321" s="2" t="s">
        <v>35</v>
      </c>
      <c r="J1321" s="2" t="s">
        <v>36</v>
      </c>
      <c r="K1321" s="16" t="s">
        <v>114</v>
      </c>
      <c r="L1321" s="18">
        <v>2024</v>
      </c>
      <c r="M1321" s="2"/>
    </row>
    <row r="1322" spans="2:13" x14ac:dyDescent="0.3">
      <c r="B1322" s="10">
        <v>45557</v>
      </c>
      <c r="C1322" s="11" t="s">
        <v>23</v>
      </c>
      <c r="D1322" s="11" t="s">
        <v>24</v>
      </c>
      <c r="E1322" s="12">
        <v>2</v>
      </c>
      <c r="F1322" s="13">
        <v>20</v>
      </c>
      <c r="G1322" s="12">
        <v>4</v>
      </c>
      <c r="H1322" s="13">
        <v>79.959999999999994</v>
      </c>
      <c r="I1322" s="11" t="s">
        <v>25</v>
      </c>
      <c r="J1322" s="11" t="s">
        <v>14</v>
      </c>
      <c r="K1322" s="12" t="s">
        <v>114</v>
      </c>
      <c r="L1322" s="14">
        <v>2024</v>
      </c>
      <c r="M1322" s="2"/>
    </row>
    <row r="1323" spans="2:13" x14ac:dyDescent="0.3">
      <c r="B1323" s="15">
        <v>45558</v>
      </c>
      <c r="C1323" s="2" t="s">
        <v>49</v>
      </c>
      <c r="D1323" s="2" t="s">
        <v>50</v>
      </c>
      <c r="E1323" s="16">
        <v>53</v>
      </c>
      <c r="F1323" s="17">
        <v>1220.5900000000001</v>
      </c>
      <c r="G1323" s="16">
        <v>3</v>
      </c>
      <c r="H1323" s="17">
        <v>125.64</v>
      </c>
      <c r="I1323" s="2" t="s">
        <v>46</v>
      </c>
      <c r="J1323" s="2" t="s">
        <v>36</v>
      </c>
      <c r="K1323" s="16" t="s">
        <v>114</v>
      </c>
      <c r="L1323" s="18">
        <v>2024</v>
      </c>
      <c r="M1323" s="2"/>
    </row>
    <row r="1324" spans="2:13" x14ac:dyDescent="0.3">
      <c r="B1324" s="10">
        <v>45559</v>
      </c>
      <c r="C1324" s="11" t="s">
        <v>47</v>
      </c>
      <c r="D1324" s="11" t="s">
        <v>48</v>
      </c>
      <c r="E1324" s="12">
        <v>0</v>
      </c>
      <c r="F1324" s="13">
        <v>0</v>
      </c>
      <c r="G1324" s="12">
        <v>2</v>
      </c>
      <c r="H1324" s="13">
        <v>239.76</v>
      </c>
      <c r="I1324" s="11" t="s">
        <v>46</v>
      </c>
      <c r="J1324" s="11" t="s">
        <v>36</v>
      </c>
      <c r="K1324" s="12" t="s">
        <v>114</v>
      </c>
      <c r="L1324" s="14">
        <v>2024</v>
      </c>
      <c r="M1324" s="2"/>
    </row>
    <row r="1325" spans="2:13" x14ac:dyDescent="0.3">
      <c r="B1325" s="15">
        <v>45560</v>
      </c>
      <c r="C1325" s="2" t="s">
        <v>104</v>
      </c>
      <c r="D1325" s="2" t="s">
        <v>105</v>
      </c>
      <c r="E1325" s="16">
        <v>0</v>
      </c>
      <c r="F1325" s="17">
        <v>0</v>
      </c>
      <c r="G1325" s="16">
        <v>3</v>
      </c>
      <c r="H1325" s="17">
        <v>159.44999999999999</v>
      </c>
      <c r="I1325" s="2" t="s">
        <v>106</v>
      </c>
      <c r="J1325" s="2" t="s">
        <v>100</v>
      </c>
      <c r="K1325" s="16" t="s">
        <v>114</v>
      </c>
      <c r="L1325" s="18">
        <v>2024</v>
      </c>
      <c r="M1325" s="2"/>
    </row>
    <row r="1326" spans="2:13" x14ac:dyDescent="0.3">
      <c r="B1326" s="10">
        <v>45561</v>
      </c>
      <c r="C1326" s="11" t="s">
        <v>53</v>
      </c>
      <c r="D1326" s="11" t="s">
        <v>54</v>
      </c>
      <c r="E1326" s="12">
        <v>2</v>
      </c>
      <c r="F1326" s="13">
        <v>415.98</v>
      </c>
      <c r="G1326" s="12">
        <v>3</v>
      </c>
      <c r="H1326" s="13">
        <v>779.97</v>
      </c>
      <c r="I1326" s="11" t="s">
        <v>35</v>
      </c>
      <c r="J1326" s="11" t="s">
        <v>55</v>
      </c>
      <c r="K1326" s="12" t="s">
        <v>114</v>
      </c>
      <c r="L1326" s="14">
        <v>2024</v>
      </c>
      <c r="M1326" s="2"/>
    </row>
    <row r="1327" spans="2:13" x14ac:dyDescent="0.3">
      <c r="B1327" s="15">
        <v>45562</v>
      </c>
      <c r="C1327" s="2" t="s">
        <v>11</v>
      </c>
      <c r="D1327" s="2" t="s">
        <v>12</v>
      </c>
      <c r="E1327" s="16">
        <v>3</v>
      </c>
      <c r="F1327" s="17">
        <v>1036.77</v>
      </c>
      <c r="G1327" s="16">
        <v>2</v>
      </c>
      <c r="H1327" s="17">
        <v>863.98</v>
      </c>
      <c r="I1327" s="2" t="s">
        <v>13</v>
      </c>
      <c r="J1327" s="2" t="s">
        <v>14</v>
      </c>
      <c r="K1327" s="16" t="s">
        <v>114</v>
      </c>
      <c r="L1327" s="18">
        <v>2024</v>
      </c>
      <c r="M1327" s="2"/>
    </row>
    <row r="1328" spans="2:13" x14ac:dyDescent="0.3">
      <c r="B1328" s="10">
        <v>45563</v>
      </c>
      <c r="C1328" s="11" t="s">
        <v>84</v>
      </c>
      <c r="D1328" s="11" t="s">
        <v>85</v>
      </c>
      <c r="E1328" s="12">
        <v>3</v>
      </c>
      <c r="F1328" s="13">
        <v>290.25</v>
      </c>
      <c r="G1328" s="12">
        <v>3</v>
      </c>
      <c r="H1328" s="13">
        <v>387</v>
      </c>
      <c r="I1328" s="11" t="s">
        <v>86</v>
      </c>
      <c r="J1328" s="11" t="s">
        <v>78</v>
      </c>
      <c r="K1328" s="12" t="s">
        <v>114</v>
      </c>
      <c r="L1328" s="14">
        <v>2024</v>
      </c>
      <c r="M1328" s="2"/>
    </row>
    <row r="1329" spans="2:13" x14ac:dyDescent="0.3">
      <c r="B1329" s="15">
        <v>45564</v>
      </c>
      <c r="C1329" s="2" t="s">
        <v>53</v>
      </c>
      <c r="D1329" s="2" t="s">
        <v>54</v>
      </c>
      <c r="E1329" s="16">
        <v>2</v>
      </c>
      <c r="F1329" s="17">
        <v>415.98</v>
      </c>
      <c r="G1329" s="16">
        <v>2</v>
      </c>
      <c r="H1329" s="17">
        <v>519.98</v>
      </c>
      <c r="I1329" s="2" t="s">
        <v>35</v>
      </c>
      <c r="J1329" s="2" t="s">
        <v>55</v>
      </c>
      <c r="K1329" s="16" t="s">
        <v>114</v>
      </c>
      <c r="L1329" s="18">
        <v>2024</v>
      </c>
      <c r="M1329" s="2"/>
    </row>
    <row r="1330" spans="2:13" x14ac:dyDescent="0.3">
      <c r="B1330" s="10">
        <v>45565</v>
      </c>
      <c r="C1330" s="11" t="s">
        <v>19</v>
      </c>
      <c r="D1330" s="11" t="s">
        <v>20</v>
      </c>
      <c r="E1330" s="12">
        <v>2</v>
      </c>
      <c r="F1330" s="13">
        <v>129.97999999999999</v>
      </c>
      <c r="G1330" s="12">
        <v>5</v>
      </c>
      <c r="H1330" s="13">
        <v>499.95</v>
      </c>
      <c r="I1330" s="11" t="s">
        <v>18</v>
      </c>
      <c r="J1330" s="11" t="s">
        <v>14</v>
      </c>
      <c r="K1330" s="12" t="s">
        <v>114</v>
      </c>
      <c r="L1330" s="14">
        <v>2024</v>
      </c>
      <c r="M1330" s="2"/>
    </row>
    <row r="1331" spans="2:13" x14ac:dyDescent="0.3">
      <c r="B1331" s="15">
        <v>45566</v>
      </c>
      <c r="C1331" s="2" t="s">
        <v>40</v>
      </c>
      <c r="D1331" s="2" t="s">
        <v>41</v>
      </c>
      <c r="E1331" s="16">
        <v>3</v>
      </c>
      <c r="F1331" s="17">
        <v>65.97</v>
      </c>
      <c r="G1331" s="16">
        <v>1</v>
      </c>
      <c r="H1331" s="17">
        <v>39.99</v>
      </c>
      <c r="I1331" s="2" t="s">
        <v>25</v>
      </c>
      <c r="J1331" s="2" t="s">
        <v>36</v>
      </c>
      <c r="K1331" s="16" t="s">
        <v>115</v>
      </c>
      <c r="L1331" s="18">
        <v>2024</v>
      </c>
      <c r="M1331" s="2"/>
    </row>
    <row r="1332" spans="2:13" x14ac:dyDescent="0.3">
      <c r="B1332" s="10">
        <v>45567</v>
      </c>
      <c r="C1332" s="11" t="s">
        <v>28</v>
      </c>
      <c r="D1332" s="11" t="s">
        <v>29</v>
      </c>
      <c r="E1332" s="12">
        <v>0</v>
      </c>
      <c r="F1332" s="13">
        <v>0</v>
      </c>
      <c r="G1332" s="12">
        <v>1</v>
      </c>
      <c r="H1332" s="13">
        <v>29.99</v>
      </c>
      <c r="I1332" s="11" t="s">
        <v>30</v>
      </c>
      <c r="J1332" s="11" t="s">
        <v>14</v>
      </c>
      <c r="K1332" s="12" t="s">
        <v>115</v>
      </c>
      <c r="L1332" s="14">
        <v>2024</v>
      </c>
      <c r="M1332" s="2"/>
    </row>
    <row r="1333" spans="2:13" x14ac:dyDescent="0.3">
      <c r="B1333" s="15">
        <v>45568</v>
      </c>
      <c r="C1333" s="2" t="s">
        <v>89</v>
      </c>
      <c r="D1333" s="2" t="s">
        <v>90</v>
      </c>
      <c r="E1333" s="16">
        <v>31</v>
      </c>
      <c r="F1333" s="17">
        <v>1952.69</v>
      </c>
      <c r="G1333" s="16">
        <v>3</v>
      </c>
      <c r="H1333" s="17">
        <v>269.97000000000003</v>
      </c>
      <c r="I1333" s="2" t="s">
        <v>91</v>
      </c>
      <c r="J1333" s="2" t="s">
        <v>78</v>
      </c>
      <c r="K1333" s="16" t="s">
        <v>115</v>
      </c>
      <c r="L1333" s="18">
        <v>2024</v>
      </c>
      <c r="M1333" s="2"/>
    </row>
    <row r="1334" spans="2:13" x14ac:dyDescent="0.3">
      <c r="B1334" s="10">
        <v>45569</v>
      </c>
      <c r="C1334" s="11" t="s">
        <v>84</v>
      </c>
      <c r="D1334" s="11" t="s">
        <v>85</v>
      </c>
      <c r="E1334" s="12">
        <v>3</v>
      </c>
      <c r="F1334" s="13">
        <v>290.25</v>
      </c>
      <c r="G1334" s="12">
        <v>4</v>
      </c>
      <c r="H1334" s="13">
        <v>516</v>
      </c>
      <c r="I1334" s="11" t="s">
        <v>86</v>
      </c>
      <c r="J1334" s="11" t="s">
        <v>78</v>
      </c>
      <c r="K1334" s="12" t="s">
        <v>115</v>
      </c>
      <c r="L1334" s="14">
        <v>2024</v>
      </c>
      <c r="M1334" s="2"/>
    </row>
    <row r="1335" spans="2:13" x14ac:dyDescent="0.3">
      <c r="B1335" s="15">
        <v>45570</v>
      </c>
      <c r="C1335" s="2" t="s">
        <v>33</v>
      </c>
      <c r="D1335" s="2" t="s">
        <v>34</v>
      </c>
      <c r="E1335" s="16">
        <v>0</v>
      </c>
      <c r="F1335" s="17">
        <v>0</v>
      </c>
      <c r="G1335" s="16">
        <v>4</v>
      </c>
      <c r="H1335" s="17">
        <v>999.96</v>
      </c>
      <c r="I1335" s="2" t="s">
        <v>35</v>
      </c>
      <c r="J1335" s="2" t="s">
        <v>36</v>
      </c>
      <c r="K1335" s="16" t="s">
        <v>115</v>
      </c>
      <c r="L1335" s="18">
        <v>2024</v>
      </c>
      <c r="M1335" s="2"/>
    </row>
    <row r="1336" spans="2:13" x14ac:dyDescent="0.3">
      <c r="B1336" s="10">
        <v>45571</v>
      </c>
      <c r="C1336" s="11" t="s">
        <v>66</v>
      </c>
      <c r="D1336" s="11" t="s">
        <v>67</v>
      </c>
      <c r="E1336" s="12">
        <v>0</v>
      </c>
      <c r="F1336" s="13">
        <v>0</v>
      </c>
      <c r="G1336" s="12">
        <v>2</v>
      </c>
      <c r="H1336" s="13">
        <v>9990</v>
      </c>
      <c r="I1336" s="11" t="s">
        <v>13</v>
      </c>
      <c r="J1336" s="11" t="s">
        <v>68</v>
      </c>
      <c r="K1336" s="12" t="s">
        <v>115</v>
      </c>
      <c r="L1336" s="14">
        <v>2024</v>
      </c>
      <c r="M1336" s="2"/>
    </row>
    <row r="1337" spans="2:13" x14ac:dyDescent="0.3">
      <c r="B1337" s="15">
        <v>45572</v>
      </c>
      <c r="C1337" s="2" t="s">
        <v>87</v>
      </c>
      <c r="D1337" s="2" t="s">
        <v>88</v>
      </c>
      <c r="E1337" s="16">
        <v>26</v>
      </c>
      <c r="F1337" s="17">
        <v>1637.74</v>
      </c>
      <c r="G1337" s="16">
        <v>5</v>
      </c>
      <c r="H1337" s="17">
        <v>449.95</v>
      </c>
      <c r="I1337" s="2" t="s">
        <v>25</v>
      </c>
      <c r="J1337" s="2" t="s">
        <v>78</v>
      </c>
      <c r="K1337" s="16" t="s">
        <v>115</v>
      </c>
      <c r="L1337" s="18">
        <v>2024</v>
      </c>
      <c r="M1337" s="2"/>
    </row>
    <row r="1338" spans="2:13" x14ac:dyDescent="0.3">
      <c r="B1338" s="10">
        <v>45573</v>
      </c>
      <c r="C1338" s="11" t="s">
        <v>51</v>
      </c>
      <c r="D1338" s="11" t="s">
        <v>52</v>
      </c>
      <c r="E1338" s="12">
        <v>2</v>
      </c>
      <c r="F1338" s="13">
        <v>179.98</v>
      </c>
      <c r="G1338" s="12">
        <v>3</v>
      </c>
      <c r="H1338" s="13">
        <v>359.97</v>
      </c>
      <c r="I1338" s="11" t="s">
        <v>39</v>
      </c>
      <c r="J1338" s="11" t="s">
        <v>36</v>
      </c>
      <c r="K1338" s="12" t="s">
        <v>115</v>
      </c>
      <c r="L1338" s="14">
        <v>2024</v>
      </c>
      <c r="M1338" s="2"/>
    </row>
    <row r="1339" spans="2:13" x14ac:dyDescent="0.3">
      <c r="B1339" s="15">
        <v>45574</v>
      </c>
      <c r="C1339" s="2" t="s">
        <v>63</v>
      </c>
      <c r="D1339" s="2" t="s">
        <v>41</v>
      </c>
      <c r="E1339" s="16">
        <v>47</v>
      </c>
      <c r="F1339" s="17">
        <v>940</v>
      </c>
      <c r="G1339" s="16">
        <v>4</v>
      </c>
      <c r="H1339" s="17">
        <v>159.96</v>
      </c>
      <c r="I1339" s="2" t="s">
        <v>25</v>
      </c>
      <c r="J1339" s="2" t="s">
        <v>55</v>
      </c>
      <c r="K1339" s="16" t="s">
        <v>115</v>
      </c>
      <c r="L1339" s="18">
        <v>2024</v>
      </c>
      <c r="M1339" s="2"/>
    </row>
    <row r="1340" spans="2:13" x14ac:dyDescent="0.3">
      <c r="B1340" s="10">
        <v>45575</v>
      </c>
      <c r="C1340" s="11" t="s">
        <v>75</v>
      </c>
      <c r="D1340" s="11" t="s">
        <v>76</v>
      </c>
      <c r="E1340" s="12">
        <v>2</v>
      </c>
      <c r="F1340" s="13">
        <v>24</v>
      </c>
      <c r="G1340" s="12">
        <v>4</v>
      </c>
      <c r="H1340" s="13">
        <v>80</v>
      </c>
      <c r="I1340" s="11" t="s">
        <v>77</v>
      </c>
      <c r="J1340" s="11" t="s">
        <v>78</v>
      </c>
      <c r="K1340" s="12" t="s">
        <v>115</v>
      </c>
      <c r="L1340" s="14">
        <v>2024</v>
      </c>
      <c r="M1340" s="2"/>
    </row>
    <row r="1341" spans="2:13" x14ac:dyDescent="0.3">
      <c r="B1341" s="15">
        <v>45576</v>
      </c>
      <c r="C1341" s="2" t="s">
        <v>53</v>
      </c>
      <c r="D1341" s="2" t="s">
        <v>54</v>
      </c>
      <c r="E1341" s="16">
        <v>3</v>
      </c>
      <c r="F1341" s="17">
        <v>623.97</v>
      </c>
      <c r="G1341" s="16">
        <v>1</v>
      </c>
      <c r="H1341" s="17">
        <v>259.99</v>
      </c>
      <c r="I1341" s="2" t="s">
        <v>35</v>
      </c>
      <c r="J1341" s="2" t="s">
        <v>55</v>
      </c>
      <c r="K1341" s="16" t="s">
        <v>115</v>
      </c>
      <c r="L1341" s="18">
        <v>2024</v>
      </c>
      <c r="M1341" s="2"/>
    </row>
    <row r="1342" spans="2:13" x14ac:dyDescent="0.3">
      <c r="B1342" s="10">
        <v>45577</v>
      </c>
      <c r="C1342" s="11" t="s">
        <v>16</v>
      </c>
      <c r="D1342" s="11" t="s">
        <v>17</v>
      </c>
      <c r="E1342" s="12">
        <v>2</v>
      </c>
      <c r="F1342" s="13">
        <v>349.98</v>
      </c>
      <c r="G1342" s="12">
        <v>1</v>
      </c>
      <c r="H1342" s="13">
        <v>249.99</v>
      </c>
      <c r="I1342" s="11" t="s">
        <v>18</v>
      </c>
      <c r="J1342" s="11" t="s">
        <v>14</v>
      </c>
      <c r="K1342" s="12" t="s">
        <v>115</v>
      </c>
      <c r="L1342" s="14">
        <v>2024</v>
      </c>
      <c r="M1342" s="2"/>
    </row>
    <row r="1343" spans="2:13" x14ac:dyDescent="0.3">
      <c r="B1343" s="15">
        <v>45578</v>
      </c>
      <c r="C1343" s="2" t="s">
        <v>101</v>
      </c>
      <c r="D1343" s="2" t="s">
        <v>102</v>
      </c>
      <c r="E1343" s="16">
        <v>3</v>
      </c>
      <c r="F1343" s="17">
        <v>732.90000000000009</v>
      </c>
      <c r="G1343" s="16">
        <v>3</v>
      </c>
      <c r="H1343" s="17">
        <v>1047</v>
      </c>
      <c r="I1343" s="2" t="s">
        <v>103</v>
      </c>
      <c r="J1343" s="2" t="s">
        <v>100</v>
      </c>
      <c r="K1343" s="16" t="s">
        <v>115</v>
      </c>
      <c r="L1343" s="18">
        <v>2024</v>
      </c>
      <c r="M1343" s="2"/>
    </row>
    <row r="1344" spans="2:13" x14ac:dyDescent="0.3">
      <c r="B1344" s="10">
        <v>45579</v>
      </c>
      <c r="C1344" s="11" t="s">
        <v>89</v>
      </c>
      <c r="D1344" s="11" t="s">
        <v>90</v>
      </c>
      <c r="E1344" s="12">
        <v>2</v>
      </c>
      <c r="F1344" s="13">
        <v>125.98</v>
      </c>
      <c r="G1344" s="12">
        <v>1</v>
      </c>
      <c r="H1344" s="13">
        <v>89.99</v>
      </c>
      <c r="I1344" s="11" t="s">
        <v>91</v>
      </c>
      <c r="J1344" s="11" t="s">
        <v>78</v>
      </c>
      <c r="K1344" s="12" t="s">
        <v>115</v>
      </c>
      <c r="L1344" s="14">
        <v>2024</v>
      </c>
      <c r="M1344" s="2"/>
    </row>
    <row r="1345" spans="2:13" x14ac:dyDescent="0.3">
      <c r="B1345" s="15">
        <v>45580</v>
      </c>
      <c r="C1345" s="2" t="s">
        <v>21</v>
      </c>
      <c r="D1345" s="2" t="s">
        <v>22</v>
      </c>
      <c r="E1345" s="16">
        <v>3</v>
      </c>
      <c r="F1345" s="17">
        <v>125.97</v>
      </c>
      <c r="G1345" s="16">
        <v>4</v>
      </c>
      <c r="H1345" s="17">
        <v>279.95999999999998</v>
      </c>
      <c r="I1345" s="2" t="s">
        <v>18</v>
      </c>
      <c r="J1345" s="2" t="s">
        <v>14</v>
      </c>
      <c r="K1345" s="16" t="s">
        <v>115</v>
      </c>
      <c r="L1345" s="18">
        <v>2024</v>
      </c>
      <c r="M1345" s="2"/>
    </row>
    <row r="1346" spans="2:13" x14ac:dyDescent="0.3">
      <c r="B1346" s="10">
        <v>45581</v>
      </c>
      <c r="C1346" s="11" t="s">
        <v>66</v>
      </c>
      <c r="D1346" s="11" t="s">
        <v>67</v>
      </c>
      <c r="E1346" s="12">
        <v>1</v>
      </c>
      <c r="F1346" s="13">
        <v>4495.5</v>
      </c>
      <c r="G1346" s="12">
        <v>3</v>
      </c>
      <c r="H1346" s="13">
        <v>14985</v>
      </c>
      <c r="I1346" s="11" t="s">
        <v>13</v>
      </c>
      <c r="J1346" s="11" t="s">
        <v>68</v>
      </c>
      <c r="K1346" s="12" t="s">
        <v>115</v>
      </c>
      <c r="L1346" s="14">
        <v>2024</v>
      </c>
      <c r="M1346" s="2"/>
    </row>
    <row r="1347" spans="2:13" x14ac:dyDescent="0.3">
      <c r="B1347" s="15">
        <v>45582</v>
      </c>
      <c r="C1347" s="2" t="s">
        <v>63</v>
      </c>
      <c r="D1347" s="2" t="s">
        <v>41</v>
      </c>
      <c r="E1347" s="16">
        <v>0</v>
      </c>
      <c r="F1347" s="17">
        <v>0</v>
      </c>
      <c r="G1347" s="16">
        <v>5</v>
      </c>
      <c r="H1347" s="17">
        <v>199.95</v>
      </c>
      <c r="I1347" s="2" t="s">
        <v>25</v>
      </c>
      <c r="J1347" s="2" t="s">
        <v>55</v>
      </c>
      <c r="K1347" s="16" t="s">
        <v>115</v>
      </c>
      <c r="L1347" s="18">
        <v>2024</v>
      </c>
      <c r="M1347" s="2"/>
    </row>
    <row r="1348" spans="2:13" x14ac:dyDescent="0.3">
      <c r="B1348" s="10">
        <v>45583</v>
      </c>
      <c r="C1348" s="11" t="s">
        <v>44</v>
      </c>
      <c r="D1348" s="11" t="s">
        <v>45</v>
      </c>
      <c r="E1348" s="12">
        <v>62</v>
      </c>
      <c r="F1348" s="13">
        <v>2028.02</v>
      </c>
      <c r="G1348" s="12">
        <v>4</v>
      </c>
      <c r="H1348" s="13">
        <v>201.28</v>
      </c>
      <c r="I1348" s="11" t="s">
        <v>46</v>
      </c>
      <c r="J1348" s="11" t="s">
        <v>36</v>
      </c>
      <c r="K1348" s="12" t="s">
        <v>115</v>
      </c>
      <c r="L1348" s="14">
        <v>2024</v>
      </c>
      <c r="M1348" s="2"/>
    </row>
    <row r="1349" spans="2:13" x14ac:dyDescent="0.3">
      <c r="B1349" s="15">
        <v>45584</v>
      </c>
      <c r="C1349" s="2" t="s">
        <v>82</v>
      </c>
      <c r="D1349" s="2" t="s">
        <v>83</v>
      </c>
      <c r="E1349" s="16">
        <v>1</v>
      </c>
      <c r="F1349" s="17">
        <v>96.75</v>
      </c>
      <c r="G1349" s="16">
        <v>1</v>
      </c>
      <c r="H1349" s="17">
        <v>129</v>
      </c>
      <c r="I1349" s="2" t="s">
        <v>77</v>
      </c>
      <c r="J1349" s="2" t="s">
        <v>78</v>
      </c>
      <c r="K1349" s="16" t="s">
        <v>115</v>
      </c>
      <c r="L1349" s="18">
        <v>2024</v>
      </c>
      <c r="M1349" s="2"/>
    </row>
    <row r="1350" spans="2:13" x14ac:dyDescent="0.3">
      <c r="B1350" s="10">
        <v>45585</v>
      </c>
      <c r="C1350" s="11" t="s">
        <v>69</v>
      </c>
      <c r="D1350" s="11" t="s">
        <v>70</v>
      </c>
      <c r="E1350" s="12">
        <v>0</v>
      </c>
      <c r="F1350" s="13">
        <v>0</v>
      </c>
      <c r="G1350" s="12">
        <v>4</v>
      </c>
      <c r="H1350" s="13">
        <v>280</v>
      </c>
      <c r="I1350" s="11" t="s">
        <v>71</v>
      </c>
      <c r="J1350" s="11" t="s">
        <v>68</v>
      </c>
      <c r="K1350" s="12" t="s">
        <v>115</v>
      </c>
      <c r="L1350" s="14">
        <v>2024</v>
      </c>
      <c r="M1350" s="2"/>
    </row>
    <row r="1351" spans="2:13" x14ac:dyDescent="0.3">
      <c r="B1351" s="15">
        <v>45586</v>
      </c>
      <c r="C1351" s="2" t="s">
        <v>66</v>
      </c>
      <c r="D1351" s="2" t="s">
        <v>67</v>
      </c>
      <c r="E1351" s="16">
        <v>2</v>
      </c>
      <c r="F1351" s="17">
        <v>8991</v>
      </c>
      <c r="G1351" s="16">
        <v>1</v>
      </c>
      <c r="H1351" s="17">
        <v>4995</v>
      </c>
      <c r="I1351" s="2" t="s">
        <v>13</v>
      </c>
      <c r="J1351" s="2" t="s">
        <v>68</v>
      </c>
      <c r="K1351" s="16" t="s">
        <v>115</v>
      </c>
      <c r="L1351" s="18">
        <v>2024</v>
      </c>
      <c r="M1351" s="2"/>
    </row>
    <row r="1352" spans="2:13" x14ac:dyDescent="0.3">
      <c r="B1352" s="10">
        <v>45587</v>
      </c>
      <c r="C1352" s="11" t="s">
        <v>69</v>
      </c>
      <c r="D1352" s="11" t="s">
        <v>70</v>
      </c>
      <c r="E1352" s="12">
        <v>2</v>
      </c>
      <c r="F1352" s="13">
        <v>70</v>
      </c>
      <c r="G1352" s="12">
        <v>3</v>
      </c>
      <c r="H1352" s="13">
        <v>210</v>
      </c>
      <c r="I1352" s="11" t="s">
        <v>71</v>
      </c>
      <c r="J1352" s="11" t="s">
        <v>68</v>
      </c>
      <c r="K1352" s="12" t="s">
        <v>115</v>
      </c>
      <c r="L1352" s="14">
        <v>2024</v>
      </c>
      <c r="M1352" s="2"/>
    </row>
    <row r="1353" spans="2:13" x14ac:dyDescent="0.3">
      <c r="B1353" s="15">
        <v>45588</v>
      </c>
      <c r="C1353" s="2" t="s">
        <v>104</v>
      </c>
      <c r="D1353" s="2" t="s">
        <v>105</v>
      </c>
      <c r="E1353" s="16">
        <v>38</v>
      </c>
      <c r="F1353" s="17">
        <v>1312.8999999999999</v>
      </c>
      <c r="G1353" s="16">
        <v>4</v>
      </c>
      <c r="H1353" s="17">
        <v>212.6</v>
      </c>
      <c r="I1353" s="2" t="s">
        <v>106</v>
      </c>
      <c r="J1353" s="2" t="s">
        <v>100</v>
      </c>
      <c r="K1353" s="16" t="s">
        <v>115</v>
      </c>
      <c r="L1353" s="18">
        <v>2024</v>
      </c>
      <c r="M1353" s="2"/>
    </row>
    <row r="1354" spans="2:13" x14ac:dyDescent="0.3">
      <c r="B1354" s="10">
        <v>45589</v>
      </c>
      <c r="C1354" s="11" t="s">
        <v>49</v>
      </c>
      <c r="D1354" s="11" t="s">
        <v>50</v>
      </c>
      <c r="E1354" s="12">
        <v>0</v>
      </c>
      <c r="F1354" s="13">
        <v>0</v>
      </c>
      <c r="G1354" s="12">
        <v>4</v>
      </c>
      <c r="H1354" s="13">
        <v>167.52</v>
      </c>
      <c r="I1354" s="11" t="s">
        <v>46</v>
      </c>
      <c r="J1354" s="11" t="s">
        <v>36</v>
      </c>
      <c r="K1354" s="12" t="s">
        <v>115</v>
      </c>
      <c r="L1354" s="14">
        <v>2024</v>
      </c>
      <c r="M1354" s="2"/>
    </row>
    <row r="1355" spans="2:13" x14ac:dyDescent="0.3">
      <c r="B1355" s="15">
        <v>45590</v>
      </c>
      <c r="C1355" s="2" t="s">
        <v>75</v>
      </c>
      <c r="D1355" s="2" t="s">
        <v>76</v>
      </c>
      <c r="E1355" s="16">
        <v>0</v>
      </c>
      <c r="F1355" s="17">
        <v>0</v>
      </c>
      <c r="G1355" s="16">
        <v>5</v>
      </c>
      <c r="H1355" s="17">
        <v>100</v>
      </c>
      <c r="I1355" s="2" t="s">
        <v>77</v>
      </c>
      <c r="J1355" s="2" t="s">
        <v>78</v>
      </c>
      <c r="K1355" s="16" t="s">
        <v>115</v>
      </c>
      <c r="L1355" s="18">
        <v>2024</v>
      </c>
      <c r="M1355" s="2"/>
    </row>
    <row r="1356" spans="2:13" x14ac:dyDescent="0.3">
      <c r="B1356" s="10">
        <v>45591</v>
      </c>
      <c r="C1356" s="11" t="s">
        <v>42</v>
      </c>
      <c r="D1356" s="11" t="s">
        <v>43</v>
      </c>
      <c r="E1356" s="12">
        <v>0</v>
      </c>
      <c r="F1356" s="13">
        <v>0</v>
      </c>
      <c r="G1356" s="12">
        <v>5</v>
      </c>
      <c r="H1356" s="13">
        <v>199.95</v>
      </c>
      <c r="I1356" s="11" t="s">
        <v>25</v>
      </c>
      <c r="J1356" s="11" t="s">
        <v>36</v>
      </c>
      <c r="K1356" s="12" t="s">
        <v>115</v>
      </c>
      <c r="L1356" s="14">
        <v>2024</v>
      </c>
      <c r="M1356" s="2"/>
    </row>
    <row r="1357" spans="2:13" x14ac:dyDescent="0.3">
      <c r="B1357" s="15">
        <v>45592</v>
      </c>
      <c r="C1357" s="2" t="s">
        <v>53</v>
      </c>
      <c r="D1357" s="2" t="s">
        <v>54</v>
      </c>
      <c r="E1357" s="16">
        <v>0</v>
      </c>
      <c r="F1357" s="17">
        <v>0</v>
      </c>
      <c r="G1357" s="16">
        <v>1</v>
      </c>
      <c r="H1357" s="17">
        <v>259.99</v>
      </c>
      <c r="I1357" s="2" t="s">
        <v>35</v>
      </c>
      <c r="J1357" s="2" t="s">
        <v>55</v>
      </c>
      <c r="K1357" s="16" t="s">
        <v>115</v>
      </c>
      <c r="L1357" s="18">
        <v>2024</v>
      </c>
      <c r="M1357" s="2"/>
    </row>
    <row r="1358" spans="2:13" x14ac:dyDescent="0.3">
      <c r="B1358" s="10">
        <v>45593</v>
      </c>
      <c r="C1358" s="11" t="s">
        <v>37</v>
      </c>
      <c r="D1358" s="11" t="s">
        <v>38</v>
      </c>
      <c r="E1358" s="12">
        <v>2</v>
      </c>
      <c r="F1358" s="13">
        <v>77.98</v>
      </c>
      <c r="G1358" s="12">
        <v>3</v>
      </c>
      <c r="H1358" s="13">
        <v>179.97</v>
      </c>
      <c r="I1358" s="11" t="s">
        <v>39</v>
      </c>
      <c r="J1358" s="11" t="s">
        <v>36</v>
      </c>
      <c r="K1358" s="12" t="s">
        <v>115</v>
      </c>
      <c r="L1358" s="14">
        <v>2024</v>
      </c>
      <c r="M1358" s="2"/>
    </row>
    <row r="1359" spans="2:13" x14ac:dyDescent="0.3">
      <c r="B1359" s="15">
        <v>45594</v>
      </c>
      <c r="C1359" s="2" t="s">
        <v>96</v>
      </c>
      <c r="D1359" s="2" t="s">
        <v>97</v>
      </c>
      <c r="E1359" s="16">
        <v>1</v>
      </c>
      <c r="F1359" s="17">
        <v>74.989999999999995</v>
      </c>
      <c r="G1359" s="16">
        <v>1</v>
      </c>
      <c r="H1359" s="17">
        <v>99.99</v>
      </c>
      <c r="I1359" s="2" t="s">
        <v>25</v>
      </c>
      <c r="J1359" s="2" t="s">
        <v>95</v>
      </c>
      <c r="K1359" s="16" t="s">
        <v>115</v>
      </c>
      <c r="L1359" s="18">
        <v>2024</v>
      </c>
      <c r="M1359" s="2"/>
    </row>
    <row r="1360" spans="2:13" x14ac:dyDescent="0.3">
      <c r="B1360" s="10">
        <v>45595</v>
      </c>
      <c r="C1360" s="11" t="s">
        <v>19</v>
      </c>
      <c r="D1360" s="11" t="s">
        <v>20</v>
      </c>
      <c r="E1360" s="12">
        <v>2</v>
      </c>
      <c r="F1360" s="13">
        <v>129.97999999999999</v>
      </c>
      <c r="G1360" s="12">
        <v>3</v>
      </c>
      <c r="H1360" s="13">
        <v>299.97000000000003</v>
      </c>
      <c r="I1360" s="11" t="s">
        <v>18</v>
      </c>
      <c r="J1360" s="11" t="s">
        <v>14</v>
      </c>
      <c r="K1360" s="12" t="s">
        <v>115</v>
      </c>
      <c r="L1360" s="14">
        <v>2024</v>
      </c>
      <c r="M1360" s="2"/>
    </row>
    <row r="1361" spans="2:13" x14ac:dyDescent="0.3">
      <c r="B1361" s="15">
        <v>45596</v>
      </c>
      <c r="C1361" s="2" t="s">
        <v>42</v>
      </c>
      <c r="D1361" s="2" t="s">
        <v>43</v>
      </c>
      <c r="E1361" s="16">
        <v>1</v>
      </c>
      <c r="F1361" s="17">
        <v>21.99</v>
      </c>
      <c r="G1361" s="16">
        <v>5</v>
      </c>
      <c r="H1361" s="17">
        <v>199.95</v>
      </c>
      <c r="I1361" s="2" t="s">
        <v>25</v>
      </c>
      <c r="J1361" s="2" t="s">
        <v>36</v>
      </c>
      <c r="K1361" s="16" t="s">
        <v>115</v>
      </c>
      <c r="L1361" s="18">
        <v>2024</v>
      </c>
      <c r="M1361" s="2"/>
    </row>
    <row r="1362" spans="2:13" x14ac:dyDescent="0.3">
      <c r="B1362" s="10">
        <v>45597</v>
      </c>
      <c r="C1362" s="11" t="s">
        <v>61</v>
      </c>
      <c r="D1362" s="11" t="s">
        <v>62</v>
      </c>
      <c r="E1362" s="12">
        <v>3</v>
      </c>
      <c r="F1362" s="13">
        <v>882.06</v>
      </c>
      <c r="G1362" s="12">
        <v>3</v>
      </c>
      <c r="H1362" s="13">
        <v>980.07</v>
      </c>
      <c r="I1362" s="11" t="s">
        <v>58</v>
      </c>
      <c r="J1362" s="11" t="s">
        <v>55</v>
      </c>
      <c r="K1362" s="12" t="s">
        <v>116</v>
      </c>
      <c r="L1362" s="14">
        <v>2024</v>
      </c>
      <c r="M1362" s="2"/>
    </row>
    <row r="1363" spans="2:13" x14ac:dyDescent="0.3">
      <c r="B1363" s="15">
        <v>45598</v>
      </c>
      <c r="C1363" s="2" t="s">
        <v>40</v>
      </c>
      <c r="D1363" s="2" t="s">
        <v>41</v>
      </c>
      <c r="E1363" s="16">
        <v>3</v>
      </c>
      <c r="F1363" s="17">
        <v>65.97</v>
      </c>
      <c r="G1363" s="16">
        <v>1</v>
      </c>
      <c r="H1363" s="17">
        <v>39.99</v>
      </c>
      <c r="I1363" s="2" t="s">
        <v>25</v>
      </c>
      <c r="J1363" s="2" t="s">
        <v>36</v>
      </c>
      <c r="K1363" s="16" t="s">
        <v>116</v>
      </c>
      <c r="L1363" s="18">
        <v>2024</v>
      </c>
      <c r="M1363" s="2"/>
    </row>
    <row r="1364" spans="2:13" x14ac:dyDescent="0.3">
      <c r="B1364" s="10">
        <v>45599</v>
      </c>
      <c r="C1364" s="11" t="s">
        <v>49</v>
      </c>
      <c r="D1364" s="11" t="s">
        <v>50</v>
      </c>
      <c r="E1364" s="12">
        <v>0</v>
      </c>
      <c r="F1364" s="13">
        <v>0</v>
      </c>
      <c r="G1364" s="12">
        <v>4</v>
      </c>
      <c r="H1364" s="13">
        <v>167.52</v>
      </c>
      <c r="I1364" s="11" t="s">
        <v>46</v>
      </c>
      <c r="J1364" s="11" t="s">
        <v>36</v>
      </c>
      <c r="K1364" s="12" t="s">
        <v>116</v>
      </c>
      <c r="L1364" s="14">
        <v>2024</v>
      </c>
      <c r="M1364" s="2"/>
    </row>
    <row r="1365" spans="2:13" x14ac:dyDescent="0.3">
      <c r="B1365" s="15">
        <v>45600</v>
      </c>
      <c r="C1365" s="2" t="s">
        <v>63</v>
      </c>
      <c r="D1365" s="2" t="s">
        <v>41</v>
      </c>
      <c r="E1365" s="16">
        <v>1</v>
      </c>
      <c r="F1365" s="17">
        <v>20</v>
      </c>
      <c r="G1365" s="16">
        <v>3</v>
      </c>
      <c r="H1365" s="17">
        <v>119.97</v>
      </c>
      <c r="I1365" s="2" t="s">
        <v>25</v>
      </c>
      <c r="J1365" s="2" t="s">
        <v>55</v>
      </c>
      <c r="K1365" s="16" t="s">
        <v>116</v>
      </c>
      <c r="L1365" s="18">
        <v>2024</v>
      </c>
      <c r="M1365" s="2"/>
    </row>
    <row r="1366" spans="2:13" x14ac:dyDescent="0.3">
      <c r="B1366" s="10">
        <v>45601</v>
      </c>
      <c r="C1366" s="11" t="s">
        <v>28</v>
      </c>
      <c r="D1366" s="11" t="s">
        <v>29</v>
      </c>
      <c r="E1366" s="12">
        <v>3</v>
      </c>
      <c r="F1366" s="13">
        <v>45</v>
      </c>
      <c r="G1366" s="12">
        <v>3</v>
      </c>
      <c r="H1366" s="13">
        <v>89.97</v>
      </c>
      <c r="I1366" s="11" t="s">
        <v>30</v>
      </c>
      <c r="J1366" s="11" t="s">
        <v>14</v>
      </c>
      <c r="K1366" s="12" t="s">
        <v>116</v>
      </c>
      <c r="L1366" s="14">
        <v>2024</v>
      </c>
      <c r="M1366" s="2"/>
    </row>
    <row r="1367" spans="2:13" x14ac:dyDescent="0.3">
      <c r="B1367" s="15">
        <v>45602</v>
      </c>
      <c r="C1367" s="2" t="s">
        <v>66</v>
      </c>
      <c r="D1367" s="2" t="s">
        <v>67</v>
      </c>
      <c r="E1367" s="16">
        <v>0</v>
      </c>
      <c r="F1367" s="17">
        <v>0</v>
      </c>
      <c r="G1367" s="16">
        <v>4</v>
      </c>
      <c r="H1367" s="17">
        <v>19980</v>
      </c>
      <c r="I1367" s="2" t="s">
        <v>13</v>
      </c>
      <c r="J1367" s="2" t="s">
        <v>68</v>
      </c>
      <c r="K1367" s="16" t="s">
        <v>116</v>
      </c>
      <c r="L1367" s="18">
        <v>2024</v>
      </c>
      <c r="M1367" s="2"/>
    </row>
    <row r="1368" spans="2:13" x14ac:dyDescent="0.3">
      <c r="B1368" s="10">
        <v>45603</v>
      </c>
      <c r="C1368" s="11" t="s">
        <v>23</v>
      </c>
      <c r="D1368" s="11" t="s">
        <v>24</v>
      </c>
      <c r="E1368" s="12">
        <v>2</v>
      </c>
      <c r="F1368" s="13">
        <v>20</v>
      </c>
      <c r="G1368" s="12">
        <v>1</v>
      </c>
      <c r="H1368" s="13">
        <v>19.989999999999998</v>
      </c>
      <c r="I1368" s="11" t="s">
        <v>25</v>
      </c>
      <c r="J1368" s="11" t="s">
        <v>14</v>
      </c>
      <c r="K1368" s="12" t="s">
        <v>116</v>
      </c>
      <c r="L1368" s="14">
        <v>2024</v>
      </c>
      <c r="M1368" s="2"/>
    </row>
    <row r="1369" spans="2:13" x14ac:dyDescent="0.3">
      <c r="B1369" s="15">
        <v>45604</v>
      </c>
      <c r="C1369" s="2" t="s">
        <v>64</v>
      </c>
      <c r="D1369" s="2" t="s">
        <v>65</v>
      </c>
      <c r="E1369" s="16">
        <v>2</v>
      </c>
      <c r="F1369" s="17">
        <v>1169.98</v>
      </c>
      <c r="G1369" s="16">
        <v>3</v>
      </c>
      <c r="H1369" s="17">
        <v>1949.97</v>
      </c>
      <c r="I1369" s="2" t="s">
        <v>35</v>
      </c>
      <c r="J1369" s="2" t="s">
        <v>55</v>
      </c>
      <c r="K1369" s="16" t="s">
        <v>116</v>
      </c>
      <c r="L1369" s="18">
        <v>2024</v>
      </c>
      <c r="M1369" s="2"/>
    </row>
    <row r="1370" spans="2:13" x14ac:dyDescent="0.3">
      <c r="B1370" s="10">
        <v>45605</v>
      </c>
      <c r="C1370" s="11" t="s">
        <v>66</v>
      </c>
      <c r="D1370" s="11" t="s">
        <v>67</v>
      </c>
      <c r="E1370" s="12">
        <v>0</v>
      </c>
      <c r="F1370" s="13">
        <v>0</v>
      </c>
      <c r="G1370" s="12">
        <v>2</v>
      </c>
      <c r="H1370" s="13">
        <v>9990</v>
      </c>
      <c r="I1370" s="11" t="s">
        <v>13</v>
      </c>
      <c r="J1370" s="11" t="s">
        <v>68</v>
      </c>
      <c r="K1370" s="12" t="s">
        <v>116</v>
      </c>
      <c r="L1370" s="14">
        <v>2024</v>
      </c>
      <c r="M1370" s="2"/>
    </row>
    <row r="1371" spans="2:13" x14ac:dyDescent="0.3">
      <c r="B1371" s="15">
        <v>45606</v>
      </c>
      <c r="C1371" s="2" t="s">
        <v>101</v>
      </c>
      <c r="D1371" s="2" t="s">
        <v>102</v>
      </c>
      <c r="E1371" s="16">
        <v>2</v>
      </c>
      <c r="F1371" s="17">
        <v>488.6</v>
      </c>
      <c r="G1371" s="16">
        <v>3</v>
      </c>
      <c r="H1371" s="17">
        <v>1047</v>
      </c>
      <c r="I1371" s="2" t="s">
        <v>103</v>
      </c>
      <c r="J1371" s="2" t="s">
        <v>100</v>
      </c>
      <c r="K1371" s="16" t="s">
        <v>116</v>
      </c>
      <c r="L1371" s="18">
        <v>2024</v>
      </c>
      <c r="M1371" s="2"/>
    </row>
    <row r="1372" spans="2:13" x14ac:dyDescent="0.3">
      <c r="B1372" s="10">
        <v>45607</v>
      </c>
      <c r="C1372" s="11" t="s">
        <v>53</v>
      </c>
      <c r="D1372" s="11" t="s">
        <v>54</v>
      </c>
      <c r="E1372" s="12">
        <v>0</v>
      </c>
      <c r="F1372" s="13">
        <v>0</v>
      </c>
      <c r="G1372" s="12">
        <v>5</v>
      </c>
      <c r="H1372" s="13">
        <v>1299.95</v>
      </c>
      <c r="I1372" s="11" t="s">
        <v>35</v>
      </c>
      <c r="J1372" s="11" t="s">
        <v>55</v>
      </c>
      <c r="K1372" s="12" t="s">
        <v>116</v>
      </c>
      <c r="L1372" s="14">
        <v>2024</v>
      </c>
      <c r="M1372" s="2"/>
    </row>
    <row r="1373" spans="2:13" x14ac:dyDescent="0.3">
      <c r="B1373" s="15">
        <v>45608</v>
      </c>
      <c r="C1373" s="2" t="s">
        <v>16</v>
      </c>
      <c r="D1373" s="2" t="s">
        <v>17</v>
      </c>
      <c r="E1373" s="16">
        <v>3</v>
      </c>
      <c r="F1373" s="17">
        <v>524.97</v>
      </c>
      <c r="G1373" s="16">
        <v>1</v>
      </c>
      <c r="H1373" s="17">
        <v>249.99</v>
      </c>
      <c r="I1373" s="2" t="s">
        <v>18</v>
      </c>
      <c r="J1373" s="2" t="s">
        <v>14</v>
      </c>
      <c r="K1373" s="16" t="s">
        <v>116</v>
      </c>
      <c r="L1373" s="18">
        <v>2024</v>
      </c>
      <c r="M1373" s="2"/>
    </row>
    <row r="1374" spans="2:13" x14ac:dyDescent="0.3">
      <c r="B1374" s="10">
        <v>45609</v>
      </c>
      <c r="C1374" s="11" t="s">
        <v>53</v>
      </c>
      <c r="D1374" s="11" t="s">
        <v>54</v>
      </c>
      <c r="E1374" s="12">
        <v>1</v>
      </c>
      <c r="F1374" s="13">
        <v>207.99</v>
      </c>
      <c r="G1374" s="12">
        <v>4</v>
      </c>
      <c r="H1374" s="13">
        <v>1039.96</v>
      </c>
      <c r="I1374" s="11" t="s">
        <v>35</v>
      </c>
      <c r="J1374" s="11" t="s">
        <v>55</v>
      </c>
      <c r="K1374" s="12" t="s">
        <v>116</v>
      </c>
      <c r="L1374" s="14">
        <v>2024</v>
      </c>
      <c r="M1374" s="2"/>
    </row>
    <row r="1375" spans="2:13" x14ac:dyDescent="0.3">
      <c r="B1375" s="15">
        <v>45610</v>
      </c>
      <c r="C1375" s="2" t="s">
        <v>11</v>
      </c>
      <c r="D1375" s="2" t="s">
        <v>12</v>
      </c>
      <c r="E1375" s="16">
        <v>2</v>
      </c>
      <c r="F1375" s="17">
        <v>691.18</v>
      </c>
      <c r="G1375" s="16">
        <v>3</v>
      </c>
      <c r="H1375" s="17">
        <v>1295.97</v>
      </c>
      <c r="I1375" s="2" t="s">
        <v>13</v>
      </c>
      <c r="J1375" s="2" t="s">
        <v>14</v>
      </c>
      <c r="K1375" s="16" t="s">
        <v>116</v>
      </c>
      <c r="L1375" s="18">
        <v>2024</v>
      </c>
      <c r="M1375" s="2"/>
    </row>
    <row r="1376" spans="2:13" x14ac:dyDescent="0.3">
      <c r="B1376" s="10">
        <v>45611</v>
      </c>
      <c r="C1376" s="11" t="s">
        <v>82</v>
      </c>
      <c r="D1376" s="11" t="s">
        <v>83</v>
      </c>
      <c r="E1376" s="12">
        <v>2</v>
      </c>
      <c r="F1376" s="13">
        <v>193.5</v>
      </c>
      <c r="G1376" s="12">
        <v>1</v>
      </c>
      <c r="H1376" s="13">
        <v>129</v>
      </c>
      <c r="I1376" s="11" t="s">
        <v>77</v>
      </c>
      <c r="J1376" s="11" t="s">
        <v>78</v>
      </c>
      <c r="K1376" s="12" t="s">
        <v>116</v>
      </c>
      <c r="L1376" s="14">
        <v>2024</v>
      </c>
      <c r="M1376" s="2"/>
    </row>
    <row r="1377" spans="2:13" x14ac:dyDescent="0.3">
      <c r="B1377" s="15">
        <v>45612</v>
      </c>
      <c r="C1377" s="2" t="s">
        <v>33</v>
      </c>
      <c r="D1377" s="2" t="s">
        <v>34</v>
      </c>
      <c r="E1377" s="16">
        <v>3</v>
      </c>
      <c r="F1377" s="17">
        <v>599.97</v>
      </c>
      <c r="G1377" s="16">
        <v>3</v>
      </c>
      <c r="H1377" s="17">
        <v>749.97</v>
      </c>
      <c r="I1377" s="2" t="s">
        <v>35</v>
      </c>
      <c r="J1377" s="2" t="s">
        <v>36</v>
      </c>
      <c r="K1377" s="16" t="s">
        <v>116</v>
      </c>
      <c r="L1377" s="18">
        <v>2024</v>
      </c>
      <c r="M1377" s="2"/>
    </row>
    <row r="1378" spans="2:13" x14ac:dyDescent="0.3">
      <c r="B1378" s="10">
        <v>45613</v>
      </c>
      <c r="C1378" s="11" t="s">
        <v>66</v>
      </c>
      <c r="D1378" s="11" t="s">
        <v>67</v>
      </c>
      <c r="E1378" s="12">
        <v>2</v>
      </c>
      <c r="F1378" s="13">
        <v>8991</v>
      </c>
      <c r="G1378" s="12">
        <v>5</v>
      </c>
      <c r="H1378" s="13">
        <v>24975</v>
      </c>
      <c r="I1378" s="11" t="s">
        <v>13</v>
      </c>
      <c r="J1378" s="11" t="s">
        <v>68</v>
      </c>
      <c r="K1378" s="12" t="s">
        <v>116</v>
      </c>
      <c r="L1378" s="14">
        <v>2024</v>
      </c>
      <c r="M1378" s="2"/>
    </row>
    <row r="1379" spans="2:13" x14ac:dyDescent="0.3">
      <c r="B1379" s="15">
        <v>45614</v>
      </c>
      <c r="C1379" s="2" t="s">
        <v>51</v>
      </c>
      <c r="D1379" s="2" t="s">
        <v>52</v>
      </c>
      <c r="E1379" s="16">
        <v>2</v>
      </c>
      <c r="F1379" s="17">
        <v>179.98</v>
      </c>
      <c r="G1379" s="16">
        <v>5</v>
      </c>
      <c r="H1379" s="17">
        <v>599.95000000000005</v>
      </c>
      <c r="I1379" s="2" t="s">
        <v>39</v>
      </c>
      <c r="J1379" s="2" t="s">
        <v>36</v>
      </c>
      <c r="K1379" s="16" t="s">
        <v>116</v>
      </c>
      <c r="L1379" s="18">
        <v>2024</v>
      </c>
      <c r="M1379" s="2"/>
    </row>
    <row r="1380" spans="2:13" x14ac:dyDescent="0.3">
      <c r="B1380" s="10">
        <v>45615</v>
      </c>
      <c r="C1380" s="11" t="s">
        <v>89</v>
      </c>
      <c r="D1380" s="11" t="s">
        <v>90</v>
      </c>
      <c r="E1380" s="12">
        <v>0</v>
      </c>
      <c r="F1380" s="13">
        <v>0</v>
      </c>
      <c r="G1380" s="12">
        <v>4</v>
      </c>
      <c r="H1380" s="13">
        <v>359.96</v>
      </c>
      <c r="I1380" s="11" t="s">
        <v>91</v>
      </c>
      <c r="J1380" s="11" t="s">
        <v>78</v>
      </c>
      <c r="K1380" s="12" t="s">
        <v>116</v>
      </c>
      <c r="L1380" s="14">
        <v>2024</v>
      </c>
      <c r="M1380" s="2"/>
    </row>
    <row r="1381" spans="2:13" x14ac:dyDescent="0.3">
      <c r="B1381" s="15">
        <v>45616</v>
      </c>
      <c r="C1381" s="2" t="s">
        <v>92</v>
      </c>
      <c r="D1381" s="2" t="s">
        <v>93</v>
      </c>
      <c r="E1381" s="16">
        <v>0</v>
      </c>
      <c r="F1381" s="17">
        <v>0</v>
      </c>
      <c r="G1381" s="16">
        <v>5</v>
      </c>
      <c r="H1381" s="17">
        <v>299.95</v>
      </c>
      <c r="I1381" s="2" t="s">
        <v>94</v>
      </c>
      <c r="J1381" s="2" t="s">
        <v>95</v>
      </c>
      <c r="K1381" s="16" t="s">
        <v>116</v>
      </c>
      <c r="L1381" s="18">
        <v>2024</v>
      </c>
      <c r="M1381" s="2"/>
    </row>
    <row r="1382" spans="2:13" x14ac:dyDescent="0.3">
      <c r="B1382" s="10">
        <v>45617</v>
      </c>
      <c r="C1382" s="11" t="s">
        <v>26</v>
      </c>
      <c r="D1382" s="11" t="s">
        <v>27</v>
      </c>
      <c r="E1382" s="12">
        <v>2</v>
      </c>
      <c r="F1382" s="13">
        <v>28</v>
      </c>
      <c r="G1382" s="12">
        <v>3</v>
      </c>
      <c r="H1382" s="13">
        <v>83.97</v>
      </c>
      <c r="I1382" s="11" t="s">
        <v>25</v>
      </c>
      <c r="J1382" s="11" t="s">
        <v>14</v>
      </c>
      <c r="K1382" s="12" t="s">
        <v>116</v>
      </c>
      <c r="L1382" s="14">
        <v>2024</v>
      </c>
      <c r="M1382" s="2"/>
    </row>
    <row r="1383" spans="2:13" x14ac:dyDescent="0.3">
      <c r="B1383" s="15">
        <v>45618</v>
      </c>
      <c r="C1383" s="2" t="s">
        <v>59</v>
      </c>
      <c r="D1383" s="2" t="s">
        <v>60</v>
      </c>
      <c r="E1383" s="16">
        <v>2</v>
      </c>
      <c r="F1383" s="17">
        <v>40</v>
      </c>
      <c r="G1383" s="16">
        <v>4</v>
      </c>
      <c r="H1383" s="17">
        <v>159.96</v>
      </c>
      <c r="I1383" s="2" t="s">
        <v>30</v>
      </c>
      <c r="J1383" s="2" t="s">
        <v>55</v>
      </c>
      <c r="K1383" s="16" t="s">
        <v>116</v>
      </c>
      <c r="L1383" s="18">
        <v>2024</v>
      </c>
      <c r="M1383" s="2"/>
    </row>
    <row r="1384" spans="2:13" x14ac:dyDescent="0.3">
      <c r="B1384" s="10">
        <v>45619</v>
      </c>
      <c r="C1384" s="11" t="s">
        <v>64</v>
      </c>
      <c r="D1384" s="11" t="s">
        <v>65</v>
      </c>
      <c r="E1384" s="12">
        <v>0</v>
      </c>
      <c r="F1384" s="13">
        <v>0</v>
      </c>
      <c r="G1384" s="12">
        <v>5</v>
      </c>
      <c r="H1384" s="13">
        <v>3249.95</v>
      </c>
      <c r="I1384" s="11" t="s">
        <v>35</v>
      </c>
      <c r="J1384" s="11" t="s">
        <v>55</v>
      </c>
      <c r="K1384" s="12" t="s">
        <v>116</v>
      </c>
      <c r="L1384" s="14">
        <v>2024</v>
      </c>
      <c r="M1384" s="2"/>
    </row>
    <row r="1385" spans="2:13" x14ac:dyDescent="0.3">
      <c r="B1385" s="15">
        <v>45620</v>
      </c>
      <c r="C1385" s="2" t="s">
        <v>16</v>
      </c>
      <c r="D1385" s="2" t="s">
        <v>17</v>
      </c>
      <c r="E1385" s="16">
        <v>0</v>
      </c>
      <c r="F1385" s="17">
        <v>0</v>
      </c>
      <c r="G1385" s="16">
        <v>2</v>
      </c>
      <c r="H1385" s="17">
        <v>499.98</v>
      </c>
      <c r="I1385" s="2" t="s">
        <v>18</v>
      </c>
      <c r="J1385" s="2" t="s">
        <v>14</v>
      </c>
      <c r="K1385" s="16" t="s">
        <v>116</v>
      </c>
      <c r="L1385" s="18">
        <v>2024</v>
      </c>
      <c r="M1385" s="2"/>
    </row>
    <row r="1386" spans="2:13" x14ac:dyDescent="0.3">
      <c r="B1386" s="10">
        <v>45621</v>
      </c>
      <c r="C1386" s="11" t="s">
        <v>87</v>
      </c>
      <c r="D1386" s="11" t="s">
        <v>88</v>
      </c>
      <c r="E1386" s="12">
        <v>3</v>
      </c>
      <c r="F1386" s="13">
        <v>188.97</v>
      </c>
      <c r="G1386" s="12">
        <v>1</v>
      </c>
      <c r="H1386" s="13">
        <v>89.99</v>
      </c>
      <c r="I1386" s="11" t="s">
        <v>25</v>
      </c>
      <c r="J1386" s="11" t="s">
        <v>78</v>
      </c>
      <c r="K1386" s="12" t="s">
        <v>116</v>
      </c>
      <c r="L1386" s="14">
        <v>2024</v>
      </c>
      <c r="M1386" s="2"/>
    </row>
    <row r="1387" spans="2:13" x14ac:dyDescent="0.3">
      <c r="B1387" s="15">
        <v>45622</v>
      </c>
      <c r="C1387" s="2" t="s">
        <v>69</v>
      </c>
      <c r="D1387" s="2" t="s">
        <v>70</v>
      </c>
      <c r="E1387" s="16">
        <v>0</v>
      </c>
      <c r="F1387" s="17">
        <v>0</v>
      </c>
      <c r="G1387" s="16">
        <v>1</v>
      </c>
      <c r="H1387" s="17">
        <v>70</v>
      </c>
      <c r="I1387" s="2" t="s">
        <v>71</v>
      </c>
      <c r="J1387" s="2" t="s">
        <v>68</v>
      </c>
      <c r="K1387" s="16" t="s">
        <v>116</v>
      </c>
      <c r="L1387" s="18">
        <v>2024</v>
      </c>
      <c r="M1387" s="2"/>
    </row>
    <row r="1388" spans="2:13" x14ac:dyDescent="0.3">
      <c r="B1388" s="10">
        <v>45623</v>
      </c>
      <c r="C1388" s="11" t="s">
        <v>31</v>
      </c>
      <c r="D1388" s="11" t="s">
        <v>32</v>
      </c>
      <c r="E1388" s="12">
        <v>0</v>
      </c>
      <c r="F1388" s="13">
        <v>0</v>
      </c>
      <c r="G1388" s="12">
        <v>2</v>
      </c>
      <c r="H1388" s="13">
        <v>551.76</v>
      </c>
      <c r="I1388" s="11" t="s">
        <v>18</v>
      </c>
      <c r="J1388" s="11" t="s">
        <v>14</v>
      </c>
      <c r="K1388" s="12" t="s">
        <v>116</v>
      </c>
      <c r="L1388" s="14">
        <v>2024</v>
      </c>
      <c r="M1388" s="2"/>
    </row>
    <row r="1389" spans="2:13" x14ac:dyDescent="0.3">
      <c r="B1389" s="15">
        <v>45624</v>
      </c>
      <c r="C1389" s="2" t="s">
        <v>63</v>
      </c>
      <c r="D1389" s="2" t="s">
        <v>41</v>
      </c>
      <c r="E1389" s="16">
        <v>1</v>
      </c>
      <c r="F1389" s="17">
        <v>20</v>
      </c>
      <c r="G1389" s="16">
        <v>2</v>
      </c>
      <c r="H1389" s="17">
        <v>79.98</v>
      </c>
      <c r="I1389" s="2" t="s">
        <v>25</v>
      </c>
      <c r="J1389" s="2" t="s">
        <v>55</v>
      </c>
      <c r="K1389" s="16" t="s">
        <v>116</v>
      </c>
      <c r="L1389" s="18">
        <v>2024</v>
      </c>
      <c r="M1389" s="2"/>
    </row>
    <row r="1390" spans="2:13" x14ac:dyDescent="0.3">
      <c r="B1390" s="10">
        <v>45625</v>
      </c>
      <c r="C1390" s="11" t="s">
        <v>56</v>
      </c>
      <c r="D1390" s="11" t="s">
        <v>57</v>
      </c>
      <c r="E1390" s="12">
        <v>2</v>
      </c>
      <c r="F1390" s="13">
        <v>366.5</v>
      </c>
      <c r="G1390" s="12">
        <v>2</v>
      </c>
      <c r="H1390" s="13">
        <v>431.18</v>
      </c>
      <c r="I1390" s="11" t="s">
        <v>58</v>
      </c>
      <c r="J1390" s="11" t="s">
        <v>55</v>
      </c>
      <c r="K1390" s="12" t="s">
        <v>116</v>
      </c>
      <c r="L1390" s="14">
        <v>2024</v>
      </c>
      <c r="M1390" s="2"/>
    </row>
    <row r="1391" spans="2:13" x14ac:dyDescent="0.3">
      <c r="B1391" s="15">
        <v>45626</v>
      </c>
      <c r="C1391" s="2" t="s">
        <v>28</v>
      </c>
      <c r="D1391" s="2" t="s">
        <v>29</v>
      </c>
      <c r="E1391" s="16">
        <v>2</v>
      </c>
      <c r="F1391" s="17">
        <v>30</v>
      </c>
      <c r="G1391" s="16">
        <v>2</v>
      </c>
      <c r="H1391" s="17">
        <v>59.98</v>
      </c>
      <c r="I1391" s="2" t="s">
        <v>30</v>
      </c>
      <c r="J1391" s="2" t="s">
        <v>14</v>
      </c>
      <c r="K1391" s="16" t="s">
        <v>116</v>
      </c>
      <c r="L1391" s="18">
        <v>2024</v>
      </c>
      <c r="M1391" s="2"/>
    </row>
    <row r="1392" spans="2:13" x14ac:dyDescent="0.3">
      <c r="B1392" s="10">
        <v>45627</v>
      </c>
      <c r="C1392" s="11" t="s">
        <v>66</v>
      </c>
      <c r="D1392" s="11" t="s">
        <v>67</v>
      </c>
      <c r="E1392" s="12">
        <v>1</v>
      </c>
      <c r="F1392" s="13">
        <v>4495.5</v>
      </c>
      <c r="G1392" s="12">
        <v>2</v>
      </c>
      <c r="H1392" s="13">
        <v>9990</v>
      </c>
      <c r="I1392" s="11" t="s">
        <v>13</v>
      </c>
      <c r="J1392" s="11" t="s">
        <v>68</v>
      </c>
      <c r="K1392" s="12" t="s">
        <v>117</v>
      </c>
      <c r="L1392" s="14">
        <v>2024</v>
      </c>
      <c r="M1392" s="2"/>
    </row>
    <row r="1393" spans="2:13" x14ac:dyDescent="0.3">
      <c r="B1393" s="15">
        <v>45628</v>
      </c>
      <c r="C1393" s="2" t="s">
        <v>53</v>
      </c>
      <c r="D1393" s="2" t="s">
        <v>54</v>
      </c>
      <c r="E1393" s="16">
        <v>0</v>
      </c>
      <c r="F1393" s="17">
        <v>0</v>
      </c>
      <c r="G1393" s="16">
        <v>2</v>
      </c>
      <c r="H1393" s="17">
        <v>519.98</v>
      </c>
      <c r="I1393" s="2" t="s">
        <v>35</v>
      </c>
      <c r="J1393" s="2" t="s">
        <v>55</v>
      </c>
      <c r="K1393" s="16" t="s">
        <v>117</v>
      </c>
      <c r="L1393" s="18">
        <v>2024</v>
      </c>
      <c r="M1393" s="2"/>
    </row>
    <row r="1394" spans="2:13" x14ac:dyDescent="0.3">
      <c r="B1394" s="10">
        <v>45629</v>
      </c>
      <c r="C1394" s="11" t="s">
        <v>42</v>
      </c>
      <c r="D1394" s="11" t="s">
        <v>43</v>
      </c>
      <c r="E1394" s="12">
        <v>3</v>
      </c>
      <c r="F1394" s="13">
        <v>65.97</v>
      </c>
      <c r="G1394" s="12">
        <v>2</v>
      </c>
      <c r="H1394" s="13">
        <v>79.98</v>
      </c>
      <c r="I1394" s="11" t="s">
        <v>25</v>
      </c>
      <c r="J1394" s="11" t="s">
        <v>36</v>
      </c>
      <c r="K1394" s="12" t="s">
        <v>117</v>
      </c>
      <c r="L1394" s="14">
        <v>2024</v>
      </c>
      <c r="M1394" s="2"/>
    </row>
    <row r="1395" spans="2:13" x14ac:dyDescent="0.3">
      <c r="B1395" s="15">
        <v>45630</v>
      </c>
      <c r="C1395" s="2" t="s">
        <v>37</v>
      </c>
      <c r="D1395" s="2" t="s">
        <v>38</v>
      </c>
      <c r="E1395" s="16">
        <v>1</v>
      </c>
      <c r="F1395" s="17">
        <v>38.99</v>
      </c>
      <c r="G1395" s="16">
        <v>4</v>
      </c>
      <c r="H1395" s="17">
        <v>239.96</v>
      </c>
      <c r="I1395" s="2" t="s">
        <v>39</v>
      </c>
      <c r="J1395" s="2" t="s">
        <v>36</v>
      </c>
      <c r="K1395" s="16" t="s">
        <v>117</v>
      </c>
      <c r="L1395" s="18">
        <v>2024</v>
      </c>
      <c r="M1395" s="2"/>
    </row>
    <row r="1396" spans="2:13" x14ac:dyDescent="0.3">
      <c r="B1396" s="10">
        <v>45631</v>
      </c>
      <c r="C1396" s="11" t="s">
        <v>101</v>
      </c>
      <c r="D1396" s="11" t="s">
        <v>102</v>
      </c>
      <c r="E1396" s="12">
        <v>3</v>
      </c>
      <c r="F1396" s="13">
        <v>732.90000000000009</v>
      </c>
      <c r="G1396" s="12">
        <v>5</v>
      </c>
      <c r="H1396" s="13">
        <v>1745</v>
      </c>
      <c r="I1396" s="11" t="s">
        <v>103</v>
      </c>
      <c r="J1396" s="11" t="s">
        <v>100</v>
      </c>
      <c r="K1396" s="12" t="s">
        <v>117</v>
      </c>
      <c r="L1396" s="14">
        <v>2024</v>
      </c>
      <c r="M1396" s="2"/>
    </row>
    <row r="1397" spans="2:13" x14ac:dyDescent="0.3">
      <c r="B1397" s="15">
        <v>45632</v>
      </c>
      <c r="C1397" s="2" t="s">
        <v>49</v>
      </c>
      <c r="D1397" s="2" t="s">
        <v>50</v>
      </c>
      <c r="E1397" s="16">
        <v>3</v>
      </c>
      <c r="F1397" s="17">
        <v>69.09</v>
      </c>
      <c r="G1397" s="16">
        <v>4</v>
      </c>
      <c r="H1397" s="17">
        <v>167.52</v>
      </c>
      <c r="I1397" s="2" t="s">
        <v>46</v>
      </c>
      <c r="J1397" s="2" t="s">
        <v>36</v>
      </c>
      <c r="K1397" s="16" t="s">
        <v>117</v>
      </c>
      <c r="L1397" s="18">
        <v>2024</v>
      </c>
      <c r="M1397" s="2"/>
    </row>
    <row r="1398" spans="2:13" x14ac:dyDescent="0.3">
      <c r="B1398" s="10">
        <v>45633</v>
      </c>
      <c r="C1398" s="11" t="s">
        <v>51</v>
      </c>
      <c r="D1398" s="11" t="s">
        <v>52</v>
      </c>
      <c r="E1398" s="12">
        <v>1</v>
      </c>
      <c r="F1398" s="13">
        <v>89.99</v>
      </c>
      <c r="G1398" s="12">
        <v>4</v>
      </c>
      <c r="H1398" s="13">
        <v>479.96</v>
      </c>
      <c r="I1398" s="11" t="s">
        <v>39</v>
      </c>
      <c r="J1398" s="11" t="s">
        <v>36</v>
      </c>
      <c r="K1398" s="12" t="s">
        <v>117</v>
      </c>
      <c r="L1398" s="14">
        <v>2024</v>
      </c>
      <c r="M1398" s="2"/>
    </row>
    <row r="1399" spans="2:13" x14ac:dyDescent="0.3">
      <c r="B1399" s="15">
        <v>45634</v>
      </c>
      <c r="C1399" s="2" t="s">
        <v>53</v>
      </c>
      <c r="D1399" s="2" t="s">
        <v>54</v>
      </c>
      <c r="E1399" s="16">
        <v>1</v>
      </c>
      <c r="F1399" s="17">
        <v>207.99</v>
      </c>
      <c r="G1399" s="16">
        <v>3</v>
      </c>
      <c r="H1399" s="17">
        <v>779.97</v>
      </c>
      <c r="I1399" s="2" t="s">
        <v>35</v>
      </c>
      <c r="J1399" s="2" t="s">
        <v>55</v>
      </c>
      <c r="K1399" s="16" t="s">
        <v>117</v>
      </c>
      <c r="L1399" s="18">
        <v>2024</v>
      </c>
      <c r="M1399" s="2"/>
    </row>
    <row r="1400" spans="2:13" x14ac:dyDescent="0.3">
      <c r="B1400" s="10">
        <v>45635</v>
      </c>
      <c r="C1400" s="11" t="s">
        <v>64</v>
      </c>
      <c r="D1400" s="11" t="s">
        <v>65</v>
      </c>
      <c r="E1400" s="12">
        <v>0</v>
      </c>
      <c r="F1400" s="13">
        <v>0</v>
      </c>
      <c r="G1400" s="12">
        <v>2</v>
      </c>
      <c r="H1400" s="13">
        <v>1299.98</v>
      </c>
      <c r="I1400" s="11" t="s">
        <v>35</v>
      </c>
      <c r="J1400" s="11" t="s">
        <v>55</v>
      </c>
      <c r="K1400" s="12" t="s">
        <v>117</v>
      </c>
      <c r="L1400" s="14">
        <v>2024</v>
      </c>
      <c r="M1400" s="2"/>
    </row>
    <row r="1401" spans="2:13" x14ac:dyDescent="0.3">
      <c r="B1401" s="15">
        <v>45636</v>
      </c>
      <c r="C1401" s="2" t="s">
        <v>51</v>
      </c>
      <c r="D1401" s="2" t="s">
        <v>52</v>
      </c>
      <c r="E1401" s="16">
        <v>1</v>
      </c>
      <c r="F1401" s="17">
        <v>89.99</v>
      </c>
      <c r="G1401" s="16">
        <v>4</v>
      </c>
      <c r="H1401" s="17">
        <v>479.96</v>
      </c>
      <c r="I1401" s="2" t="s">
        <v>39</v>
      </c>
      <c r="J1401" s="2" t="s">
        <v>36</v>
      </c>
      <c r="K1401" s="16" t="s">
        <v>117</v>
      </c>
      <c r="L1401" s="18">
        <v>2024</v>
      </c>
      <c r="M1401" s="2"/>
    </row>
    <row r="1402" spans="2:13" x14ac:dyDescent="0.3">
      <c r="B1402" s="10">
        <v>45637</v>
      </c>
      <c r="C1402" s="11" t="s">
        <v>63</v>
      </c>
      <c r="D1402" s="11" t="s">
        <v>41</v>
      </c>
      <c r="E1402" s="12">
        <v>0</v>
      </c>
      <c r="F1402" s="13">
        <v>0</v>
      </c>
      <c r="G1402" s="12">
        <v>3</v>
      </c>
      <c r="H1402" s="13">
        <v>119.97</v>
      </c>
      <c r="I1402" s="11" t="s">
        <v>25</v>
      </c>
      <c r="J1402" s="11" t="s">
        <v>55</v>
      </c>
      <c r="K1402" s="12" t="s">
        <v>117</v>
      </c>
      <c r="L1402" s="14">
        <v>2024</v>
      </c>
      <c r="M1402" s="2"/>
    </row>
    <row r="1403" spans="2:13" x14ac:dyDescent="0.3">
      <c r="B1403" s="15">
        <v>45638</v>
      </c>
      <c r="C1403" s="2" t="s">
        <v>79</v>
      </c>
      <c r="D1403" s="2" t="s">
        <v>80</v>
      </c>
      <c r="E1403" s="16">
        <v>0</v>
      </c>
      <c r="F1403" s="17">
        <v>0</v>
      </c>
      <c r="G1403" s="16">
        <v>5</v>
      </c>
      <c r="H1403" s="17">
        <v>1245</v>
      </c>
      <c r="I1403" s="2" t="s">
        <v>81</v>
      </c>
      <c r="J1403" s="2" t="s">
        <v>78</v>
      </c>
      <c r="K1403" s="16" t="s">
        <v>117</v>
      </c>
      <c r="L1403" s="18">
        <v>2024</v>
      </c>
      <c r="M1403" s="2"/>
    </row>
    <row r="1404" spans="2:13" x14ac:dyDescent="0.3">
      <c r="B1404" s="10">
        <v>45639</v>
      </c>
      <c r="C1404" s="11" t="s">
        <v>101</v>
      </c>
      <c r="D1404" s="11" t="s">
        <v>102</v>
      </c>
      <c r="E1404" s="12">
        <v>3</v>
      </c>
      <c r="F1404" s="13">
        <v>732.90000000000009</v>
      </c>
      <c r="G1404" s="12">
        <v>2</v>
      </c>
      <c r="H1404" s="13">
        <v>698</v>
      </c>
      <c r="I1404" s="11" t="s">
        <v>103</v>
      </c>
      <c r="J1404" s="11" t="s">
        <v>100</v>
      </c>
      <c r="K1404" s="12" t="s">
        <v>117</v>
      </c>
      <c r="L1404" s="14">
        <v>2024</v>
      </c>
      <c r="M1404" s="2"/>
    </row>
    <row r="1405" spans="2:13" x14ac:dyDescent="0.3">
      <c r="B1405" s="15">
        <v>45640</v>
      </c>
      <c r="C1405" s="2" t="s">
        <v>40</v>
      </c>
      <c r="D1405" s="2" t="s">
        <v>41</v>
      </c>
      <c r="E1405" s="16">
        <v>2</v>
      </c>
      <c r="F1405" s="17">
        <v>43.98</v>
      </c>
      <c r="G1405" s="16">
        <v>2</v>
      </c>
      <c r="H1405" s="17">
        <v>79.98</v>
      </c>
      <c r="I1405" s="2" t="s">
        <v>25</v>
      </c>
      <c r="J1405" s="2" t="s">
        <v>36</v>
      </c>
      <c r="K1405" s="16" t="s">
        <v>117</v>
      </c>
      <c r="L1405" s="18">
        <v>2024</v>
      </c>
      <c r="M1405" s="2"/>
    </row>
    <row r="1406" spans="2:13" x14ac:dyDescent="0.3">
      <c r="B1406" s="10">
        <v>45641</v>
      </c>
      <c r="C1406" s="11" t="s">
        <v>53</v>
      </c>
      <c r="D1406" s="11" t="s">
        <v>54</v>
      </c>
      <c r="E1406" s="12">
        <v>2</v>
      </c>
      <c r="F1406" s="13">
        <v>415.98</v>
      </c>
      <c r="G1406" s="12">
        <v>2</v>
      </c>
      <c r="H1406" s="13">
        <v>519.98</v>
      </c>
      <c r="I1406" s="11" t="s">
        <v>35</v>
      </c>
      <c r="J1406" s="11" t="s">
        <v>55</v>
      </c>
      <c r="K1406" s="12" t="s">
        <v>117</v>
      </c>
      <c r="L1406" s="14">
        <v>2024</v>
      </c>
      <c r="M1406" s="2"/>
    </row>
    <row r="1407" spans="2:13" x14ac:dyDescent="0.3">
      <c r="B1407" s="15">
        <v>45642</v>
      </c>
      <c r="C1407" s="2" t="s">
        <v>11</v>
      </c>
      <c r="D1407" s="2" t="s">
        <v>12</v>
      </c>
      <c r="E1407" s="16">
        <v>0</v>
      </c>
      <c r="F1407" s="17">
        <v>0</v>
      </c>
      <c r="G1407" s="16">
        <v>3</v>
      </c>
      <c r="H1407" s="17">
        <v>1295.97</v>
      </c>
      <c r="I1407" s="2" t="s">
        <v>13</v>
      </c>
      <c r="J1407" s="2" t="s">
        <v>14</v>
      </c>
      <c r="K1407" s="16" t="s">
        <v>117</v>
      </c>
      <c r="L1407" s="18">
        <v>2024</v>
      </c>
      <c r="M1407" s="2"/>
    </row>
    <row r="1408" spans="2:13" x14ac:dyDescent="0.3">
      <c r="B1408" s="10">
        <v>45643</v>
      </c>
      <c r="C1408" s="11" t="s">
        <v>72</v>
      </c>
      <c r="D1408" s="11" t="s">
        <v>73</v>
      </c>
      <c r="E1408" s="12">
        <v>1</v>
      </c>
      <c r="F1408" s="13">
        <v>12600</v>
      </c>
      <c r="G1408" s="12">
        <v>1</v>
      </c>
      <c r="H1408" s="13">
        <v>14000</v>
      </c>
      <c r="I1408" s="11" t="s">
        <v>74</v>
      </c>
      <c r="J1408" s="11" t="s">
        <v>68</v>
      </c>
      <c r="K1408" s="12" t="s">
        <v>117</v>
      </c>
      <c r="L1408" s="14">
        <v>2024</v>
      </c>
      <c r="M1408" s="2"/>
    </row>
    <row r="1409" spans="2:13" x14ac:dyDescent="0.3">
      <c r="B1409" s="15">
        <v>45644</v>
      </c>
      <c r="C1409" s="2" t="s">
        <v>82</v>
      </c>
      <c r="D1409" s="2" t="s">
        <v>83</v>
      </c>
      <c r="E1409" s="16">
        <v>2</v>
      </c>
      <c r="F1409" s="17">
        <v>193.5</v>
      </c>
      <c r="G1409" s="16">
        <v>5</v>
      </c>
      <c r="H1409" s="17">
        <v>645</v>
      </c>
      <c r="I1409" s="2" t="s">
        <v>77</v>
      </c>
      <c r="J1409" s="2" t="s">
        <v>78</v>
      </c>
      <c r="K1409" s="16" t="s">
        <v>117</v>
      </c>
      <c r="L1409" s="18">
        <v>2024</v>
      </c>
      <c r="M1409" s="2"/>
    </row>
    <row r="1410" spans="2:13" x14ac:dyDescent="0.3">
      <c r="B1410" s="10">
        <v>45645</v>
      </c>
      <c r="C1410" s="11" t="s">
        <v>42</v>
      </c>
      <c r="D1410" s="11" t="s">
        <v>43</v>
      </c>
      <c r="E1410" s="12">
        <v>3</v>
      </c>
      <c r="F1410" s="13">
        <v>65.97</v>
      </c>
      <c r="G1410" s="12">
        <v>4</v>
      </c>
      <c r="H1410" s="13">
        <v>159.96</v>
      </c>
      <c r="I1410" s="11" t="s">
        <v>25</v>
      </c>
      <c r="J1410" s="11" t="s">
        <v>36</v>
      </c>
      <c r="K1410" s="12" t="s">
        <v>117</v>
      </c>
      <c r="L1410" s="14">
        <v>2024</v>
      </c>
      <c r="M1410" s="2"/>
    </row>
    <row r="1411" spans="2:13" x14ac:dyDescent="0.3">
      <c r="B1411" s="15">
        <v>45646</v>
      </c>
      <c r="C1411" s="2" t="s">
        <v>11</v>
      </c>
      <c r="D1411" s="2" t="s">
        <v>12</v>
      </c>
      <c r="E1411" s="16">
        <v>2</v>
      </c>
      <c r="F1411" s="17">
        <v>691.18</v>
      </c>
      <c r="G1411" s="16">
        <v>5</v>
      </c>
      <c r="H1411" s="17">
        <v>2159.9499999999998</v>
      </c>
      <c r="I1411" s="2" t="s">
        <v>13</v>
      </c>
      <c r="J1411" s="2" t="s">
        <v>14</v>
      </c>
      <c r="K1411" s="16" t="s">
        <v>117</v>
      </c>
      <c r="L1411" s="18">
        <v>2024</v>
      </c>
      <c r="M1411" s="2"/>
    </row>
    <row r="1412" spans="2:13" x14ac:dyDescent="0.3">
      <c r="B1412" s="10">
        <v>45647</v>
      </c>
      <c r="C1412" s="11" t="s">
        <v>33</v>
      </c>
      <c r="D1412" s="11" t="s">
        <v>34</v>
      </c>
      <c r="E1412" s="12">
        <v>1</v>
      </c>
      <c r="F1412" s="13">
        <v>199.99</v>
      </c>
      <c r="G1412" s="12">
        <v>5</v>
      </c>
      <c r="H1412" s="13">
        <v>1249.95</v>
      </c>
      <c r="I1412" s="11" t="s">
        <v>35</v>
      </c>
      <c r="J1412" s="11" t="s">
        <v>36</v>
      </c>
      <c r="K1412" s="12" t="s">
        <v>117</v>
      </c>
      <c r="L1412" s="14">
        <v>2024</v>
      </c>
      <c r="M1412" s="2"/>
    </row>
    <row r="1413" spans="2:13" x14ac:dyDescent="0.3">
      <c r="B1413" s="15">
        <v>45648</v>
      </c>
      <c r="C1413" s="2" t="s">
        <v>59</v>
      </c>
      <c r="D1413" s="2" t="s">
        <v>60</v>
      </c>
      <c r="E1413" s="16">
        <v>3</v>
      </c>
      <c r="F1413" s="17">
        <v>60</v>
      </c>
      <c r="G1413" s="16">
        <v>2</v>
      </c>
      <c r="H1413" s="17">
        <v>79.98</v>
      </c>
      <c r="I1413" s="2" t="s">
        <v>30</v>
      </c>
      <c r="J1413" s="2" t="s">
        <v>55</v>
      </c>
      <c r="K1413" s="16" t="s">
        <v>117</v>
      </c>
      <c r="L1413" s="18">
        <v>2024</v>
      </c>
      <c r="M1413" s="2"/>
    </row>
    <row r="1414" spans="2:13" x14ac:dyDescent="0.3">
      <c r="B1414" s="10">
        <v>45649</v>
      </c>
      <c r="C1414" s="11" t="s">
        <v>47</v>
      </c>
      <c r="D1414" s="11" t="s">
        <v>48</v>
      </c>
      <c r="E1414" s="12">
        <v>3</v>
      </c>
      <c r="F1414" s="13">
        <v>269.73</v>
      </c>
      <c r="G1414" s="12">
        <v>1</v>
      </c>
      <c r="H1414" s="13">
        <v>119.88</v>
      </c>
      <c r="I1414" s="11" t="s">
        <v>46</v>
      </c>
      <c r="J1414" s="11" t="s">
        <v>36</v>
      </c>
      <c r="K1414" s="12" t="s">
        <v>117</v>
      </c>
      <c r="L1414" s="14">
        <v>2024</v>
      </c>
      <c r="M1414" s="2"/>
    </row>
    <row r="1415" spans="2:13" x14ac:dyDescent="0.3">
      <c r="B1415" s="15">
        <v>45650</v>
      </c>
      <c r="C1415" s="2" t="s">
        <v>92</v>
      </c>
      <c r="D1415" s="2" t="s">
        <v>93</v>
      </c>
      <c r="E1415" s="16">
        <v>31</v>
      </c>
      <c r="F1415" s="17">
        <v>1208.69</v>
      </c>
      <c r="G1415" s="16">
        <v>2</v>
      </c>
      <c r="H1415" s="17">
        <v>119.98</v>
      </c>
      <c r="I1415" s="2" t="s">
        <v>94</v>
      </c>
      <c r="J1415" s="2" t="s">
        <v>95</v>
      </c>
      <c r="K1415" s="16" t="s">
        <v>117</v>
      </c>
      <c r="L1415" s="18">
        <v>2024</v>
      </c>
      <c r="M1415" s="2"/>
    </row>
    <row r="1416" spans="2:13" x14ac:dyDescent="0.3">
      <c r="B1416" s="10">
        <v>45651</v>
      </c>
      <c r="C1416" s="11" t="s">
        <v>19</v>
      </c>
      <c r="D1416" s="11" t="s">
        <v>20</v>
      </c>
      <c r="E1416" s="12">
        <v>2</v>
      </c>
      <c r="F1416" s="13">
        <v>129.97999999999999</v>
      </c>
      <c r="G1416" s="12">
        <v>4</v>
      </c>
      <c r="H1416" s="13">
        <v>399.96</v>
      </c>
      <c r="I1416" s="11" t="s">
        <v>18</v>
      </c>
      <c r="J1416" s="11" t="s">
        <v>14</v>
      </c>
      <c r="K1416" s="12" t="s">
        <v>117</v>
      </c>
      <c r="L1416" s="14">
        <v>2024</v>
      </c>
      <c r="M1416" s="2"/>
    </row>
    <row r="1417" spans="2:13" x14ac:dyDescent="0.3">
      <c r="B1417" s="15">
        <v>45652</v>
      </c>
      <c r="C1417" s="2" t="s">
        <v>40</v>
      </c>
      <c r="D1417" s="2" t="s">
        <v>41</v>
      </c>
      <c r="E1417" s="16">
        <v>0</v>
      </c>
      <c r="F1417" s="17">
        <v>0</v>
      </c>
      <c r="G1417" s="16">
        <v>3</v>
      </c>
      <c r="H1417" s="17">
        <v>119.97</v>
      </c>
      <c r="I1417" s="2" t="s">
        <v>25</v>
      </c>
      <c r="J1417" s="2" t="s">
        <v>36</v>
      </c>
      <c r="K1417" s="16" t="s">
        <v>117</v>
      </c>
      <c r="L1417" s="18">
        <v>2024</v>
      </c>
      <c r="M1417" s="2"/>
    </row>
    <row r="1418" spans="2:13" x14ac:dyDescent="0.3">
      <c r="B1418" s="10">
        <v>45653</v>
      </c>
      <c r="C1418" s="11" t="s">
        <v>44</v>
      </c>
      <c r="D1418" s="11" t="s">
        <v>45</v>
      </c>
      <c r="E1418" s="12">
        <v>1</v>
      </c>
      <c r="F1418" s="13">
        <v>32.71</v>
      </c>
      <c r="G1418" s="12">
        <v>4</v>
      </c>
      <c r="H1418" s="13">
        <v>201.28</v>
      </c>
      <c r="I1418" s="11" t="s">
        <v>46</v>
      </c>
      <c r="J1418" s="11" t="s">
        <v>36</v>
      </c>
      <c r="K1418" s="12" t="s">
        <v>117</v>
      </c>
      <c r="L1418" s="14">
        <v>2024</v>
      </c>
      <c r="M1418" s="2"/>
    </row>
    <row r="1419" spans="2:13" x14ac:dyDescent="0.3">
      <c r="B1419" s="15">
        <v>45654</v>
      </c>
      <c r="C1419" s="2" t="s">
        <v>19</v>
      </c>
      <c r="D1419" s="2" t="s">
        <v>20</v>
      </c>
      <c r="E1419" s="16">
        <v>0</v>
      </c>
      <c r="F1419" s="17">
        <v>0</v>
      </c>
      <c r="G1419" s="16">
        <v>1</v>
      </c>
      <c r="H1419" s="17">
        <v>99.99</v>
      </c>
      <c r="I1419" s="2" t="s">
        <v>18</v>
      </c>
      <c r="J1419" s="2" t="s">
        <v>14</v>
      </c>
      <c r="K1419" s="16" t="s">
        <v>117</v>
      </c>
      <c r="L1419" s="18">
        <v>2024</v>
      </c>
      <c r="M1419" s="2"/>
    </row>
    <row r="1420" spans="2:13" x14ac:dyDescent="0.3">
      <c r="B1420" s="10">
        <v>45655</v>
      </c>
      <c r="C1420" s="11" t="s">
        <v>98</v>
      </c>
      <c r="D1420" s="11" t="s">
        <v>99</v>
      </c>
      <c r="E1420" s="12">
        <v>3</v>
      </c>
      <c r="F1420" s="13">
        <v>1079.8799999999999</v>
      </c>
      <c r="G1420" s="12">
        <v>1</v>
      </c>
      <c r="H1420" s="13">
        <v>399.95</v>
      </c>
      <c r="I1420" s="11" t="s">
        <v>13</v>
      </c>
      <c r="J1420" s="11" t="s">
        <v>100</v>
      </c>
      <c r="K1420" s="12" t="s">
        <v>117</v>
      </c>
      <c r="L1420" s="14">
        <v>2024</v>
      </c>
      <c r="M1420" s="2"/>
    </row>
    <row r="1421" spans="2:13" x14ac:dyDescent="0.3">
      <c r="B1421" s="15">
        <v>45656</v>
      </c>
      <c r="C1421" s="2" t="s">
        <v>98</v>
      </c>
      <c r="D1421" s="2" t="s">
        <v>99</v>
      </c>
      <c r="E1421" s="16">
        <v>2</v>
      </c>
      <c r="F1421" s="17">
        <v>719.92</v>
      </c>
      <c r="G1421" s="16">
        <v>3</v>
      </c>
      <c r="H1421" s="17">
        <v>1199.8499999999999</v>
      </c>
      <c r="I1421" s="2" t="s">
        <v>13</v>
      </c>
      <c r="J1421" s="2" t="s">
        <v>100</v>
      </c>
      <c r="K1421" s="16" t="s">
        <v>117</v>
      </c>
      <c r="L1421" s="18">
        <v>2024</v>
      </c>
      <c r="M1421" s="2"/>
    </row>
    <row r="1422" spans="2:13" x14ac:dyDescent="0.3">
      <c r="B1422" s="10">
        <v>45657</v>
      </c>
      <c r="C1422" s="11" t="s">
        <v>89</v>
      </c>
      <c r="D1422" s="11" t="s">
        <v>90</v>
      </c>
      <c r="E1422" s="12">
        <v>0</v>
      </c>
      <c r="F1422" s="13">
        <v>0</v>
      </c>
      <c r="G1422" s="12">
        <v>3</v>
      </c>
      <c r="H1422" s="13">
        <v>269.97000000000003</v>
      </c>
      <c r="I1422" s="11" t="s">
        <v>91</v>
      </c>
      <c r="J1422" s="11" t="s">
        <v>78</v>
      </c>
      <c r="K1422" s="12" t="s">
        <v>117</v>
      </c>
      <c r="L1422" s="14">
        <v>2024</v>
      </c>
      <c r="M1422" s="2"/>
    </row>
    <row r="1423" spans="2:13" x14ac:dyDescent="0.3">
      <c r="B1423" s="15">
        <v>45658</v>
      </c>
      <c r="C1423" s="2" t="s">
        <v>98</v>
      </c>
      <c r="D1423" s="2" t="s">
        <v>99</v>
      </c>
      <c r="E1423" s="16">
        <v>0</v>
      </c>
      <c r="F1423" s="17">
        <v>0</v>
      </c>
      <c r="G1423" s="16">
        <v>4</v>
      </c>
      <c r="H1423" s="17">
        <v>1599.8</v>
      </c>
      <c r="I1423" s="2" t="s">
        <v>13</v>
      </c>
      <c r="J1423" s="2" t="s">
        <v>100</v>
      </c>
      <c r="K1423" s="16" t="s">
        <v>15</v>
      </c>
      <c r="L1423" s="18">
        <v>2025</v>
      </c>
      <c r="M1423" s="2"/>
    </row>
    <row r="1424" spans="2:13" x14ac:dyDescent="0.3">
      <c r="B1424" s="10">
        <v>45659</v>
      </c>
      <c r="C1424" s="11" t="s">
        <v>72</v>
      </c>
      <c r="D1424" s="11" t="s">
        <v>73</v>
      </c>
      <c r="E1424" s="12">
        <v>0</v>
      </c>
      <c r="F1424" s="13">
        <v>0</v>
      </c>
      <c r="G1424" s="12">
        <v>1</v>
      </c>
      <c r="H1424" s="13">
        <v>14000</v>
      </c>
      <c r="I1424" s="11" t="s">
        <v>74</v>
      </c>
      <c r="J1424" s="11" t="s">
        <v>68</v>
      </c>
      <c r="K1424" s="12" t="s">
        <v>15</v>
      </c>
      <c r="L1424" s="14">
        <v>2025</v>
      </c>
      <c r="M1424" s="2"/>
    </row>
    <row r="1425" spans="2:13" x14ac:dyDescent="0.3">
      <c r="B1425" s="15">
        <v>45660</v>
      </c>
      <c r="C1425" s="2" t="s">
        <v>11</v>
      </c>
      <c r="D1425" s="2" t="s">
        <v>12</v>
      </c>
      <c r="E1425" s="16">
        <v>3</v>
      </c>
      <c r="F1425" s="17">
        <v>1036.77</v>
      </c>
      <c r="G1425" s="16">
        <v>3</v>
      </c>
      <c r="H1425" s="17">
        <v>1295.97</v>
      </c>
      <c r="I1425" s="2" t="s">
        <v>13</v>
      </c>
      <c r="J1425" s="2" t="s">
        <v>14</v>
      </c>
      <c r="K1425" s="16" t="s">
        <v>15</v>
      </c>
      <c r="L1425" s="18">
        <v>2025</v>
      </c>
      <c r="M1425" s="2"/>
    </row>
    <row r="1426" spans="2:13" x14ac:dyDescent="0.3">
      <c r="B1426" s="10">
        <v>45661</v>
      </c>
      <c r="C1426" s="11" t="s">
        <v>92</v>
      </c>
      <c r="D1426" s="11" t="s">
        <v>93</v>
      </c>
      <c r="E1426" s="12">
        <v>0</v>
      </c>
      <c r="F1426" s="13">
        <v>0</v>
      </c>
      <c r="G1426" s="12">
        <v>5</v>
      </c>
      <c r="H1426" s="13">
        <v>299.95</v>
      </c>
      <c r="I1426" s="11" t="s">
        <v>94</v>
      </c>
      <c r="J1426" s="11" t="s">
        <v>95</v>
      </c>
      <c r="K1426" s="12" t="s">
        <v>15</v>
      </c>
      <c r="L1426" s="14">
        <v>2025</v>
      </c>
      <c r="M1426" s="2"/>
    </row>
    <row r="1427" spans="2:13" x14ac:dyDescent="0.3">
      <c r="B1427" s="15">
        <v>45662</v>
      </c>
      <c r="C1427" s="2" t="s">
        <v>49</v>
      </c>
      <c r="D1427" s="2" t="s">
        <v>50</v>
      </c>
      <c r="E1427" s="16">
        <v>2</v>
      </c>
      <c r="F1427" s="17">
        <v>46.06</v>
      </c>
      <c r="G1427" s="16">
        <v>4</v>
      </c>
      <c r="H1427" s="17">
        <v>167.52</v>
      </c>
      <c r="I1427" s="2" t="s">
        <v>46</v>
      </c>
      <c r="J1427" s="2" t="s">
        <v>36</v>
      </c>
      <c r="K1427" s="16" t="s">
        <v>15</v>
      </c>
      <c r="L1427" s="18">
        <v>2025</v>
      </c>
      <c r="M1427" s="2"/>
    </row>
    <row r="1428" spans="2:13" x14ac:dyDescent="0.3">
      <c r="B1428" s="10">
        <v>45663</v>
      </c>
      <c r="C1428" s="11" t="s">
        <v>66</v>
      </c>
      <c r="D1428" s="11" t="s">
        <v>67</v>
      </c>
      <c r="E1428" s="12">
        <v>2</v>
      </c>
      <c r="F1428" s="13">
        <v>8991</v>
      </c>
      <c r="G1428" s="12">
        <v>3</v>
      </c>
      <c r="H1428" s="13">
        <v>14985</v>
      </c>
      <c r="I1428" s="11" t="s">
        <v>13</v>
      </c>
      <c r="J1428" s="11" t="s">
        <v>68</v>
      </c>
      <c r="K1428" s="12" t="s">
        <v>15</v>
      </c>
      <c r="L1428" s="14">
        <v>2025</v>
      </c>
      <c r="M1428" s="2"/>
    </row>
    <row r="1429" spans="2:13" x14ac:dyDescent="0.3">
      <c r="B1429" s="15">
        <v>45664</v>
      </c>
      <c r="C1429" s="2" t="s">
        <v>66</v>
      </c>
      <c r="D1429" s="2" t="s">
        <v>67</v>
      </c>
      <c r="E1429" s="16">
        <v>1</v>
      </c>
      <c r="F1429" s="17">
        <v>4495.5</v>
      </c>
      <c r="G1429" s="16">
        <v>2</v>
      </c>
      <c r="H1429" s="17">
        <v>9990</v>
      </c>
      <c r="I1429" s="2" t="s">
        <v>13</v>
      </c>
      <c r="J1429" s="2" t="s">
        <v>68</v>
      </c>
      <c r="K1429" s="16" t="s">
        <v>15</v>
      </c>
      <c r="L1429" s="18">
        <v>2025</v>
      </c>
      <c r="M1429" s="2"/>
    </row>
    <row r="1430" spans="2:13" x14ac:dyDescent="0.3">
      <c r="B1430" s="10">
        <v>45665</v>
      </c>
      <c r="C1430" s="11" t="s">
        <v>53</v>
      </c>
      <c r="D1430" s="11" t="s">
        <v>54</v>
      </c>
      <c r="E1430" s="12">
        <v>1</v>
      </c>
      <c r="F1430" s="13">
        <v>207.99</v>
      </c>
      <c r="G1430" s="12">
        <v>1</v>
      </c>
      <c r="H1430" s="13">
        <v>259.99</v>
      </c>
      <c r="I1430" s="11" t="s">
        <v>35</v>
      </c>
      <c r="J1430" s="11" t="s">
        <v>55</v>
      </c>
      <c r="K1430" s="12" t="s">
        <v>15</v>
      </c>
      <c r="L1430" s="14">
        <v>2025</v>
      </c>
      <c r="M1430" s="2"/>
    </row>
    <row r="1431" spans="2:13" x14ac:dyDescent="0.3">
      <c r="B1431" s="15">
        <v>45666</v>
      </c>
      <c r="C1431" s="2" t="s">
        <v>59</v>
      </c>
      <c r="D1431" s="2" t="s">
        <v>60</v>
      </c>
      <c r="E1431" s="16">
        <v>3</v>
      </c>
      <c r="F1431" s="17">
        <v>60</v>
      </c>
      <c r="G1431" s="16">
        <v>2</v>
      </c>
      <c r="H1431" s="17">
        <v>79.98</v>
      </c>
      <c r="I1431" s="2" t="s">
        <v>30</v>
      </c>
      <c r="J1431" s="2" t="s">
        <v>55</v>
      </c>
      <c r="K1431" s="16" t="s">
        <v>15</v>
      </c>
      <c r="L1431" s="18">
        <v>2025</v>
      </c>
      <c r="M1431" s="2"/>
    </row>
    <row r="1432" spans="2:13" x14ac:dyDescent="0.3">
      <c r="B1432" s="10">
        <v>45667</v>
      </c>
      <c r="C1432" s="11" t="s">
        <v>31</v>
      </c>
      <c r="D1432" s="11" t="s">
        <v>32</v>
      </c>
      <c r="E1432" s="12">
        <v>1</v>
      </c>
      <c r="F1432" s="13">
        <v>234.5</v>
      </c>
      <c r="G1432" s="12">
        <v>2</v>
      </c>
      <c r="H1432" s="13">
        <v>551.76</v>
      </c>
      <c r="I1432" s="11" t="s">
        <v>18</v>
      </c>
      <c r="J1432" s="11" t="s">
        <v>14</v>
      </c>
      <c r="K1432" s="12" t="s">
        <v>15</v>
      </c>
      <c r="L1432" s="14">
        <v>2025</v>
      </c>
      <c r="M1432" s="2"/>
    </row>
    <row r="1433" spans="2:13" x14ac:dyDescent="0.3">
      <c r="B1433" s="15">
        <v>45668</v>
      </c>
      <c r="C1433" s="2" t="s">
        <v>63</v>
      </c>
      <c r="D1433" s="2" t="s">
        <v>41</v>
      </c>
      <c r="E1433" s="16">
        <v>3</v>
      </c>
      <c r="F1433" s="17">
        <v>60</v>
      </c>
      <c r="G1433" s="16">
        <v>5</v>
      </c>
      <c r="H1433" s="17">
        <v>199.95</v>
      </c>
      <c r="I1433" s="2" t="s">
        <v>25</v>
      </c>
      <c r="J1433" s="2" t="s">
        <v>55</v>
      </c>
      <c r="K1433" s="16" t="s">
        <v>15</v>
      </c>
      <c r="L1433" s="18">
        <v>2025</v>
      </c>
      <c r="M1433" s="2"/>
    </row>
    <row r="1434" spans="2:13" x14ac:dyDescent="0.3">
      <c r="B1434" s="10">
        <v>45669</v>
      </c>
      <c r="C1434" s="11" t="s">
        <v>49</v>
      </c>
      <c r="D1434" s="11" t="s">
        <v>50</v>
      </c>
      <c r="E1434" s="12">
        <v>2</v>
      </c>
      <c r="F1434" s="13">
        <v>46.06</v>
      </c>
      <c r="G1434" s="12">
        <v>4</v>
      </c>
      <c r="H1434" s="13">
        <v>167.52</v>
      </c>
      <c r="I1434" s="11" t="s">
        <v>46</v>
      </c>
      <c r="J1434" s="11" t="s">
        <v>36</v>
      </c>
      <c r="K1434" s="12" t="s">
        <v>15</v>
      </c>
      <c r="L1434" s="14">
        <v>2025</v>
      </c>
      <c r="M1434" s="2"/>
    </row>
    <row r="1435" spans="2:13" x14ac:dyDescent="0.3">
      <c r="B1435" s="15">
        <v>45670</v>
      </c>
      <c r="C1435" s="2" t="s">
        <v>26</v>
      </c>
      <c r="D1435" s="2" t="s">
        <v>27</v>
      </c>
      <c r="E1435" s="16">
        <v>0</v>
      </c>
      <c r="F1435" s="17">
        <v>0</v>
      </c>
      <c r="G1435" s="16">
        <v>2</v>
      </c>
      <c r="H1435" s="17">
        <v>55.98</v>
      </c>
      <c r="I1435" s="2" t="s">
        <v>25</v>
      </c>
      <c r="J1435" s="2" t="s">
        <v>14</v>
      </c>
      <c r="K1435" s="16" t="s">
        <v>15</v>
      </c>
      <c r="L1435" s="18">
        <v>2025</v>
      </c>
      <c r="M1435" s="2"/>
    </row>
    <row r="1436" spans="2:13" x14ac:dyDescent="0.3">
      <c r="B1436" s="10">
        <v>45671</v>
      </c>
      <c r="C1436" s="11" t="s">
        <v>96</v>
      </c>
      <c r="D1436" s="11" t="s">
        <v>97</v>
      </c>
      <c r="E1436" s="12">
        <v>1</v>
      </c>
      <c r="F1436" s="13">
        <v>74.989999999999995</v>
      </c>
      <c r="G1436" s="12">
        <v>4</v>
      </c>
      <c r="H1436" s="13">
        <v>399.96</v>
      </c>
      <c r="I1436" s="11" t="s">
        <v>25</v>
      </c>
      <c r="J1436" s="11" t="s">
        <v>95</v>
      </c>
      <c r="K1436" s="12" t="s">
        <v>15</v>
      </c>
      <c r="L1436" s="14">
        <v>2025</v>
      </c>
      <c r="M1436" s="2"/>
    </row>
    <row r="1437" spans="2:13" x14ac:dyDescent="0.3">
      <c r="B1437" s="15">
        <v>45672</v>
      </c>
      <c r="C1437" s="2" t="s">
        <v>79</v>
      </c>
      <c r="D1437" s="2" t="s">
        <v>80</v>
      </c>
      <c r="E1437" s="16">
        <v>1</v>
      </c>
      <c r="F1437" s="17">
        <v>211.65</v>
      </c>
      <c r="G1437" s="16">
        <v>5</v>
      </c>
      <c r="H1437" s="17">
        <v>1245</v>
      </c>
      <c r="I1437" s="2" t="s">
        <v>81</v>
      </c>
      <c r="J1437" s="2" t="s">
        <v>78</v>
      </c>
      <c r="K1437" s="16" t="s">
        <v>15</v>
      </c>
      <c r="L1437" s="18">
        <v>2025</v>
      </c>
      <c r="M1437" s="2"/>
    </row>
    <row r="1438" spans="2:13" x14ac:dyDescent="0.3">
      <c r="B1438" s="10">
        <v>45673</v>
      </c>
      <c r="C1438" s="11" t="s">
        <v>53</v>
      </c>
      <c r="D1438" s="11" t="s">
        <v>54</v>
      </c>
      <c r="E1438" s="12">
        <v>2</v>
      </c>
      <c r="F1438" s="13">
        <v>415.98</v>
      </c>
      <c r="G1438" s="12">
        <v>1</v>
      </c>
      <c r="H1438" s="13">
        <v>259.99</v>
      </c>
      <c r="I1438" s="11" t="s">
        <v>35</v>
      </c>
      <c r="J1438" s="11" t="s">
        <v>55</v>
      </c>
      <c r="K1438" s="12" t="s">
        <v>15</v>
      </c>
      <c r="L1438" s="14">
        <v>2025</v>
      </c>
      <c r="M1438" s="2"/>
    </row>
    <row r="1439" spans="2:13" x14ac:dyDescent="0.3">
      <c r="B1439" s="15">
        <v>45674</v>
      </c>
      <c r="C1439" s="2" t="s">
        <v>28</v>
      </c>
      <c r="D1439" s="2" t="s">
        <v>29</v>
      </c>
      <c r="E1439" s="16">
        <v>3</v>
      </c>
      <c r="F1439" s="17">
        <v>45</v>
      </c>
      <c r="G1439" s="16">
        <v>3</v>
      </c>
      <c r="H1439" s="17">
        <v>89.97</v>
      </c>
      <c r="I1439" s="2" t="s">
        <v>30</v>
      </c>
      <c r="J1439" s="2" t="s">
        <v>14</v>
      </c>
      <c r="K1439" s="16" t="s">
        <v>15</v>
      </c>
      <c r="L1439" s="18">
        <v>2025</v>
      </c>
      <c r="M1439" s="2"/>
    </row>
    <row r="1440" spans="2:13" x14ac:dyDescent="0.3">
      <c r="B1440" s="10">
        <v>45675</v>
      </c>
      <c r="C1440" s="11" t="s">
        <v>87</v>
      </c>
      <c r="D1440" s="11" t="s">
        <v>88</v>
      </c>
      <c r="E1440" s="12">
        <v>2</v>
      </c>
      <c r="F1440" s="13">
        <v>125.98</v>
      </c>
      <c r="G1440" s="12">
        <v>4</v>
      </c>
      <c r="H1440" s="13">
        <v>359.96</v>
      </c>
      <c r="I1440" s="11" t="s">
        <v>25</v>
      </c>
      <c r="J1440" s="11" t="s">
        <v>78</v>
      </c>
      <c r="K1440" s="12" t="s">
        <v>15</v>
      </c>
      <c r="L1440" s="14">
        <v>2025</v>
      </c>
      <c r="M1440" s="2"/>
    </row>
    <row r="1441" spans="2:13" x14ac:dyDescent="0.3">
      <c r="B1441" s="15">
        <v>45676</v>
      </c>
      <c r="C1441" s="2" t="s">
        <v>11</v>
      </c>
      <c r="D1441" s="2" t="s">
        <v>12</v>
      </c>
      <c r="E1441" s="16">
        <v>0</v>
      </c>
      <c r="F1441" s="17">
        <v>0</v>
      </c>
      <c r="G1441" s="16">
        <v>5</v>
      </c>
      <c r="H1441" s="17">
        <v>2159.9499999999998</v>
      </c>
      <c r="I1441" s="2" t="s">
        <v>13</v>
      </c>
      <c r="J1441" s="2" t="s">
        <v>14</v>
      </c>
      <c r="K1441" s="16" t="s">
        <v>15</v>
      </c>
      <c r="L1441" s="18">
        <v>2025</v>
      </c>
      <c r="M1441" s="2"/>
    </row>
    <row r="1442" spans="2:13" x14ac:dyDescent="0.3">
      <c r="B1442" s="10">
        <v>45677</v>
      </c>
      <c r="C1442" s="11" t="s">
        <v>19</v>
      </c>
      <c r="D1442" s="11" t="s">
        <v>20</v>
      </c>
      <c r="E1442" s="12">
        <v>0</v>
      </c>
      <c r="F1442" s="13">
        <v>0</v>
      </c>
      <c r="G1442" s="12">
        <v>1</v>
      </c>
      <c r="H1442" s="13">
        <v>99.99</v>
      </c>
      <c r="I1442" s="11" t="s">
        <v>18</v>
      </c>
      <c r="J1442" s="11" t="s">
        <v>14</v>
      </c>
      <c r="K1442" s="12" t="s">
        <v>15</v>
      </c>
      <c r="L1442" s="14">
        <v>2025</v>
      </c>
      <c r="M1442" s="2"/>
    </row>
    <row r="1443" spans="2:13" x14ac:dyDescent="0.3">
      <c r="B1443" s="15">
        <v>45678</v>
      </c>
      <c r="C1443" s="2" t="s">
        <v>98</v>
      </c>
      <c r="D1443" s="2" t="s">
        <v>99</v>
      </c>
      <c r="E1443" s="16">
        <v>0</v>
      </c>
      <c r="F1443" s="17">
        <v>0</v>
      </c>
      <c r="G1443" s="16">
        <v>3</v>
      </c>
      <c r="H1443" s="17">
        <v>1199.8499999999999</v>
      </c>
      <c r="I1443" s="2" t="s">
        <v>13</v>
      </c>
      <c r="J1443" s="2" t="s">
        <v>100</v>
      </c>
      <c r="K1443" s="16" t="s">
        <v>15</v>
      </c>
      <c r="L1443" s="18">
        <v>2025</v>
      </c>
      <c r="M1443" s="2"/>
    </row>
    <row r="1444" spans="2:13" x14ac:dyDescent="0.3">
      <c r="B1444" s="10">
        <v>45679</v>
      </c>
      <c r="C1444" s="11" t="s">
        <v>56</v>
      </c>
      <c r="D1444" s="11" t="s">
        <v>57</v>
      </c>
      <c r="E1444" s="12">
        <v>0</v>
      </c>
      <c r="F1444" s="13">
        <v>0</v>
      </c>
      <c r="G1444" s="12">
        <v>1</v>
      </c>
      <c r="H1444" s="13">
        <v>215.59</v>
      </c>
      <c r="I1444" s="11" t="s">
        <v>58</v>
      </c>
      <c r="J1444" s="11" t="s">
        <v>55</v>
      </c>
      <c r="K1444" s="12" t="s">
        <v>15</v>
      </c>
      <c r="L1444" s="14">
        <v>2025</v>
      </c>
      <c r="M1444" s="2"/>
    </row>
    <row r="1445" spans="2:13" x14ac:dyDescent="0.3">
      <c r="B1445" s="15">
        <v>45680</v>
      </c>
      <c r="C1445" s="2" t="s">
        <v>75</v>
      </c>
      <c r="D1445" s="2" t="s">
        <v>76</v>
      </c>
      <c r="E1445" s="16">
        <v>3</v>
      </c>
      <c r="F1445" s="17">
        <v>36</v>
      </c>
      <c r="G1445" s="16">
        <v>5</v>
      </c>
      <c r="H1445" s="17">
        <v>100</v>
      </c>
      <c r="I1445" s="2" t="s">
        <v>77</v>
      </c>
      <c r="J1445" s="2" t="s">
        <v>78</v>
      </c>
      <c r="K1445" s="16" t="s">
        <v>15</v>
      </c>
      <c r="L1445" s="18">
        <v>2025</v>
      </c>
      <c r="M1445" s="2"/>
    </row>
    <row r="1446" spans="2:13" x14ac:dyDescent="0.3">
      <c r="B1446" s="10">
        <v>45681</v>
      </c>
      <c r="C1446" s="11" t="s">
        <v>63</v>
      </c>
      <c r="D1446" s="11" t="s">
        <v>41</v>
      </c>
      <c r="E1446" s="12">
        <v>3</v>
      </c>
      <c r="F1446" s="13">
        <v>60</v>
      </c>
      <c r="G1446" s="12">
        <v>3</v>
      </c>
      <c r="H1446" s="13">
        <v>119.97</v>
      </c>
      <c r="I1446" s="11" t="s">
        <v>25</v>
      </c>
      <c r="J1446" s="11" t="s">
        <v>55</v>
      </c>
      <c r="K1446" s="12" t="s">
        <v>15</v>
      </c>
      <c r="L1446" s="14">
        <v>2025</v>
      </c>
      <c r="M1446" s="2"/>
    </row>
    <row r="1447" spans="2:13" x14ac:dyDescent="0.3">
      <c r="B1447" s="15">
        <v>45682</v>
      </c>
      <c r="C1447" s="2" t="s">
        <v>75</v>
      </c>
      <c r="D1447" s="2" t="s">
        <v>76</v>
      </c>
      <c r="E1447" s="16">
        <v>0</v>
      </c>
      <c r="F1447" s="17">
        <v>0</v>
      </c>
      <c r="G1447" s="16">
        <v>1</v>
      </c>
      <c r="H1447" s="17">
        <v>20</v>
      </c>
      <c r="I1447" s="2" t="s">
        <v>77</v>
      </c>
      <c r="J1447" s="2" t="s">
        <v>78</v>
      </c>
      <c r="K1447" s="16" t="s">
        <v>15</v>
      </c>
      <c r="L1447" s="18">
        <v>2025</v>
      </c>
      <c r="M1447" s="2"/>
    </row>
    <row r="1448" spans="2:13" x14ac:dyDescent="0.3">
      <c r="B1448" s="10">
        <v>45683</v>
      </c>
      <c r="C1448" s="11" t="s">
        <v>56</v>
      </c>
      <c r="D1448" s="11" t="s">
        <v>57</v>
      </c>
      <c r="E1448" s="12">
        <v>0</v>
      </c>
      <c r="F1448" s="13">
        <v>0</v>
      </c>
      <c r="G1448" s="12">
        <v>5</v>
      </c>
      <c r="H1448" s="13">
        <v>1077.95</v>
      </c>
      <c r="I1448" s="11" t="s">
        <v>58</v>
      </c>
      <c r="J1448" s="11" t="s">
        <v>55</v>
      </c>
      <c r="K1448" s="12" t="s">
        <v>15</v>
      </c>
      <c r="L1448" s="14">
        <v>2025</v>
      </c>
      <c r="M1448" s="2"/>
    </row>
    <row r="1449" spans="2:13" x14ac:dyDescent="0.3">
      <c r="B1449" s="15">
        <v>45684</v>
      </c>
      <c r="C1449" s="2" t="s">
        <v>87</v>
      </c>
      <c r="D1449" s="2" t="s">
        <v>88</v>
      </c>
      <c r="E1449" s="16">
        <v>3</v>
      </c>
      <c r="F1449" s="17">
        <v>188.97</v>
      </c>
      <c r="G1449" s="16">
        <v>1</v>
      </c>
      <c r="H1449" s="17">
        <v>89.99</v>
      </c>
      <c r="I1449" s="2" t="s">
        <v>25</v>
      </c>
      <c r="J1449" s="2" t="s">
        <v>78</v>
      </c>
      <c r="K1449" s="16" t="s">
        <v>15</v>
      </c>
      <c r="L1449" s="18">
        <v>2025</v>
      </c>
      <c r="M1449" s="2"/>
    </row>
    <row r="1450" spans="2:13" x14ac:dyDescent="0.3">
      <c r="B1450" s="10">
        <v>45685</v>
      </c>
      <c r="C1450" s="11" t="s">
        <v>75</v>
      </c>
      <c r="D1450" s="11" t="s">
        <v>76</v>
      </c>
      <c r="E1450" s="12">
        <v>0</v>
      </c>
      <c r="F1450" s="13">
        <v>0</v>
      </c>
      <c r="G1450" s="12">
        <v>1</v>
      </c>
      <c r="H1450" s="13">
        <v>20</v>
      </c>
      <c r="I1450" s="11" t="s">
        <v>77</v>
      </c>
      <c r="J1450" s="11" t="s">
        <v>78</v>
      </c>
      <c r="K1450" s="12" t="s">
        <v>15</v>
      </c>
      <c r="L1450" s="14">
        <v>2025</v>
      </c>
      <c r="M1450" s="2"/>
    </row>
    <row r="1451" spans="2:13" x14ac:dyDescent="0.3">
      <c r="B1451" s="15">
        <v>45686</v>
      </c>
      <c r="C1451" s="2" t="s">
        <v>47</v>
      </c>
      <c r="D1451" s="2" t="s">
        <v>48</v>
      </c>
      <c r="E1451" s="16">
        <v>3</v>
      </c>
      <c r="F1451" s="17">
        <v>269.73</v>
      </c>
      <c r="G1451" s="16">
        <v>5</v>
      </c>
      <c r="H1451" s="17">
        <v>599.4</v>
      </c>
      <c r="I1451" s="2" t="s">
        <v>46</v>
      </c>
      <c r="J1451" s="2" t="s">
        <v>36</v>
      </c>
      <c r="K1451" s="16" t="s">
        <v>15</v>
      </c>
      <c r="L1451" s="18">
        <v>2025</v>
      </c>
      <c r="M1451" s="2"/>
    </row>
    <row r="1452" spans="2:13" x14ac:dyDescent="0.3">
      <c r="B1452" s="10">
        <v>45687</v>
      </c>
      <c r="C1452" s="11" t="s">
        <v>23</v>
      </c>
      <c r="D1452" s="11" t="s">
        <v>24</v>
      </c>
      <c r="E1452" s="12">
        <v>3</v>
      </c>
      <c r="F1452" s="13">
        <v>30</v>
      </c>
      <c r="G1452" s="12">
        <v>4</v>
      </c>
      <c r="H1452" s="13">
        <v>79.959999999999994</v>
      </c>
      <c r="I1452" s="11" t="s">
        <v>25</v>
      </c>
      <c r="J1452" s="11" t="s">
        <v>14</v>
      </c>
      <c r="K1452" s="12" t="s">
        <v>15</v>
      </c>
      <c r="L1452" s="14">
        <v>2025</v>
      </c>
      <c r="M1452" s="2"/>
    </row>
    <row r="1453" spans="2:13" x14ac:dyDescent="0.3">
      <c r="B1453" s="15">
        <v>45688</v>
      </c>
      <c r="C1453" s="2" t="s">
        <v>101</v>
      </c>
      <c r="D1453" s="2" t="s">
        <v>102</v>
      </c>
      <c r="E1453" s="16">
        <v>1</v>
      </c>
      <c r="F1453" s="17">
        <v>244.3</v>
      </c>
      <c r="G1453" s="16">
        <v>1</v>
      </c>
      <c r="H1453" s="17">
        <v>349</v>
      </c>
      <c r="I1453" s="2" t="s">
        <v>103</v>
      </c>
      <c r="J1453" s="2" t="s">
        <v>100</v>
      </c>
      <c r="K1453" s="16" t="s">
        <v>15</v>
      </c>
      <c r="L1453" s="18">
        <v>2025</v>
      </c>
      <c r="M1453" s="2"/>
    </row>
    <row r="1454" spans="2:13" x14ac:dyDescent="0.3">
      <c r="B1454" s="10">
        <v>45689</v>
      </c>
      <c r="C1454" s="11" t="s">
        <v>56</v>
      </c>
      <c r="D1454" s="11" t="s">
        <v>57</v>
      </c>
      <c r="E1454" s="12">
        <v>2</v>
      </c>
      <c r="F1454" s="13">
        <v>366.5</v>
      </c>
      <c r="G1454" s="12">
        <v>1</v>
      </c>
      <c r="H1454" s="13">
        <v>215.59</v>
      </c>
      <c r="I1454" s="11" t="s">
        <v>58</v>
      </c>
      <c r="J1454" s="11" t="s">
        <v>55</v>
      </c>
      <c r="K1454" s="12" t="s">
        <v>107</v>
      </c>
      <c r="L1454" s="14">
        <v>2025</v>
      </c>
      <c r="M1454" s="2"/>
    </row>
    <row r="1455" spans="2:13" x14ac:dyDescent="0.3">
      <c r="B1455" s="15">
        <v>45690</v>
      </c>
      <c r="C1455" s="2" t="s">
        <v>101</v>
      </c>
      <c r="D1455" s="2" t="s">
        <v>102</v>
      </c>
      <c r="E1455" s="16">
        <v>1</v>
      </c>
      <c r="F1455" s="17">
        <v>244.3</v>
      </c>
      <c r="G1455" s="16">
        <v>4</v>
      </c>
      <c r="H1455" s="17">
        <v>1396</v>
      </c>
      <c r="I1455" s="2" t="s">
        <v>103</v>
      </c>
      <c r="J1455" s="2" t="s">
        <v>100</v>
      </c>
      <c r="K1455" s="16" t="s">
        <v>107</v>
      </c>
      <c r="L1455" s="18">
        <v>2025</v>
      </c>
      <c r="M1455" s="2"/>
    </row>
    <row r="1456" spans="2:13" x14ac:dyDescent="0.3">
      <c r="B1456" s="10">
        <v>45691</v>
      </c>
      <c r="C1456" s="11" t="s">
        <v>101</v>
      </c>
      <c r="D1456" s="11" t="s">
        <v>102</v>
      </c>
      <c r="E1456" s="12">
        <v>1</v>
      </c>
      <c r="F1456" s="13">
        <v>244.3</v>
      </c>
      <c r="G1456" s="12">
        <v>3</v>
      </c>
      <c r="H1456" s="13">
        <v>1047</v>
      </c>
      <c r="I1456" s="11" t="s">
        <v>103</v>
      </c>
      <c r="J1456" s="11" t="s">
        <v>100</v>
      </c>
      <c r="K1456" s="12" t="s">
        <v>107</v>
      </c>
      <c r="L1456" s="14">
        <v>2025</v>
      </c>
      <c r="M1456" s="2"/>
    </row>
    <row r="1457" spans="2:13" x14ac:dyDescent="0.3">
      <c r="B1457" s="15">
        <v>45692</v>
      </c>
      <c r="C1457" s="2" t="s">
        <v>31</v>
      </c>
      <c r="D1457" s="2" t="s">
        <v>32</v>
      </c>
      <c r="E1457" s="16">
        <v>0</v>
      </c>
      <c r="F1457" s="17">
        <v>0</v>
      </c>
      <c r="G1457" s="16">
        <v>3</v>
      </c>
      <c r="H1457" s="17">
        <v>827.64</v>
      </c>
      <c r="I1457" s="2" t="s">
        <v>18</v>
      </c>
      <c r="J1457" s="2" t="s">
        <v>14</v>
      </c>
      <c r="K1457" s="16" t="s">
        <v>107</v>
      </c>
      <c r="L1457" s="18">
        <v>2025</v>
      </c>
      <c r="M1457" s="2"/>
    </row>
    <row r="1458" spans="2:13" x14ac:dyDescent="0.3">
      <c r="B1458" s="10">
        <v>45693</v>
      </c>
      <c r="C1458" s="11" t="s">
        <v>82</v>
      </c>
      <c r="D1458" s="11" t="s">
        <v>83</v>
      </c>
      <c r="E1458" s="12">
        <v>0</v>
      </c>
      <c r="F1458" s="13">
        <v>0</v>
      </c>
      <c r="G1458" s="12">
        <v>4</v>
      </c>
      <c r="H1458" s="13">
        <v>516</v>
      </c>
      <c r="I1458" s="11" t="s">
        <v>77</v>
      </c>
      <c r="J1458" s="11" t="s">
        <v>78</v>
      </c>
      <c r="K1458" s="12" t="s">
        <v>107</v>
      </c>
      <c r="L1458" s="14">
        <v>2025</v>
      </c>
      <c r="M1458" s="2"/>
    </row>
    <row r="1459" spans="2:13" x14ac:dyDescent="0.3">
      <c r="B1459" s="15">
        <v>45694</v>
      </c>
      <c r="C1459" s="2" t="s">
        <v>51</v>
      </c>
      <c r="D1459" s="2" t="s">
        <v>52</v>
      </c>
      <c r="E1459" s="16">
        <v>3</v>
      </c>
      <c r="F1459" s="17">
        <v>269.96999999999997</v>
      </c>
      <c r="G1459" s="16">
        <v>3</v>
      </c>
      <c r="H1459" s="17">
        <v>359.97</v>
      </c>
      <c r="I1459" s="2" t="s">
        <v>39</v>
      </c>
      <c r="J1459" s="2" t="s">
        <v>36</v>
      </c>
      <c r="K1459" s="16" t="s">
        <v>107</v>
      </c>
      <c r="L1459" s="18">
        <v>2025</v>
      </c>
      <c r="M1459" s="2"/>
    </row>
    <row r="1460" spans="2:13" x14ac:dyDescent="0.3">
      <c r="B1460" s="10">
        <v>45695</v>
      </c>
      <c r="C1460" s="11" t="s">
        <v>82</v>
      </c>
      <c r="D1460" s="11" t="s">
        <v>83</v>
      </c>
      <c r="E1460" s="12">
        <v>2</v>
      </c>
      <c r="F1460" s="13">
        <v>193.5</v>
      </c>
      <c r="G1460" s="12">
        <v>4</v>
      </c>
      <c r="H1460" s="13">
        <v>516</v>
      </c>
      <c r="I1460" s="11" t="s">
        <v>77</v>
      </c>
      <c r="J1460" s="11" t="s">
        <v>78</v>
      </c>
      <c r="K1460" s="12" t="s">
        <v>107</v>
      </c>
      <c r="L1460" s="14">
        <v>2025</v>
      </c>
      <c r="M1460" s="2"/>
    </row>
    <row r="1461" spans="2:13" x14ac:dyDescent="0.3">
      <c r="B1461" s="15">
        <v>45696</v>
      </c>
      <c r="C1461" s="2" t="s">
        <v>66</v>
      </c>
      <c r="D1461" s="2" t="s">
        <v>67</v>
      </c>
      <c r="E1461" s="16">
        <v>1</v>
      </c>
      <c r="F1461" s="17">
        <v>4495.5</v>
      </c>
      <c r="G1461" s="16">
        <v>4</v>
      </c>
      <c r="H1461" s="17">
        <v>19980</v>
      </c>
      <c r="I1461" s="2" t="s">
        <v>13</v>
      </c>
      <c r="J1461" s="2" t="s">
        <v>68</v>
      </c>
      <c r="K1461" s="16" t="s">
        <v>107</v>
      </c>
      <c r="L1461" s="18">
        <v>2025</v>
      </c>
      <c r="M1461" s="2"/>
    </row>
    <row r="1462" spans="2:13" x14ac:dyDescent="0.3">
      <c r="B1462" s="10">
        <v>45697</v>
      </c>
      <c r="C1462" s="11" t="s">
        <v>64</v>
      </c>
      <c r="D1462" s="11" t="s">
        <v>65</v>
      </c>
      <c r="E1462" s="12">
        <v>2</v>
      </c>
      <c r="F1462" s="13">
        <v>1169.98</v>
      </c>
      <c r="G1462" s="12">
        <v>1</v>
      </c>
      <c r="H1462" s="13">
        <v>649.99</v>
      </c>
      <c r="I1462" s="11" t="s">
        <v>35</v>
      </c>
      <c r="J1462" s="11" t="s">
        <v>55</v>
      </c>
      <c r="K1462" s="12" t="s">
        <v>107</v>
      </c>
      <c r="L1462" s="14">
        <v>2025</v>
      </c>
      <c r="M1462" s="2"/>
    </row>
    <row r="1463" spans="2:13" x14ac:dyDescent="0.3">
      <c r="B1463" s="15">
        <v>45698</v>
      </c>
      <c r="C1463" s="2" t="s">
        <v>28</v>
      </c>
      <c r="D1463" s="2" t="s">
        <v>29</v>
      </c>
      <c r="E1463" s="16">
        <v>2</v>
      </c>
      <c r="F1463" s="17">
        <v>30</v>
      </c>
      <c r="G1463" s="16">
        <v>1</v>
      </c>
      <c r="H1463" s="17">
        <v>29.99</v>
      </c>
      <c r="I1463" s="2" t="s">
        <v>30</v>
      </c>
      <c r="J1463" s="2" t="s">
        <v>14</v>
      </c>
      <c r="K1463" s="16" t="s">
        <v>107</v>
      </c>
      <c r="L1463" s="18">
        <v>2025</v>
      </c>
      <c r="M1463" s="2"/>
    </row>
    <row r="1464" spans="2:13" x14ac:dyDescent="0.3">
      <c r="B1464" s="10">
        <v>45699</v>
      </c>
      <c r="C1464" s="11" t="s">
        <v>98</v>
      </c>
      <c r="D1464" s="11" t="s">
        <v>99</v>
      </c>
      <c r="E1464" s="12">
        <v>0</v>
      </c>
      <c r="F1464" s="13">
        <v>0</v>
      </c>
      <c r="G1464" s="12">
        <v>5</v>
      </c>
      <c r="H1464" s="13">
        <v>1999.75</v>
      </c>
      <c r="I1464" s="11" t="s">
        <v>13</v>
      </c>
      <c r="J1464" s="11" t="s">
        <v>100</v>
      </c>
      <c r="K1464" s="12" t="s">
        <v>107</v>
      </c>
      <c r="L1464" s="14">
        <v>2025</v>
      </c>
      <c r="M1464" s="2"/>
    </row>
    <row r="1465" spans="2:13" x14ac:dyDescent="0.3">
      <c r="B1465" s="15">
        <v>45700</v>
      </c>
      <c r="C1465" s="2" t="s">
        <v>44</v>
      </c>
      <c r="D1465" s="2" t="s">
        <v>45</v>
      </c>
      <c r="E1465" s="16">
        <v>2</v>
      </c>
      <c r="F1465" s="17">
        <v>65.42</v>
      </c>
      <c r="G1465" s="16">
        <v>5</v>
      </c>
      <c r="H1465" s="17">
        <v>251.6</v>
      </c>
      <c r="I1465" s="2" t="s">
        <v>46</v>
      </c>
      <c r="J1465" s="2" t="s">
        <v>36</v>
      </c>
      <c r="K1465" s="16" t="s">
        <v>107</v>
      </c>
      <c r="L1465" s="18">
        <v>2025</v>
      </c>
      <c r="M1465" s="2"/>
    </row>
    <row r="1466" spans="2:13" x14ac:dyDescent="0.3">
      <c r="B1466" s="10">
        <v>45701</v>
      </c>
      <c r="C1466" s="11" t="s">
        <v>101</v>
      </c>
      <c r="D1466" s="11" t="s">
        <v>102</v>
      </c>
      <c r="E1466" s="12">
        <v>3</v>
      </c>
      <c r="F1466" s="13">
        <v>732.90000000000009</v>
      </c>
      <c r="G1466" s="12">
        <v>5</v>
      </c>
      <c r="H1466" s="13">
        <v>1745</v>
      </c>
      <c r="I1466" s="11" t="s">
        <v>103</v>
      </c>
      <c r="J1466" s="11" t="s">
        <v>100</v>
      </c>
      <c r="K1466" s="12" t="s">
        <v>107</v>
      </c>
      <c r="L1466" s="14">
        <v>2025</v>
      </c>
      <c r="M1466" s="2"/>
    </row>
    <row r="1467" spans="2:13" x14ac:dyDescent="0.3">
      <c r="B1467" s="15">
        <v>45702</v>
      </c>
      <c r="C1467" s="2" t="s">
        <v>75</v>
      </c>
      <c r="D1467" s="2" t="s">
        <v>76</v>
      </c>
      <c r="E1467" s="16">
        <v>1</v>
      </c>
      <c r="F1467" s="17">
        <v>12</v>
      </c>
      <c r="G1467" s="16">
        <v>4</v>
      </c>
      <c r="H1467" s="17">
        <v>80</v>
      </c>
      <c r="I1467" s="2" t="s">
        <v>77</v>
      </c>
      <c r="J1467" s="2" t="s">
        <v>78</v>
      </c>
      <c r="K1467" s="16" t="s">
        <v>107</v>
      </c>
      <c r="L1467" s="18">
        <v>2025</v>
      </c>
      <c r="M1467" s="2"/>
    </row>
    <row r="1468" spans="2:13" x14ac:dyDescent="0.3">
      <c r="B1468" s="10">
        <v>45703</v>
      </c>
      <c r="C1468" s="11" t="s">
        <v>16</v>
      </c>
      <c r="D1468" s="11" t="s">
        <v>17</v>
      </c>
      <c r="E1468" s="12">
        <v>1</v>
      </c>
      <c r="F1468" s="13">
        <v>174.99</v>
      </c>
      <c r="G1468" s="12">
        <v>1</v>
      </c>
      <c r="H1468" s="13">
        <v>249.99</v>
      </c>
      <c r="I1468" s="11" t="s">
        <v>18</v>
      </c>
      <c r="J1468" s="11" t="s">
        <v>14</v>
      </c>
      <c r="K1468" s="12" t="s">
        <v>107</v>
      </c>
      <c r="L1468" s="14">
        <v>2025</v>
      </c>
      <c r="M1468" s="2"/>
    </row>
    <row r="1469" spans="2:13" x14ac:dyDescent="0.3">
      <c r="B1469" s="15">
        <v>45704</v>
      </c>
      <c r="C1469" s="2" t="s">
        <v>98</v>
      </c>
      <c r="D1469" s="2" t="s">
        <v>99</v>
      </c>
      <c r="E1469" s="16">
        <v>1</v>
      </c>
      <c r="F1469" s="17">
        <v>359.96</v>
      </c>
      <c r="G1469" s="16">
        <v>3</v>
      </c>
      <c r="H1469" s="17">
        <v>1199.8499999999999</v>
      </c>
      <c r="I1469" s="2" t="s">
        <v>13</v>
      </c>
      <c r="J1469" s="2" t="s">
        <v>100</v>
      </c>
      <c r="K1469" s="16" t="s">
        <v>107</v>
      </c>
      <c r="L1469" s="18">
        <v>2025</v>
      </c>
      <c r="M1469" s="2"/>
    </row>
    <row r="1470" spans="2:13" x14ac:dyDescent="0.3">
      <c r="B1470" s="10">
        <v>45705</v>
      </c>
      <c r="C1470" s="11" t="s">
        <v>87</v>
      </c>
      <c r="D1470" s="11" t="s">
        <v>88</v>
      </c>
      <c r="E1470" s="12">
        <v>1</v>
      </c>
      <c r="F1470" s="13">
        <v>62.99</v>
      </c>
      <c r="G1470" s="12">
        <v>3</v>
      </c>
      <c r="H1470" s="13">
        <v>269.97000000000003</v>
      </c>
      <c r="I1470" s="11" t="s">
        <v>25</v>
      </c>
      <c r="J1470" s="11" t="s">
        <v>78</v>
      </c>
      <c r="K1470" s="12" t="s">
        <v>107</v>
      </c>
      <c r="L1470" s="14">
        <v>2025</v>
      </c>
      <c r="M1470" s="2"/>
    </row>
    <row r="1471" spans="2:13" x14ac:dyDescent="0.3">
      <c r="B1471" s="15">
        <v>45706</v>
      </c>
      <c r="C1471" s="2" t="s">
        <v>11</v>
      </c>
      <c r="D1471" s="2" t="s">
        <v>12</v>
      </c>
      <c r="E1471" s="16">
        <v>0</v>
      </c>
      <c r="F1471" s="17">
        <v>0</v>
      </c>
      <c r="G1471" s="16">
        <v>3</v>
      </c>
      <c r="H1471" s="17">
        <v>1295.97</v>
      </c>
      <c r="I1471" s="2" t="s">
        <v>13</v>
      </c>
      <c r="J1471" s="2" t="s">
        <v>14</v>
      </c>
      <c r="K1471" s="16" t="s">
        <v>107</v>
      </c>
      <c r="L1471" s="18">
        <v>2025</v>
      </c>
      <c r="M1471" s="2"/>
    </row>
    <row r="1472" spans="2:13" x14ac:dyDescent="0.3">
      <c r="B1472" s="10">
        <v>45707</v>
      </c>
      <c r="C1472" s="11" t="s">
        <v>42</v>
      </c>
      <c r="D1472" s="11" t="s">
        <v>43</v>
      </c>
      <c r="E1472" s="12">
        <v>3</v>
      </c>
      <c r="F1472" s="13">
        <v>65.97</v>
      </c>
      <c r="G1472" s="12">
        <v>5</v>
      </c>
      <c r="H1472" s="13">
        <v>199.95</v>
      </c>
      <c r="I1472" s="11" t="s">
        <v>25</v>
      </c>
      <c r="J1472" s="11" t="s">
        <v>36</v>
      </c>
      <c r="K1472" s="12" t="s">
        <v>107</v>
      </c>
      <c r="L1472" s="14">
        <v>2025</v>
      </c>
      <c r="M1472" s="2"/>
    </row>
    <row r="1473" spans="2:13" x14ac:dyDescent="0.3">
      <c r="B1473" s="15">
        <v>45708</v>
      </c>
      <c r="C1473" s="2" t="s">
        <v>53</v>
      </c>
      <c r="D1473" s="2" t="s">
        <v>54</v>
      </c>
      <c r="E1473" s="16">
        <v>1</v>
      </c>
      <c r="F1473" s="17">
        <v>207.99</v>
      </c>
      <c r="G1473" s="16">
        <v>1</v>
      </c>
      <c r="H1473" s="17">
        <v>259.99</v>
      </c>
      <c r="I1473" s="2" t="s">
        <v>35</v>
      </c>
      <c r="J1473" s="2" t="s">
        <v>55</v>
      </c>
      <c r="K1473" s="16" t="s">
        <v>107</v>
      </c>
      <c r="L1473" s="18">
        <v>2025</v>
      </c>
      <c r="M1473" s="2"/>
    </row>
    <row r="1474" spans="2:13" x14ac:dyDescent="0.3">
      <c r="B1474" s="10">
        <v>45709</v>
      </c>
      <c r="C1474" s="11" t="s">
        <v>49</v>
      </c>
      <c r="D1474" s="11" t="s">
        <v>50</v>
      </c>
      <c r="E1474" s="12">
        <v>3</v>
      </c>
      <c r="F1474" s="13">
        <v>69.09</v>
      </c>
      <c r="G1474" s="12">
        <v>1</v>
      </c>
      <c r="H1474" s="13">
        <v>41.88</v>
      </c>
      <c r="I1474" s="11" t="s">
        <v>46</v>
      </c>
      <c r="J1474" s="11" t="s">
        <v>36</v>
      </c>
      <c r="K1474" s="12" t="s">
        <v>107</v>
      </c>
      <c r="L1474" s="14">
        <v>2025</v>
      </c>
      <c r="M1474" s="2"/>
    </row>
    <row r="1475" spans="2:13" x14ac:dyDescent="0.3">
      <c r="B1475" s="15">
        <v>45710</v>
      </c>
      <c r="C1475" s="2" t="s">
        <v>40</v>
      </c>
      <c r="D1475" s="2" t="s">
        <v>41</v>
      </c>
      <c r="E1475" s="16">
        <v>2</v>
      </c>
      <c r="F1475" s="17">
        <v>43.98</v>
      </c>
      <c r="G1475" s="16">
        <v>2</v>
      </c>
      <c r="H1475" s="17">
        <v>79.98</v>
      </c>
      <c r="I1475" s="2" t="s">
        <v>25</v>
      </c>
      <c r="J1475" s="2" t="s">
        <v>36</v>
      </c>
      <c r="K1475" s="16" t="s">
        <v>107</v>
      </c>
      <c r="L1475" s="18">
        <v>2025</v>
      </c>
      <c r="M1475" s="2"/>
    </row>
    <row r="1476" spans="2:13" x14ac:dyDescent="0.3">
      <c r="B1476" s="10">
        <v>45711</v>
      </c>
      <c r="C1476" s="11" t="s">
        <v>98</v>
      </c>
      <c r="D1476" s="11" t="s">
        <v>99</v>
      </c>
      <c r="E1476" s="12">
        <v>2</v>
      </c>
      <c r="F1476" s="13">
        <v>719.92</v>
      </c>
      <c r="G1476" s="12">
        <v>3</v>
      </c>
      <c r="H1476" s="13">
        <v>1199.8499999999999</v>
      </c>
      <c r="I1476" s="11" t="s">
        <v>13</v>
      </c>
      <c r="J1476" s="11" t="s">
        <v>100</v>
      </c>
      <c r="K1476" s="12" t="s">
        <v>107</v>
      </c>
      <c r="L1476" s="14">
        <v>2025</v>
      </c>
      <c r="M1476" s="2"/>
    </row>
    <row r="1477" spans="2:13" x14ac:dyDescent="0.3">
      <c r="B1477" s="15">
        <v>45712</v>
      </c>
      <c r="C1477" s="2" t="s">
        <v>101</v>
      </c>
      <c r="D1477" s="2" t="s">
        <v>102</v>
      </c>
      <c r="E1477" s="16">
        <v>3</v>
      </c>
      <c r="F1477" s="17">
        <v>732.90000000000009</v>
      </c>
      <c r="G1477" s="16">
        <v>4</v>
      </c>
      <c r="H1477" s="17">
        <v>1396</v>
      </c>
      <c r="I1477" s="2" t="s">
        <v>103</v>
      </c>
      <c r="J1477" s="2" t="s">
        <v>100</v>
      </c>
      <c r="K1477" s="16" t="s">
        <v>107</v>
      </c>
      <c r="L1477" s="18">
        <v>2025</v>
      </c>
      <c r="M1477" s="2"/>
    </row>
    <row r="1478" spans="2:13" x14ac:dyDescent="0.3">
      <c r="B1478" s="10">
        <v>45713</v>
      </c>
      <c r="C1478" s="11" t="s">
        <v>59</v>
      </c>
      <c r="D1478" s="11" t="s">
        <v>60</v>
      </c>
      <c r="E1478" s="12">
        <v>3</v>
      </c>
      <c r="F1478" s="13">
        <v>60</v>
      </c>
      <c r="G1478" s="12">
        <v>2</v>
      </c>
      <c r="H1478" s="13">
        <v>79.98</v>
      </c>
      <c r="I1478" s="11" t="s">
        <v>30</v>
      </c>
      <c r="J1478" s="11" t="s">
        <v>55</v>
      </c>
      <c r="K1478" s="12" t="s">
        <v>107</v>
      </c>
      <c r="L1478" s="14">
        <v>2025</v>
      </c>
      <c r="M1478" s="2"/>
    </row>
    <row r="1479" spans="2:13" x14ac:dyDescent="0.3">
      <c r="B1479" s="15">
        <v>45714</v>
      </c>
      <c r="C1479" s="2" t="s">
        <v>56</v>
      </c>
      <c r="D1479" s="2" t="s">
        <v>57</v>
      </c>
      <c r="E1479" s="16">
        <v>1</v>
      </c>
      <c r="F1479" s="17">
        <v>183.25</v>
      </c>
      <c r="G1479" s="16">
        <v>2</v>
      </c>
      <c r="H1479" s="17">
        <v>431.18</v>
      </c>
      <c r="I1479" s="2" t="s">
        <v>58</v>
      </c>
      <c r="J1479" s="2" t="s">
        <v>55</v>
      </c>
      <c r="K1479" s="16" t="s">
        <v>107</v>
      </c>
      <c r="L1479" s="18">
        <v>2025</v>
      </c>
      <c r="M1479" s="2"/>
    </row>
    <row r="1480" spans="2:13" x14ac:dyDescent="0.3">
      <c r="B1480" s="10">
        <v>45715</v>
      </c>
      <c r="C1480" s="11" t="s">
        <v>84</v>
      </c>
      <c r="D1480" s="11" t="s">
        <v>85</v>
      </c>
      <c r="E1480" s="12">
        <v>3</v>
      </c>
      <c r="F1480" s="13">
        <v>290.25</v>
      </c>
      <c r="G1480" s="12">
        <v>4</v>
      </c>
      <c r="H1480" s="13">
        <v>516</v>
      </c>
      <c r="I1480" s="11" t="s">
        <v>86</v>
      </c>
      <c r="J1480" s="11" t="s">
        <v>78</v>
      </c>
      <c r="K1480" s="12" t="s">
        <v>107</v>
      </c>
      <c r="L1480" s="14">
        <v>2025</v>
      </c>
      <c r="M1480" s="2"/>
    </row>
    <row r="1481" spans="2:13" x14ac:dyDescent="0.3">
      <c r="B1481" s="15">
        <v>45716</v>
      </c>
      <c r="C1481" s="2" t="s">
        <v>28</v>
      </c>
      <c r="D1481" s="2" t="s">
        <v>29</v>
      </c>
      <c r="E1481" s="16">
        <v>3</v>
      </c>
      <c r="F1481" s="17">
        <v>45</v>
      </c>
      <c r="G1481" s="16">
        <v>2</v>
      </c>
      <c r="H1481" s="17">
        <v>59.98</v>
      </c>
      <c r="I1481" s="2" t="s">
        <v>30</v>
      </c>
      <c r="J1481" s="2" t="s">
        <v>14</v>
      </c>
      <c r="K1481" s="16" t="s">
        <v>107</v>
      </c>
      <c r="L1481" s="18">
        <v>2025</v>
      </c>
      <c r="M1481" s="2"/>
    </row>
    <row r="1482" spans="2:13" x14ac:dyDescent="0.3">
      <c r="B1482" s="10">
        <v>45717</v>
      </c>
      <c r="C1482" s="11" t="s">
        <v>23</v>
      </c>
      <c r="D1482" s="11" t="s">
        <v>24</v>
      </c>
      <c r="E1482" s="12">
        <v>3</v>
      </c>
      <c r="F1482" s="13">
        <v>30</v>
      </c>
      <c r="G1482" s="12">
        <v>1</v>
      </c>
      <c r="H1482" s="13">
        <v>19.989999999999998</v>
      </c>
      <c r="I1482" s="11" t="s">
        <v>25</v>
      </c>
      <c r="J1482" s="11" t="s">
        <v>14</v>
      </c>
      <c r="K1482" s="12" t="s">
        <v>108</v>
      </c>
      <c r="L1482" s="14">
        <v>2025</v>
      </c>
      <c r="M1482" s="2"/>
    </row>
    <row r="1483" spans="2:13" x14ac:dyDescent="0.3">
      <c r="B1483" s="15">
        <v>45718</v>
      </c>
      <c r="C1483" s="2" t="s">
        <v>82</v>
      </c>
      <c r="D1483" s="2" t="s">
        <v>83</v>
      </c>
      <c r="E1483" s="16">
        <v>38</v>
      </c>
      <c r="F1483" s="17">
        <v>3676.5</v>
      </c>
      <c r="G1483" s="16">
        <v>3</v>
      </c>
      <c r="H1483" s="17">
        <v>387</v>
      </c>
      <c r="I1483" s="2" t="s">
        <v>77</v>
      </c>
      <c r="J1483" s="2" t="s">
        <v>78</v>
      </c>
      <c r="K1483" s="16" t="s">
        <v>108</v>
      </c>
      <c r="L1483" s="18">
        <v>2025</v>
      </c>
      <c r="M1483" s="2"/>
    </row>
    <row r="1484" spans="2:13" x14ac:dyDescent="0.3">
      <c r="B1484" s="10">
        <v>45719</v>
      </c>
      <c r="C1484" s="11" t="s">
        <v>21</v>
      </c>
      <c r="D1484" s="11" t="s">
        <v>22</v>
      </c>
      <c r="E1484" s="12">
        <v>30</v>
      </c>
      <c r="F1484" s="13">
        <v>1259.7</v>
      </c>
      <c r="G1484" s="12">
        <v>3</v>
      </c>
      <c r="H1484" s="13">
        <v>209.97</v>
      </c>
      <c r="I1484" s="11" t="s">
        <v>18</v>
      </c>
      <c r="J1484" s="11" t="s">
        <v>14</v>
      </c>
      <c r="K1484" s="12" t="s">
        <v>108</v>
      </c>
      <c r="L1484" s="14">
        <v>2025</v>
      </c>
      <c r="M1484" s="2"/>
    </row>
    <row r="1485" spans="2:13" x14ac:dyDescent="0.3">
      <c r="B1485" s="15">
        <v>45720</v>
      </c>
      <c r="C1485" s="2" t="s">
        <v>98</v>
      </c>
      <c r="D1485" s="2" t="s">
        <v>99</v>
      </c>
      <c r="E1485" s="16">
        <v>1</v>
      </c>
      <c r="F1485" s="17">
        <v>359.96</v>
      </c>
      <c r="G1485" s="16">
        <v>5</v>
      </c>
      <c r="H1485" s="17">
        <v>1999.75</v>
      </c>
      <c r="I1485" s="2" t="s">
        <v>13</v>
      </c>
      <c r="J1485" s="2" t="s">
        <v>100</v>
      </c>
      <c r="K1485" s="16" t="s">
        <v>108</v>
      </c>
      <c r="L1485" s="18">
        <v>2025</v>
      </c>
      <c r="M1485" s="2"/>
    </row>
    <row r="1486" spans="2:13" x14ac:dyDescent="0.3">
      <c r="B1486" s="10">
        <v>45721</v>
      </c>
      <c r="C1486" s="11" t="s">
        <v>40</v>
      </c>
      <c r="D1486" s="11" t="s">
        <v>41</v>
      </c>
      <c r="E1486" s="12">
        <v>3</v>
      </c>
      <c r="F1486" s="13">
        <v>65.97</v>
      </c>
      <c r="G1486" s="12">
        <v>4</v>
      </c>
      <c r="H1486" s="13">
        <v>159.96</v>
      </c>
      <c r="I1486" s="11" t="s">
        <v>25</v>
      </c>
      <c r="J1486" s="11" t="s">
        <v>36</v>
      </c>
      <c r="K1486" s="12" t="s">
        <v>108</v>
      </c>
      <c r="L1486" s="14">
        <v>2025</v>
      </c>
      <c r="M1486" s="2"/>
    </row>
    <row r="1487" spans="2:13" x14ac:dyDescent="0.3">
      <c r="B1487" s="15">
        <v>45722</v>
      </c>
      <c r="C1487" s="2" t="s">
        <v>66</v>
      </c>
      <c r="D1487" s="2" t="s">
        <v>67</v>
      </c>
      <c r="E1487" s="16">
        <v>0</v>
      </c>
      <c r="F1487" s="17">
        <v>0</v>
      </c>
      <c r="G1487" s="16">
        <v>5</v>
      </c>
      <c r="H1487" s="17">
        <v>24975</v>
      </c>
      <c r="I1487" s="2" t="s">
        <v>13</v>
      </c>
      <c r="J1487" s="2" t="s">
        <v>68</v>
      </c>
      <c r="K1487" s="16" t="s">
        <v>108</v>
      </c>
      <c r="L1487" s="18">
        <v>2025</v>
      </c>
      <c r="M1487" s="2"/>
    </row>
    <row r="1488" spans="2:13" x14ac:dyDescent="0.3">
      <c r="B1488" s="10">
        <v>45723</v>
      </c>
      <c r="C1488" s="11" t="s">
        <v>87</v>
      </c>
      <c r="D1488" s="11" t="s">
        <v>88</v>
      </c>
      <c r="E1488" s="12">
        <v>1</v>
      </c>
      <c r="F1488" s="13">
        <v>62.99</v>
      </c>
      <c r="G1488" s="12">
        <v>4</v>
      </c>
      <c r="H1488" s="13">
        <v>359.96</v>
      </c>
      <c r="I1488" s="11" t="s">
        <v>25</v>
      </c>
      <c r="J1488" s="11" t="s">
        <v>78</v>
      </c>
      <c r="K1488" s="12" t="s">
        <v>108</v>
      </c>
      <c r="L1488" s="14">
        <v>2025</v>
      </c>
      <c r="M1488" s="2"/>
    </row>
    <row r="1489" spans="2:13" x14ac:dyDescent="0.3">
      <c r="B1489" s="15">
        <v>45724</v>
      </c>
      <c r="C1489" s="2" t="s">
        <v>87</v>
      </c>
      <c r="D1489" s="2" t="s">
        <v>88</v>
      </c>
      <c r="E1489" s="16">
        <v>1</v>
      </c>
      <c r="F1489" s="17">
        <v>62.99</v>
      </c>
      <c r="G1489" s="16">
        <v>5</v>
      </c>
      <c r="H1489" s="17">
        <v>449.95</v>
      </c>
      <c r="I1489" s="2" t="s">
        <v>25</v>
      </c>
      <c r="J1489" s="2" t="s">
        <v>78</v>
      </c>
      <c r="K1489" s="16" t="s">
        <v>108</v>
      </c>
      <c r="L1489" s="18">
        <v>2025</v>
      </c>
      <c r="M1489" s="2"/>
    </row>
    <row r="1490" spans="2:13" x14ac:dyDescent="0.3">
      <c r="B1490" s="10">
        <v>45725</v>
      </c>
      <c r="C1490" s="11" t="s">
        <v>53</v>
      </c>
      <c r="D1490" s="11" t="s">
        <v>54</v>
      </c>
      <c r="E1490" s="12">
        <v>3</v>
      </c>
      <c r="F1490" s="13">
        <v>623.97</v>
      </c>
      <c r="G1490" s="12">
        <v>3</v>
      </c>
      <c r="H1490" s="13">
        <v>779.97</v>
      </c>
      <c r="I1490" s="11" t="s">
        <v>35</v>
      </c>
      <c r="J1490" s="11" t="s">
        <v>55</v>
      </c>
      <c r="K1490" s="12" t="s">
        <v>108</v>
      </c>
      <c r="L1490" s="14">
        <v>2025</v>
      </c>
      <c r="M1490" s="2"/>
    </row>
    <row r="1491" spans="2:13" x14ac:dyDescent="0.3">
      <c r="B1491" s="15">
        <v>45726</v>
      </c>
      <c r="C1491" s="2" t="s">
        <v>19</v>
      </c>
      <c r="D1491" s="2" t="s">
        <v>20</v>
      </c>
      <c r="E1491" s="16">
        <v>0</v>
      </c>
      <c r="F1491" s="17">
        <v>0</v>
      </c>
      <c r="G1491" s="16">
        <v>5</v>
      </c>
      <c r="H1491" s="17">
        <v>499.95</v>
      </c>
      <c r="I1491" s="2" t="s">
        <v>18</v>
      </c>
      <c r="J1491" s="2" t="s">
        <v>14</v>
      </c>
      <c r="K1491" s="16" t="s">
        <v>108</v>
      </c>
      <c r="L1491" s="18">
        <v>2025</v>
      </c>
      <c r="M1491" s="2"/>
    </row>
    <row r="1492" spans="2:13" x14ac:dyDescent="0.3">
      <c r="B1492" s="10">
        <v>45727</v>
      </c>
      <c r="C1492" s="11" t="s">
        <v>84</v>
      </c>
      <c r="D1492" s="11" t="s">
        <v>85</v>
      </c>
      <c r="E1492" s="12">
        <v>3</v>
      </c>
      <c r="F1492" s="13">
        <v>290.25</v>
      </c>
      <c r="G1492" s="12">
        <v>3</v>
      </c>
      <c r="H1492" s="13">
        <v>387</v>
      </c>
      <c r="I1492" s="11" t="s">
        <v>86</v>
      </c>
      <c r="J1492" s="11" t="s">
        <v>78</v>
      </c>
      <c r="K1492" s="12" t="s">
        <v>108</v>
      </c>
      <c r="L1492" s="14">
        <v>2025</v>
      </c>
      <c r="M1492" s="2"/>
    </row>
    <row r="1493" spans="2:13" x14ac:dyDescent="0.3">
      <c r="B1493" s="15">
        <v>45728</v>
      </c>
      <c r="C1493" s="2" t="s">
        <v>53</v>
      </c>
      <c r="D1493" s="2" t="s">
        <v>54</v>
      </c>
      <c r="E1493" s="16">
        <v>3</v>
      </c>
      <c r="F1493" s="17">
        <v>623.97</v>
      </c>
      <c r="G1493" s="16">
        <v>1</v>
      </c>
      <c r="H1493" s="17">
        <v>259.99</v>
      </c>
      <c r="I1493" s="2" t="s">
        <v>35</v>
      </c>
      <c r="J1493" s="2" t="s">
        <v>55</v>
      </c>
      <c r="K1493" s="16" t="s">
        <v>108</v>
      </c>
      <c r="L1493" s="18">
        <v>2025</v>
      </c>
      <c r="M1493" s="2"/>
    </row>
    <row r="1494" spans="2:13" x14ac:dyDescent="0.3">
      <c r="B1494" s="10">
        <v>45729</v>
      </c>
      <c r="C1494" s="11" t="s">
        <v>64</v>
      </c>
      <c r="D1494" s="11" t="s">
        <v>65</v>
      </c>
      <c r="E1494" s="12">
        <v>1</v>
      </c>
      <c r="F1494" s="13">
        <v>584.99</v>
      </c>
      <c r="G1494" s="12">
        <v>4</v>
      </c>
      <c r="H1494" s="13">
        <v>2599.96</v>
      </c>
      <c r="I1494" s="11" t="s">
        <v>35</v>
      </c>
      <c r="J1494" s="11" t="s">
        <v>55</v>
      </c>
      <c r="K1494" s="12" t="s">
        <v>108</v>
      </c>
      <c r="L1494" s="14">
        <v>2025</v>
      </c>
      <c r="M1494" s="2"/>
    </row>
    <row r="1495" spans="2:13" x14ac:dyDescent="0.3">
      <c r="B1495" s="15">
        <v>45730</v>
      </c>
      <c r="C1495" s="2" t="s">
        <v>63</v>
      </c>
      <c r="D1495" s="2" t="s">
        <v>41</v>
      </c>
      <c r="E1495" s="16">
        <v>1</v>
      </c>
      <c r="F1495" s="17">
        <v>20</v>
      </c>
      <c r="G1495" s="16">
        <v>5</v>
      </c>
      <c r="H1495" s="17">
        <v>199.95</v>
      </c>
      <c r="I1495" s="2" t="s">
        <v>25</v>
      </c>
      <c r="J1495" s="2" t="s">
        <v>55</v>
      </c>
      <c r="K1495" s="16" t="s">
        <v>108</v>
      </c>
      <c r="L1495" s="18">
        <v>2025</v>
      </c>
      <c r="M1495" s="2"/>
    </row>
    <row r="1496" spans="2:13" x14ac:dyDescent="0.3">
      <c r="B1496" s="10">
        <v>45731</v>
      </c>
      <c r="C1496" s="11" t="s">
        <v>31</v>
      </c>
      <c r="D1496" s="11" t="s">
        <v>32</v>
      </c>
      <c r="E1496" s="12">
        <v>2</v>
      </c>
      <c r="F1496" s="13">
        <v>469</v>
      </c>
      <c r="G1496" s="12">
        <v>5</v>
      </c>
      <c r="H1496" s="13">
        <v>1379.4</v>
      </c>
      <c r="I1496" s="11" t="s">
        <v>18</v>
      </c>
      <c r="J1496" s="11" t="s">
        <v>14</v>
      </c>
      <c r="K1496" s="12" t="s">
        <v>108</v>
      </c>
      <c r="L1496" s="14">
        <v>2025</v>
      </c>
      <c r="M1496" s="2"/>
    </row>
    <row r="1497" spans="2:13" x14ac:dyDescent="0.3">
      <c r="B1497" s="15">
        <v>45732</v>
      </c>
      <c r="C1497" s="2" t="s">
        <v>47</v>
      </c>
      <c r="D1497" s="2" t="s">
        <v>48</v>
      </c>
      <c r="E1497" s="16">
        <v>1</v>
      </c>
      <c r="F1497" s="17">
        <v>89.91</v>
      </c>
      <c r="G1497" s="16">
        <v>4</v>
      </c>
      <c r="H1497" s="17">
        <v>479.52</v>
      </c>
      <c r="I1497" s="2" t="s">
        <v>46</v>
      </c>
      <c r="J1497" s="2" t="s">
        <v>36</v>
      </c>
      <c r="K1497" s="16" t="s">
        <v>108</v>
      </c>
      <c r="L1497" s="18">
        <v>2025</v>
      </c>
      <c r="M1497" s="2"/>
    </row>
    <row r="1498" spans="2:13" x14ac:dyDescent="0.3">
      <c r="B1498" s="10">
        <v>45733</v>
      </c>
      <c r="C1498" s="11" t="s">
        <v>19</v>
      </c>
      <c r="D1498" s="11" t="s">
        <v>20</v>
      </c>
      <c r="E1498" s="12">
        <v>0</v>
      </c>
      <c r="F1498" s="13">
        <v>0</v>
      </c>
      <c r="G1498" s="12">
        <v>5</v>
      </c>
      <c r="H1498" s="13">
        <v>499.95</v>
      </c>
      <c r="I1498" s="11" t="s">
        <v>18</v>
      </c>
      <c r="J1498" s="11" t="s">
        <v>14</v>
      </c>
      <c r="K1498" s="12" t="s">
        <v>108</v>
      </c>
      <c r="L1498" s="14">
        <v>2025</v>
      </c>
      <c r="M1498" s="2"/>
    </row>
    <row r="1499" spans="2:13" x14ac:dyDescent="0.3">
      <c r="B1499" s="15">
        <v>45734</v>
      </c>
      <c r="C1499" s="2" t="s">
        <v>59</v>
      </c>
      <c r="D1499" s="2" t="s">
        <v>60</v>
      </c>
      <c r="E1499" s="16">
        <v>2</v>
      </c>
      <c r="F1499" s="17">
        <v>40</v>
      </c>
      <c r="G1499" s="16">
        <v>3</v>
      </c>
      <c r="H1499" s="17">
        <v>119.97</v>
      </c>
      <c r="I1499" s="2" t="s">
        <v>30</v>
      </c>
      <c r="J1499" s="2" t="s">
        <v>55</v>
      </c>
      <c r="K1499" s="16" t="s">
        <v>108</v>
      </c>
      <c r="L1499" s="18">
        <v>2025</v>
      </c>
      <c r="M1499" s="2"/>
    </row>
    <row r="1500" spans="2:13" x14ac:dyDescent="0.3">
      <c r="B1500" s="10">
        <v>45735</v>
      </c>
      <c r="C1500" s="11" t="s">
        <v>21</v>
      </c>
      <c r="D1500" s="11" t="s">
        <v>22</v>
      </c>
      <c r="E1500" s="12">
        <v>3</v>
      </c>
      <c r="F1500" s="13">
        <v>125.97</v>
      </c>
      <c r="G1500" s="12">
        <v>2</v>
      </c>
      <c r="H1500" s="13">
        <v>139.97999999999999</v>
      </c>
      <c r="I1500" s="11" t="s">
        <v>18</v>
      </c>
      <c r="J1500" s="11" t="s">
        <v>14</v>
      </c>
      <c r="K1500" s="12" t="s">
        <v>108</v>
      </c>
      <c r="L1500" s="14">
        <v>2025</v>
      </c>
      <c r="M1500" s="2"/>
    </row>
    <row r="1501" spans="2:13" x14ac:dyDescent="0.3">
      <c r="B1501" s="15">
        <v>45736</v>
      </c>
      <c r="C1501" s="2" t="s">
        <v>11</v>
      </c>
      <c r="D1501" s="2" t="s">
        <v>12</v>
      </c>
      <c r="E1501" s="16">
        <v>2</v>
      </c>
      <c r="F1501" s="17">
        <v>691.18</v>
      </c>
      <c r="G1501" s="16">
        <v>2</v>
      </c>
      <c r="H1501" s="17">
        <v>863.98</v>
      </c>
      <c r="I1501" s="2" t="s">
        <v>13</v>
      </c>
      <c r="J1501" s="2" t="s">
        <v>14</v>
      </c>
      <c r="K1501" s="16" t="s">
        <v>108</v>
      </c>
      <c r="L1501" s="18">
        <v>2025</v>
      </c>
      <c r="M1501" s="2"/>
    </row>
    <row r="1502" spans="2:13" x14ac:dyDescent="0.3">
      <c r="B1502" s="10">
        <v>45737</v>
      </c>
      <c r="C1502" s="11" t="s">
        <v>21</v>
      </c>
      <c r="D1502" s="11" t="s">
        <v>22</v>
      </c>
      <c r="E1502" s="12">
        <v>0</v>
      </c>
      <c r="F1502" s="13">
        <v>0</v>
      </c>
      <c r="G1502" s="12">
        <v>5</v>
      </c>
      <c r="H1502" s="13">
        <v>349.95</v>
      </c>
      <c r="I1502" s="11" t="s">
        <v>18</v>
      </c>
      <c r="J1502" s="11" t="s">
        <v>14</v>
      </c>
      <c r="K1502" s="12" t="s">
        <v>108</v>
      </c>
      <c r="L1502" s="14">
        <v>2025</v>
      </c>
      <c r="M1502" s="2"/>
    </row>
    <row r="1503" spans="2:13" x14ac:dyDescent="0.3">
      <c r="B1503" s="15">
        <v>45738</v>
      </c>
      <c r="C1503" s="2" t="s">
        <v>69</v>
      </c>
      <c r="D1503" s="2" t="s">
        <v>70</v>
      </c>
      <c r="E1503" s="16">
        <v>1</v>
      </c>
      <c r="F1503" s="17">
        <v>35</v>
      </c>
      <c r="G1503" s="16">
        <v>2</v>
      </c>
      <c r="H1503" s="17">
        <v>140</v>
      </c>
      <c r="I1503" s="2" t="s">
        <v>71</v>
      </c>
      <c r="J1503" s="2" t="s">
        <v>68</v>
      </c>
      <c r="K1503" s="16" t="s">
        <v>108</v>
      </c>
      <c r="L1503" s="18">
        <v>2025</v>
      </c>
      <c r="M1503" s="2"/>
    </row>
    <row r="1504" spans="2:13" x14ac:dyDescent="0.3">
      <c r="B1504" s="10">
        <v>45739</v>
      </c>
      <c r="C1504" s="11" t="s">
        <v>19</v>
      </c>
      <c r="D1504" s="11" t="s">
        <v>20</v>
      </c>
      <c r="E1504" s="12">
        <v>1</v>
      </c>
      <c r="F1504" s="13">
        <v>64.989999999999995</v>
      </c>
      <c r="G1504" s="12">
        <v>1</v>
      </c>
      <c r="H1504" s="13">
        <v>99.99</v>
      </c>
      <c r="I1504" s="11" t="s">
        <v>18</v>
      </c>
      <c r="J1504" s="11" t="s">
        <v>14</v>
      </c>
      <c r="K1504" s="12" t="s">
        <v>108</v>
      </c>
      <c r="L1504" s="14">
        <v>2025</v>
      </c>
      <c r="M1504" s="2"/>
    </row>
    <row r="1505" spans="2:13" x14ac:dyDescent="0.3">
      <c r="B1505" s="15">
        <v>45740</v>
      </c>
      <c r="C1505" s="2" t="s">
        <v>47</v>
      </c>
      <c r="D1505" s="2" t="s">
        <v>48</v>
      </c>
      <c r="E1505" s="16">
        <v>2</v>
      </c>
      <c r="F1505" s="17">
        <v>179.82</v>
      </c>
      <c r="G1505" s="16">
        <v>4</v>
      </c>
      <c r="H1505" s="17">
        <v>479.52</v>
      </c>
      <c r="I1505" s="2" t="s">
        <v>46</v>
      </c>
      <c r="J1505" s="2" t="s">
        <v>36</v>
      </c>
      <c r="K1505" s="16" t="s">
        <v>108</v>
      </c>
      <c r="L1505" s="18">
        <v>2025</v>
      </c>
      <c r="M1505" s="2"/>
    </row>
    <row r="1506" spans="2:13" x14ac:dyDescent="0.3">
      <c r="B1506" s="10">
        <v>45741</v>
      </c>
      <c r="C1506" s="11" t="s">
        <v>21</v>
      </c>
      <c r="D1506" s="11" t="s">
        <v>22</v>
      </c>
      <c r="E1506" s="12">
        <v>3</v>
      </c>
      <c r="F1506" s="13">
        <v>125.97</v>
      </c>
      <c r="G1506" s="12">
        <v>3</v>
      </c>
      <c r="H1506" s="13">
        <v>209.97</v>
      </c>
      <c r="I1506" s="11" t="s">
        <v>18</v>
      </c>
      <c r="J1506" s="11" t="s">
        <v>14</v>
      </c>
      <c r="K1506" s="12" t="s">
        <v>108</v>
      </c>
      <c r="L1506" s="14">
        <v>2025</v>
      </c>
      <c r="M1506" s="2"/>
    </row>
    <row r="1507" spans="2:13" x14ac:dyDescent="0.3">
      <c r="B1507" s="15">
        <v>45742</v>
      </c>
      <c r="C1507" s="2" t="s">
        <v>104</v>
      </c>
      <c r="D1507" s="2" t="s">
        <v>105</v>
      </c>
      <c r="E1507" s="16">
        <v>0</v>
      </c>
      <c r="F1507" s="17">
        <v>0</v>
      </c>
      <c r="G1507" s="16">
        <v>5</v>
      </c>
      <c r="H1507" s="17">
        <v>265.75</v>
      </c>
      <c r="I1507" s="2" t="s">
        <v>106</v>
      </c>
      <c r="J1507" s="2" t="s">
        <v>100</v>
      </c>
      <c r="K1507" s="16" t="s">
        <v>108</v>
      </c>
      <c r="L1507" s="18">
        <v>2025</v>
      </c>
      <c r="M1507" s="2"/>
    </row>
    <row r="1508" spans="2:13" x14ac:dyDescent="0.3">
      <c r="B1508" s="10">
        <v>45743</v>
      </c>
      <c r="C1508" s="11" t="s">
        <v>40</v>
      </c>
      <c r="D1508" s="11" t="s">
        <v>41</v>
      </c>
      <c r="E1508" s="12">
        <v>1</v>
      </c>
      <c r="F1508" s="13">
        <v>21.99</v>
      </c>
      <c r="G1508" s="12">
        <v>1</v>
      </c>
      <c r="H1508" s="13">
        <v>39.99</v>
      </c>
      <c r="I1508" s="11" t="s">
        <v>25</v>
      </c>
      <c r="J1508" s="11" t="s">
        <v>36</v>
      </c>
      <c r="K1508" s="12" t="s">
        <v>108</v>
      </c>
      <c r="L1508" s="14">
        <v>2025</v>
      </c>
      <c r="M1508" s="2"/>
    </row>
    <row r="1509" spans="2:13" x14ac:dyDescent="0.3">
      <c r="B1509" s="15">
        <v>45744</v>
      </c>
      <c r="C1509" s="2" t="s">
        <v>33</v>
      </c>
      <c r="D1509" s="2" t="s">
        <v>34</v>
      </c>
      <c r="E1509" s="16">
        <v>1</v>
      </c>
      <c r="F1509" s="17">
        <v>199.99</v>
      </c>
      <c r="G1509" s="16">
        <v>4</v>
      </c>
      <c r="H1509" s="17">
        <v>999.96</v>
      </c>
      <c r="I1509" s="2" t="s">
        <v>35</v>
      </c>
      <c r="J1509" s="2" t="s">
        <v>36</v>
      </c>
      <c r="K1509" s="16" t="s">
        <v>108</v>
      </c>
      <c r="L1509" s="18">
        <v>2025</v>
      </c>
      <c r="M1509" s="2"/>
    </row>
    <row r="1510" spans="2:13" x14ac:dyDescent="0.3">
      <c r="B1510" s="10">
        <v>45745</v>
      </c>
      <c r="C1510" s="11" t="s">
        <v>51</v>
      </c>
      <c r="D1510" s="11" t="s">
        <v>52</v>
      </c>
      <c r="E1510" s="12">
        <v>0</v>
      </c>
      <c r="F1510" s="13">
        <v>0</v>
      </c>
      <c r="G1510" s="12">
        <v>2</v>
      </c>
      <c r="H1510" s="13">
        <v>239.98</v>
      </c>
      <c r="I1510" s="11" t="s">
        <v>39</v>
      </c>
      <c r="J1510" s="11" t="s">
        <v>36</v>
      </c>
      <c r="K1510" s="12" t="s">
        <v>108</v>
      </c>
      <c r="L1510" s="14">
        <v>2025</v>
      </c>
      <c r="M1510" s="2"/>
    </row>
    <row r="1511" spans="2:13" x14ac:dyDescent="0.3">
      <c r="B1511" s="15">
        <v>45746</v>
      </c>
      <c r="C1511" s="2" t="s">
        <v>49</v>
      </c>
      <c r="D1511" s="2" t="s">
        <v>50</v>
      </c>
      <c r="E1511" s="16">
        <v>0</v>
      </c>
      <c r="F1511" s="17">
        <v>0</v>
      </c>
      <c r="G1511" s="16">
        <v>3</v>
      </c>
      <c r="H1511" s="17">
        <v>125.64</v>
      </c>
      <c r="I1511" s="2" t="s">
        <v>46</v>
      </c>
      <c r="J1511" s="2" t="s">
        <v>36</v>
      </c>
      <c r="K1511" s="16" t="s">
        <v>108</v>
      </c>
      <c r="L1511" s="18">
        <v>2025</v>
      </c>
      <c r="M1511" s="2"/>
    </row>
    <row r="1512" spans="2:13" x14ac:dyDescent="0.3">
      <c r="B1512" s="10">
        <v>45747</v>
      </c>
      <c r="C1512" s="11" t="s">
        <v>33</v>
      </c>
      <c r="D1512" s="11" t="s">
        <v>34</v>
      </c>
      <c r="E1512" s="12">
        <v>1</v>
      </c>
      <c r="F1512" s="13">
        <v>199.99</v>
      </c>
      <c r="G1512" s="12">
        <v>3</v>
      </c>
      <c r="H1512" s="13">
        <v>749.97</v>
      </c>
      <c r="I1512" s="11" t="s">
        <v>35</v>
      </c>
      <c r="J1512" s="11" t="s">
        <v>36</v>
      </c>
      <c r="K1512" s="12" t="s">
        <v>108</v>
      </c>
      <c r="L1512" s="14">
        <v>2025</v>
      </c>
      <c r="M1512" s="2"/>
    </row>
    <row r="1513" spans="2:13" x14ac:dyDescent="0.3">
      <c r="B1513" s="15">
        <v>45748</v>
      </c>
      <c r="C1513" s="2" t="s">
        <v>33</v>
      </c>
      <c r="D1513" s="2" t="s">
        <v>34</v>
      </c>
      <c r="E1513" s="16">
        <v>1</v>
      </c>
      <c r="F1513" s="17">
        <v>199.99</v>
      </c>
      <c r="G1513" s="16">
        <v>4</v>
      </c>
      <c r="H1513" s="17">
        <v>999.96</v>
      </c>
      <c r="I1513" s="2" t="s">
        <v>35</v>
      </c>
      <c r="J1513" s="2" t="s">
        <v>36</v>
      </c>
      <c r="K1513" s="16" t="s">
        <v>109</v>
      </c>
      <c r="L1513" s="18">
        <v>2025</v>
      </c>
      <c r="M1513" s="2"/>
    </row>
    <row r="1514" spans="2:13" x14ac:dyDescent="0.3">
      <c r="B1514" s="10">
        <v>45749</v>
      </c>
      <c r="C1514" s="11" t="s">
        <v>37</v>
      </c>
      <c r="D1514" s="11" t="s">
        <v>38</v>
      </c>
      <c r="E1514" s="12">
        <v>2</v>
      </c>
      <c r="F1514" s="13">
        <v>77.98</v>
      </c>
      <c r="G1514" s="12">
        <v>5</v>
      </c>
      <c r="H1514" s="13">
        <v>299.95</v>
      </c>
      <c r="I1514" s="11" t="s">
        <v>39</v>
      </c>
      <c r="J1514" s="11" t="s">
        <v>36</v>
      </c>
      <c r="K1514" s="12" t="s">
        <v>109</v>
      </c>
      <c r="L1514" s="14">
        <v>2025</v>
      </c>
      <c r="M1514" s="2"/>
    </row>
    <row r="1515" spans="2:13" x14ac:dyDescent="0.3">
      <c r="B1515" s="15">
        <v>45750</v>
      </c>
      <c r="C1515" s="2" t="s">
        <v>53</v>
      </c>
      <c r="D1515" s="2" t="s">
        <v>54</v>
      </c>
      <c r="E1515" s="16">
        <v>2</v>
      </c>
      <c r="F1515" s="17">
        <v>415.98</v>
      </c>
      <c r="G1515" s="16">
        <v>1</v>
      </c>
      <c r="H1515" s="17">
        <v>259.99</v>
      </c>
      <c r="I1515" s="2" t="s">
        <v>35</v>
      </c>
      <c r="J1515" s="2" t="s">
        <v>55</v>
      </c>
      <c r="K1515" s="16" t="s">
        <v>109</v>
      </c>
      <c r="L1515" s="18">
        <v>2025</v>
      </c>
      <c r="M1515" s="2"/>
    </row>
    <row r="1516" spans="2:13" x14ac:dyDescent="0.3">
      <c r="B1516" s="10">
        <v>45751</v>
      </c>
      <c r="C1516" s="11" t="s">
        <v>104</v>
      </c>
      <c r="D1516" s="11" t="s">
        <v>105</v>
      </c>
      <c r="E1516" s="12">
        <v>0</v>
      </c>
      <c r="F1516" s="13">
        <v>0</v>
      </c>
      <c r="G1516" s="12">
        <v>5</v>
      </c>
      <c r="H1516" s="13">
        <v>265.75</v>
      </c>
      <c r="I1516" s="11" t="s">
        <v>106</v>
      </c>
      <c r="J1516" s="11" t="s">
        <v>100</v>
      </c>
      <c r="K1516" s="12" t="s">
        <v>109</v>
      </c>
      <c r="L1516" s="14">
        <v>2025</v>
      </c>
      <c r="M1516" s="2"/>
    </row>
    <row r="1517" spans="2:13" x14ac:dyDescent="0.3">
      <c r="B1517" s="15">
        <v>45752</v>
      </c>
      <c r="C1517" s="2" t="s">
        <v>79</v>
      </c>
      <c r="D1517" s="2" t="s">
        <v>80</v>
      </c>
      <c r="E1517" s="16">
        <v>1</v>
      </c>
      <c r="F1517" s="17">
        <v>211.65</v>
      </c>
      <c r="G1517" s="16">
        <v>4</v>
      </c>
      <c r="H1517" s="17">
        <v>996</v>
      </c>
      <c r="I1517" s="2" t="s">
        <v>81</v>
      </c>
      <c r="J1517" s="2" t="s">
        <v>78</v>
      </c>
      <c r="K1517" s="16" t="s">
        <v>109</v>
      </c>
      <c r="L1517" s="18">
        <v>2025</v>
      </c>
      <c r="M1517" s="2"/>
    </row>
    <row r="1518" spans="2:13" x14ac:dyDescent="0.3">
      <c r="B1518" s="10">
        <v>45753</v>
      </c>
      <c r="C1518" s="11" t="s">
        <v>89</v>
      </c>
      <c r="D1518" s="11" t="s">
        <v>90</v>
      </c>
      <c r="E1518" s="12">
        <v>0</v>
      </c>
      <c r="F1518" s="13">
        <v>0</v>
      </c>
      <c r="G1518" s="12">
        <v>1</v>
      </c>
      <c r="H1518" s="13">
        <v>89.99</v>
      </c>
      <c r="I1518" s="11" t="s">
        <v>91</v>
      </c>
      <c r="J1518" s="11" t="s">
        <v>78</v>
      </c>
      <c r="K1518" s="12" t="s">
        <v>109</v>
      </c>
      <c r="L1518" s="14">
        <v>2025</v>
      </c>
      <c r="M1518" s="2"/>
    </row>
    <row r="1519" spans="2:13" x14ac:dyDescent="0.3">
      <c r="B1519" s="15">
        <v>45754</v>
      </c>
      <c r="C1519" s="2" t="s">
        <v>84</v>
      </c>
      <c r="D1519" s="2" t="s">
        <v>85</v>
      </c>
      <c r="E1519" s="16">
        <v>3</v>
      </c>
      <c r="F1519" s="17">
        <v>290.25</v>
      </c>
      <c r="G1519" s="16">
        <v>2</v>
      </c>
      <c r="H1519" s="17">
        <v>258</v>
      </c>
      <c r="I1519" s="2" t="s">
        <v>86</v>
      </c>
      <c r="J1519" s="2" t="s">
        <v>78</v>
      </c>
      <c r="K1519" s="16" t="s">
        <v>109</v>
      </c>
      <c r="L1519" s="18">
        <v>2025</v>
      </c>
      <c r="M1519" s="2"/>
    </row>
    <row r="1520" spans="2:13" x14ac:dyDescent="0.3">
      <c r="B1520" s="10">
        <v>45755</v>
      </c>
      <c r="C1520" s="11" t="s">
        <v>21</v>
      </c>
      <c r="D1520" s="11" t="s">
        <v>22</v>
      </c>
      <c r="E1520" s="12">
        <v>2</v>
      </c>
      <c r="F1520" s="13">
        <v>83.98</v>
      </c>
      <c r="G1520" s="12">
        <v>4</v>
      </c>
      <c r="H1520" s="13">
        <v>279.95999999999998</v>
      </c>
      <c r="I1520" s="11" t="s">
        <v>18</v>
      </c>
      <c r="J1520" s="11" t="s">
        <v>14</v>
      </c>
      <c r="K1520" s="12" t="s">
        <v>109</v>
      </c>
      <c r="L1520" s="14">
        <v>2025</v>
      </c>
      <c r="M1520" s="2"/>
    </row>
    <row r="1521" spans="2:13" x14ac:dyDescent="0.3">
      <c r="B1521" s="15">
        <v>45756</v>
      </c>
      <c r="C1521" s="2" t="s">
        <v>96</v>
      </c>
      <c r="D1521" s="2" t="s">
        <v>97</v>
      </c>
      <c r="E1521" s="16">
        <v>2</v>
      </c>
      <c r="F1521" s="17">
        <v>149.97999999999999</v>
      </c>
      <c r="G1521" s="16">
        <v>2</v>
      </c>
      <c r="H1521" s="17">
        <v>199.98</v>
      </c>
      <c r="I1521" s="2" t="s">
        <v>25</v>
      </c>
      <c r="J1521" s="2" t="s">
        <v>95</v>
      </c>
      <c r="K1521" s="16" t="s">
        <v>109</v>
      </c>
      <c r="L1521" s="18">
        <v>2025</v>
      </c>
      <c r="M1521" s="2"/>
    </row>
    <row r="1522" spans="2:13" x14ac:dyDescent="0.3">
      <c r="B1522" s="10">
        <v>45757</v>
      </c>
      <c r="C1522" s="11" t="s">
        <v>61</v>
      </c>
      <c r="D1522" s="11" t="s">
        <v>62</v>
      </c>
      <c r="E1522" s="12">
        <v>0</v>
      </c>
      <c r="F1522" s="13">
        <v>0</v>
      </c>
      <c r="G1522" s="12">
        <v>4</v>
      </c>
      <c r="H1522" s="13">
        <v>1306.76</v>
      </c>
      <c r="I1522" s="11" t="s">
        <v>58</v>
      </c>
      <c r="J1522" s="11" t="s">
        <v>55</v>
      </c>
      <c r="K1522" s="12" t="s">
        <v>109</v>
      </c>
      <c r="L1522" s="14">
        <v>2025</v>
      </c>
      <c r="M1522" s="2"/>
    </row>
    <row r="1523" spans="2:13" x14ac:dyDescent="0.3">
      <c r="B1523" s="15">
        <v>45758</v>
      </c>
      <c r="C1523" s="2" t="s">
        <v>92</v>
      </c>
      <c r="D1523" s="2" t="s">
        <v>93</v>
      </c>
      <c r="E1523" s="16">
        <v>1</v>
      </c>
      <c r="F1523" s="17">
        <v>38.99</v>
      </c>
      <c r="G1523" s="16">
        <v>3</v>
      </c>
      <c r="H1523" s="17">
        <v>179.97</v>
      </c>
      <c r="I1523" s="2" t="s">
        <v>94</v>
      </c>
      <c r="J1523" s="2" t="s">
        <v>95</v>
      </c>
      <c r="K1523" s="16" t="s">
        <v>109</v>
      </c>
      <c r="L1523" s="18">
        <v>2025</v>
      </c>
      <c r="M1523" s="2"/>
    </row>
    <row r="1524" spans="2:13" x14ac:dyDescent="0.3">
      <c r="B1524" s="10">
        <v>45759</v>
      </c>
      <c r="C1524" s="11" t="s">
        <v>49</v>
      </c>
      <c r="D1524" s="11" t="s">
        <v>50</v>
      </c>
      <c r="E1524" s="12">
        <v>0</v>
      </c>
      <c r="F1524" s="13">
        <v>0</v>
      </c>
      <c r="G1524" s="12">
        <v>2</v>
      </c>
      <c r="H1524" s="13">
        <v>83.76</v>
      </c>
      <c r="I1524" s="11" t="s">
        <v>46</v>
      </c>
      <c r="J1524" s="11" t="s">
        <v>36</v>
      </c>
      <c r="K1524" s="12" t="s">
        <v>109</v>
      </c>
      <c r="L1524" s="14">
        <v>2025</v>
      </c>
      <c r="M1524" s="2"/>
    </row>
    <row r="1525" spans="2:13" x14ac:dyDescent="0.3">
      <c r="B1525" s="15">
        <v>45760</v>
      </c>
      <c r="C1525" s="2" t="s">
        <v>75</v>
      </c>
      <c r="D1525" s="2" t="s">
        <v>76</v>
      </c>
      <c r="E1525" s="16">
        <v>1</v>
      </c>
      <c r="F1525" s="17">
        <v>12</v>
      </c>
      <c r="G1525" s="16">
        <v>5</v>
      </c>
      <c r="H1525" s="17">
        <v>100</v>
      </c>
      <c r="I1525" s="2" t="s">
        <v>77</v>
      </c>
      <c r="J1525" s="2" t="s">
        <v>78</v>
      </c>
      <c r="K1525" s="16" t="s">
        <v>109</v>
      </c>
      <c r="L1525" s="18">
        <v>2025</v>
      </c>
      <c r="M1525" s="2"/>
    </row>
    <row r="1526" spans="2:13" x14ac:dyDescent="0.3">
      <c r="B1526" s="10">
        <v>45761</v>
      </c>
      <c r="C1526" s="11" t="s">
        <v>104</v>
      </c>
      <c r="D1526" s="11" t="s">
        <v>105</v>
      </c>
      <c r="E1526" s="12">
        <v>36</v>
      </c>
      <c r="F1526" s="13">
        <v>1243.8</v>
      </c>
      <c r="G1526" s="12">
        <v>1</v>
      </c>
      <c r="H1526" s="13">
        <v>53.15</v>
      </c>
      <c r="I1526" s="11" t="s">
        <v>106</v>
      </c>
      <c r="J1526" s="11" t="s">
        <v>100</v>
      </c>
      <c r="K1526" s="12" t="s">
        <v>109</v>
      </c>
      <c r="L1526" s="14">
        <v>2025</v>
      </c>
      <c r="M1526" s="2"/>
    </row>
    <row r="1527" spans="2:13" x14ac:dyDescent="0.3">
      <c r="B1527" s="15">
        <v>45762</v>
      </c>
      <c r="C1527" s="2" t="s">
        <v>44</v>
      </c>
      <c r="D1527" s="2" t="s">
        <v>45</v>
      </c>
      <c r="E1527" s="16">
        <v>2</v>
      </c>
      <c r="F1527" s="17">
        <v>65.42</v>
      </c>
      <c r="G1527" s="16">
        <v>4</v>
      </c>
      <c r="H1527" s="17">
        <v>201.28</v>
      </c>
      <c r="I1527" s="2" t="s">
        <v>46</v>
      </c>
      <c r="J1527" s="2" t="s">
        <v>36</v>
      </c>
      <c r="K1527" s="16" t="s">
        <v>109</v>
      </c>
      <c r="L1527" s="18">
        <v>2025</v>
      </c>
      <c r="M1527" s="2"/>
    </row>
    <row r="1528" spans="2:13" x14ac:dyDescent="0.3">
      <c r="B1528" s="10">
        <v>45763</v>
      </c>
      <c r="C1528" s="11" t="s">
        <v>98</v>
      </c>
      <c r="D1528" s="11" t="s">
        <v>99</v>
      </c>
      <c r="E1528" s="12">
        <v>2</v>
      </c>
      <c r="F1528" s="13">
        <v>719.92</v>
      </c>
      <c r="G1528" s="12">
        <v>3</v>
      </c>
      <c r="H1528" s="13">
        <v>1199.8499999999999</v>
      </c>
      <c r="I1528" s="11" t="s">
        <v>13</v>
      </c>
      <c r="J1528" s="11" t="s">
        <v>100</v>
      </c>
      <c r="K1528" s="12" t="s">
        <v>109</v>
      </c>
      <c r="L1528" s="14">
        <v>2025</v>
      </c>
      <c r="M1528" s="2"/>
    </row>
    <row r="1529" spans="2:13" x14ac:dyDescent="0.3">
      <c r="B1529" s="15">
        <v>45764</v>
      </c>
      <c r="C1529" s="2" t="s">
        <v>26</v>
      </c>
      <c r="D1529" s="2" t="s">
        <v>27</v>
      </c>
      <c r="E1529" s="16">
        <v>3</v>
      </c>
      <c r="F1529" s="17">
        <v>42</v>
      </c>
      <c r="G1529" s="16">
        <v>4</v>
      </c>
      <c r="H1529" s="17">
        <v>111.96</v>
      </c>
      <c r="I1529" s="2" t="s">
        <v>25</v>
      </c>
      <c r="J1529" s="2" t="s">
        <v>14</v>
      </c>
      <c r="K1529" s="16" t="s">
        <v>109</v>
      </c>
      <c r="L1529" s="18">
        <v>2025</v>
      </c>
      <c r="M1529" s="2"/>
    </row>
    <row r="1530" spans="2:13" x14ac:dyDescent="0.3">
      <c r="B1530" s="10">
        <v>45765</v>
      </c>
      <c r="C1530" s="11" t="s">
        <v>40</v>
      </c>
      <c r="D1530" s="11" t="s">
        <v>41</v>
      </c>
      <c r="E1530" s="12">
        <v>1</v>
      </c>
      <c r="F1530" s="13">
        <v>21.99</v>
      </c>
      <c r="G1530" s="12">
        <v>2</v>
      </c>
      <c r="H1530" s="13">
        <v>79.98</v>
      </c>
      <c r="I1530" s="11" t="s">
        <v>25</v>
      </c>
      <c r="J1530" s="11" t="s">
        <v>36</v>
      </c>
      <c r="K1530" s="12" t="s">
        <v>109</v>
      </c>
      <c r="L1530" s="14">
        <v>2025</v>
      </c>
      <c r="M1530" s="2"/>
    </row>
    <row r="1531" spans="2:13" x14ac:dyDescent="0.3">
      <c r="B1531" s="15">
        <v>45766</v>
      </c>
      <c r="C1531" s="2" t="s">
        <v>82</v>
      </c>
      <c r="D1531" s="2" t="s">
        <v>83</v>
      </c>
      <c r="E1531" s="16">
        <v>1</v>
      </c>
      <c r="F1531" s="17">
        <v>96.75</v>
      </c>
      <c r="G1531" s="16">
        <v>3</v>
      </c>
      <c r="H1531" s="17">
        <v>387</v>
      </c>
      <c r="I1531" s="2" t="s">
        <v>77</v>
      </c>
      <c r="J1531" s="2" t="s">
        <v>78</v>
      </c>
      <c r="K1531" s="16" t="s">
        <v>109</v>
      </c>
      <c r="L1531" s="18">
        <v>2025</v>
      </c>
      <c r="M1531" s="2"/>
    </row>
    <row r="1532" spans="2:13" x14ac:dyDescent="0.3">
      <c r="B1532" s="10">
        <v>45767</v>
      </c>
      <c r="C1532" s="11" t="s">
        <v>19</v>
      </c>
      <c r="D1532" s="11" t="s">
        <v>20</v>
      </c>
      <c r="E1532" s="12">
        <v>0</v>
      </c>
      <c r="F1532" s="13">
        <v>0</v>
      </c>
      <c r="G1532" s="12">
        <v>2</v>
      </c>
      <c r="H1532" s="13">
        <v>199.98</v>
      </c>
      <c r="I1532" s="11" t="s">
        <v>18</v>
      </c>
      <c r="J1532" s="11" t="s">
        <v>14</v>
      </c>
      <c r="K1532" s="12" t="s">
        <v>109</v>
      </c>
      <c r="L1532" s="14">
        <v>2025</v>
      </c>
      <c r="M1532" s="2"/>
    </row>
    <row r="1533" spans="2:13" x14ac:dyDescent="0.3">
      <c r="B1533" s="15">
        <v>45768</v>
      </c>
      <c r="C1533" s="2" t="s">
        <v>61</v>
      </c>
      <c r="D1533" s="2" t="s">
        <v>62</v>
      </c>
      <c r="E1533" s="16">
        <v>3</v>
      </c>
      <c r="F1533" s="17">
        <v>882.06</v>
      </c>
      <c r="G1533" s="16">
        <v>5</v>
      </c>
      <c r="H1533" s="17">
        <v>1633.45</v>
      </c>
      <c r="I1533" s="2" t="s">
        <v>58</v>
      </c>
      <c r="J1533" s="2" t="s">
        <v>55</v>
      </c>
      <c r="K1533" s="16" t="s">
        <v>109</v>
      </c>
      <c r="L1533" s="18">
        <v>2025</v>
      </c>
      <c r="M1533" s="2"/>
    </row>
    <row r="1534" spans="2:13" x14ac:dyDescent="0.3">
      <c r="B1534" s="10">
        <v>45769</v>
      </c>
      <c r="C1534" s="11" t="s">
        <v>96</v>
      </c>
      <c r="D1534" s="11" t="s">
        <v>97</v>
      </c>
      <c r="E1534" s="12">
        <v>1</v>
      </c>
      <c r="F1534" s="13">
        <v>74.989999999999995</v>
      </c>
      <c r="G1534" s="12">
        <v>4</v>
      </c>
      <c r="H1534" s="13">
        <v>399.96</v>
      </c>
      <c r="I1534" s="11" t="s">
        <v>25</v>
      </c>
      <c r="J1534" s="11" t="s">
        <v>95</v>
      </c>
      <c r="K1534" s="12" t="s">
        <v>109</v>
      </c>
      <c r="L1534" s="14">
        <v>2025</v>
      </c>
      <c r="M1534" s="2"/>
    </row>
    <row r="1535" spans="2:13" x14ac:dyDescent="0.3">
      <c r="B1535" s="15">
        <v>45770</v>
      </c>
      <c r="C1535" s="2" t="s">
        <v>49</v>
      </c>
      <c r="D1535" s="2" t="s">
        <v>50</v>
      </c>
      <c r="E1535" s="16">
        <v>0</v>
      </c>
      <c r="F1535" s="17">
        <v>0</v>
      </c>
      <c r="G1535" s="16">
        <v>3</v>
      </c>
      <c r="H1535" s="17">
        <v>125.64</v>
      </c>
      <c r="I1535" s="2" t="s">
        <v>46</v>
      </c>
      <c r="J1535" s="2" t="s">
        <v>36</v>
      </c>
      <c r="K1535" s="16" t="s">
        <v>109</v>
      </c>
      <c r="L1535" s="18">
        <v>2025</v>
      </c>
      <c r="M1535" s="2"/>
    </row>
    <row r="1536" spans="2:13" x14ac:dyDescent="0.3">
      <c r="B1536" s="10">
        <v>45771</v>
      </c>
      <c r="C1536" s="11" t="s">
        <v>44</v>
      </c>
      <c r="D1536" s="11" t="s">
        <v>45</v>
      </c>
      <c r="E1536" s="12">
        <v>0</v>
      </c>
      <c r="F1536" s="13">
        <v>0</v>
      </c>
      <c r="G1536" s="12">
        <v>5</v>
      </c>
      <c r="H1536" s="13">
        <v>251.6</v>
      </c>
      <c r="I1536" s="11" t="s">
        <v>46</v>
      </c>
      <c r="J1536" s="11" t="s">
        <v>36</v>
      </c>
      <c r="K1536" s="12" t="s">
        <v>109</v>
      </c>
      <c r="L1536" s="14">
        <v>2025</v>
      </c>
      <c r="M1536" s="2"/>
    </row>
    <row r="1537" spans="2:13" x14ac:dyDescent="0.3">
      <c r="B1537" s="15">
        <v>45772</v>
      </c>
      <c r="C1537" s="2" t="s">
        <v>40</v>
      </c>
      <c r="D1537" s="2" t="s">
        <v>41</v>
      </c>
      <c r="E1537" s="16">
        <v>0</v>
      </c>
      <c r="F1537" s="17">
        <v>0</v>
      </c>
      <c r="G1537" s="16">
        <v>5</v>
      </c>
      <c r="H1537" s="17">
        <v>199.95</v>
      </c>
      <c r="I1537" s="2" t="s">
        <v>25</v>
      </c>
      <c r="J1537" s="2" t="s">
        <v>36</v>
      </c>
      <c r="K1537" s="16" t="s">
        <v>109</v>
      </c>
      <c r="L1537" s="18">
        <v>2025</v>
      </c>
      <c r="M1537" s="2"/>
    </row>
    <row r="1538" spans="2:13" x14ac:dyDescent="0.3">
      <c r="B1538" s="10">
        <v>45773</v>
      </c>
      <c r="C1538" s="11" t="s">
        <v>66</v>
      </c>
      <c r="D1538" s="11" t="s">
        <v>67</v>
      </c>
      <c r="E1538" s="12">
        <v>0</v>
      </c>
      <c r="F1538" s="13">
        <v>0</v>
      </c>
      <c r="G1538" s="12">
        <v>3</v>
      </c>
      <c r="H1538" s="13">
        <v>14985</v>
      </c>
      <c r="I1538" s="11" t="s">
        <v>13</v>
      </c>
      <c r="J1538" s="11" t="s">
        <v>68</v>
      </c>
      <c r="K1538" s="12" t="s">
        <v>109</v>
      </c>
      <c r="L1538" s="14">
        <v>2025</v>
      </c>
      <c r="M1538" s="2"/>
    </row>
    <row r="1539" spans="2:13" x14ac:dyDescent="0.3">
      <c r="B1539" s="15">
        <v>45774</v>
      </c>
      <c r="C1539" s="2" t="s">
        <v>37</v>
      </c>
      <c r="D1539" s="2" t="s">
        <v>38</v>
      </c>
      <c r="E1539" s="16">
        <v>2</v>
      </c>
      <c r="F1539" s="17">
        <v>77.98</v>
      </c>
      <c r="G1539" s="16">
        <v>3</v>
      </c>
      <c r="H1539" s="17">
        <v>179.97</v>
      </c>
      <c r="I1539" s="2" t="s">
        <v>39</v>
      </c>
      <c r="J1539" s="2" t="s">
        <v>36</v>
      </c>
      <c r="K1539" s="16" t="s">
        <v>109</v>
      </c>
      <c r="L1539" s="18">
        <v>2025</v>
      </c>
      <c r="M1539" s="2"/>
    </row>
    <row r="1540" spans="2:13" x14ac:dyDescent="0.3">
      <c r="B1540" s="10">
        <v>45775</v>
      </c>
      <c r="C1540" s="11" t="s">
        <v>66</v>
      </c>
      <c r="D1540" s="11" t="s">
        <v>67</v>
      </c>
      <c r="E1540" s="12">
        <v>0</v>
      </c>
      <c r="F1540" s="13">
        <v>0</v>
      </c>
      <c r="G1540" s="12">
        <v>1</v>
      </c>
      <c r="H1540" s="13">
        <v>4995</v>
      </c>
      <c r="I1540" s="11" t="s">
        <v>13</v>
      </c>
      <c r="J1540" s="11" t="s">
        <v>68</v>
      </c>
      <c r="K1540" s="12" t="s">
        <v>109</v>
      </c>
      <c r="L1540" s="14">
        <v>2025</v>
      </c>
      <c r="M1540" s="2"/>
    </row>
    <row r="1541" spans="2:13" x14ac:dyDescent="0.3">
      <c r="B1541" s="15">
        <v>45776</v>
      </c>
      <c r="C1541" s="2" t="s">
        <v>31</v>
      </c>
      <c r="D1541" s="2" t="s">
        <v>32</v>
      </c>
      <c r="E1541" s="16">
        <v>1</v>
      </c>
      <c r="F1541" s="17">
        <v>234.5</v>
      </c>
      <c r="G1541" s="16">
        <v>1</v>
      </c>
      <c r="H1541" s="17">
        <v>275.88</v>
      </c>
      <c r="I1541" s="2" t="s">
        <v>18</v>
      </c>
      <c r="J1541" s="2" t="s">
        <v>14</v>
      </c>
      <c r="K1541" s="16" t="s">
        <v>109</v>
      </c>
      <c r="L1541" s="18">
        <v>2025</v>
      </c>
      <c r="M1541" s="2"/>
    </row>
    <row r="1542" spans="2:13" x14ac:dyDescent="0.3">
      <c r="B1542" s="10">
        <v>45777</v>
      </c>
      <c r="C1542" s="11" t="s">
        <v>19</v>
      </c>
      <c r="D1542" s="11" t="s">
        <v>20</v>
      </c>
      <c r="E1542" s="12">
        <v>42</v>
      </c>
      <c r="F1542" s="13">
        <v>2729.58</v>
      </c>
      <c r="G1542" s="12">
        <v>4</v>
      </c>
      <c r="H1542" s="13">
        <v>399.96</v>
      </c>
      <c r="I1542" s="11" t="s">
        <v>18</v>
      </c>
      <c r="J1542" s="11" t="s">
        <v>14</v>
      </c>
      <c r="K1542" s="12" t="s">
        <v>109</v>
      </c>
      <c r="L1542" s="14">
        <v>2025</v>
      </c>
      <c r="M1542" s="2"/>
    </row>
    <row r="1543" spans="2:13" x14ac:dyDescent="0.3">
      <c r="B1543" s="15">
        <v>45778</v>
      </c>
      <c r="C1543" s="2" t="s">
        <v>101</v>
      </c>
      <c r="D1543" s="2" t="s">
        <v>102</v>
      </c>
      <c r="E1543" s="16">
        <v>1</v>
      </c>
      <c r="F1543" s="17">
        <v>244.3</v>
      </c>
      <c r="G1543" s="16">
        <v>1</v>
      </c>
      <c r="H1543" s="17">
        <v>349</v>
      </c>
      <c r="I1543" s="2" t="s">
        <v>103</v>
      </c>
      <c r="J1543" s="2" t="s">
        <v>100</v>
      </c>
      <c r="K1543" s="16" t="s">
        <v>110</v>
      </c>
      <c r="L1543" s="18">
        <v>2025</v>
      </c>
      <c r="M1543" s="2"/>
    </row>
    <row r="1544" spans="2:13" x14ac:dyDescent="0.3">
      <c r="B1544" s="10">
        <v>45779</v>
      </c>
      <c r="C1544" s="11" t="s">
        <v>44</v>
      </c>
      <c r="D1544" s="11" t="s">
        <v>45</v>
      </c>
      <c r="E1544" s="12">
        <v>0</v>
      </c>
      <c r="F1544" s="13">
        <v>0</v>
      </c>
      <c r="G1544" s="12">
        <v>1</v>
      </c>
      <c r="H1544" s="13">
        <v>50.32</v>
      </c>
      <c r="I1544" s="11" t="s">
        <v>46</v>
      </c>
      <c r="J1544" s="11" t="s">
        <v>36</v>
      </c>
      <c r="K1544" s="12" t="s">
        <v>110</v>
      </c>
      <c r="L1544" s="14">
        <v>2025</v>
      </c>
      <c r="M1544" s="2"/>
    </row>
    <row r="1545" spans="2:13" x14ac:dyDescent="0.3">
      <c r="B1545" s="15">
        <v>45780</v>
      </c>
      <c r="C1545" s="2" t="s">
        <v>33</v>
      </c>
      <c r="D1545" s="2" t="s">
        <v>34</v>
      </c>
      <c r="E1545" s="16">
        <v>2</v>
      </c>
      <c r="F1545" s="17">
        <v>399.98</v>
      </c>
      <c r="G1545" s="16">
        <v>3</v>
      </c>
      <c r="H1545" s="17">
        <v>749.97</v>
      </c>
      <c r="I1545" s="2" t="s">
        <v>35</v>
      </c>
      <c r="J1545" s="2" t="s">
        <v>36</v>
      </c>
      <c r="K1545" s="16" t="s">
        <v>110</v>
      </c>
      <c r="L1545" s="18">
        <v>2025</v>
      </c>
      <c r="M1545" s="2"/>
    </row>
    <row r="1546" spans="2:13" x14ac:dyDescent="0.3">
      <c r="B1546" s="10">
        <v>45781</v>
      </c>
      <c r="C1546" s="11" t="s">
        <v>21</v>
      </c>
      <c r="D1546" s="11" t="s">
        <v>22</v>
      </c>
      <c r="E1546" s="12">
        <v>0</v>
      </c>
      <c r="F1546" s="13">
        <v>0</v>
      </c>
      <c r="G1546" s="12">
        <v>3</v>
      </c>
      <c r="H1546" s="13">
        <v>209.97</v>
      </c>
      <c r="I1546" s="11" t="s">
        <v>18</v>
      </c>
      <c r="J1546" s="11" t="s">
        <v>14</v>
      </c>
      <c r="K1546" s="12" t="s">
        <v>110</v>
      </c>
      <c r="L1546" s="14">
        <v>2025</v>
      </c>
      <c r="M1546" s="2"/>
    </row>
    <row r="1547" spans="2:13" x14ac:dyDescent="0.3">
      <c r="B1547" s="15">
        <v>45782</v>
      </c>
      <c r="C1547" s="2" t="s">
        <v>26</v>
      </c>
      <c r="D1547" s="2" t="s">
        <v>27</v>
      </c>
      <c r="E1547" s="16">
        <v>0</v>
      </c>
      <c r="F1547" s="17">
        <v>0</v>
      </c>
      <c r="G1547" s="16">
        <v>1</v>
      </c>
      <c r="H1547" s="17">
        <v>27.99</v>
      </c>
      <c r="I1547" s="2" t="s">
        <v>25</v>
      </c>
      <c r="J1547" s="2" t="s">
        <v>14</v>
      </c>
      <c r="K1547" s="16" t="s">
        <v>110</v>
      </c>
      <c r="L1547" s="18">
        <v>2025</v>
      </c>
      <c r="M1547" s="2"/>
    </row>
    <row r="1548" spans="2:13" x14ac:dyDescent="0.3">
      <c r="B1548" s="10">
        <v>45783</v>
      </c>
      <c r="C1548" s="11" t="s">
        <v>98</v>
      </c>
      <c r="D1548" s="11" t="s">
        <v>99</v>
      </c>
      <c r="E1548" s="12">
        <v>0</v>
      </c>
      <c r="F1548" s="13">
        <v>0</v>
      </c>
      <c r="G1548" s="12">
        <v>4</v>
      </c>
      <c r="H1548" s="13">
        <v>1599.8</v>
      </c>
      <c r="I1548" s="11" t="s">
        <v>13</v>
      </c>
      <c r="J1548" s="11" t="s">
        <v>100</v>
      </c>
      <c r="K1548" s="12" t="s">
        <v>110</v>
      </c>
      <c r="L1548" s="14">
        <v>2025</v>
      </c>
      <c r="M1548" s="2"/>
    </row>
    <row r="1549" spans="2:13" x14ac:dyDescent="0.3">
      <c r="B1549" s="15">
        <v>45784</v>
      </c>
      <c r="C1549" s="2" t="s">
        <v>44</v>
      </c>
      <c r="D1549" s="2" t="s">
        <v>45</v>
      </c>
      <c r="E1549" s="16">
        <v>2</v>
      </c>
      <c r="F1549" s="17">
        <v>65.42</v>
      </c>
      <c r="G1549" s="16">
        <v>3</v>
      </c>
      <c r="H1549" s="17">
        <v>150.96</v>
      </c>
      <c r="I1549" s="2" t="s">
        <v>46</v>
      </c>
      <c r="J1549" s="2" t="s">
        <v>36</v>
      </c>
      <c r="K1549" s="16" t="s">
        <v>110</v>
      </c>
      <c r="L1549" s="18">
        <v>2025</v>
      </c>
      <c r="M1549" s="2"/>
    </row>
    <row r="1550" spans="2:13" x14ac:dyDescent="0.3">
      <c r="B1550" s="10">
        <v>45785</v>
      </c>
      <c r="C1550" s="11" t="s">
        <v>59</v>
      </c>
      <c r="D1550" s="11" t="s">
        <v>60</v>
      </c>
      <c r="E1550" s="12">
        <v>0</v>
      </c>
      <c r="F1550" s="13">
        <v>0</v>
      </c>
      <c r="G1550" s="12">
        <v>1</v>
      </c>
      <c r="H1550" s="13">
        <v>39.99</v>
      </c>
      <c r="I1550" s="11" t="s">
        <v>30</v>
      </c>
      <c r="J1550" s="11" t="s">
        <v>55</v>
      </c>
      <c r="K1550" s="12" t="s">
        <v>110</v>
      </c>
      <c r="L1550" s="14">
        <v>2025</v>
      </c>
      <c r="M1550" s="2"/>
    </row>
    <row r="1551" spans="2:13" x14ac:dyDescent="0.3">
      <c r="B1551" s="15">
        <v>45786</v>
      </c>
      <c r="C1551" s="2" t="s">
        <v>19</v>
      </c>
      <c r="D1551" s="2" t="s">
        <v>20</v>
      </c>
      <c r="E1551" s="16">
        <v>0</v>
      </c>
      <c r="F1551" s="17">
        <v>0</v>
      </c>
      <c r="G1551" s="16">
        <v>3</v>
      </c>
      <c r="H1551" s="17">
        <v>299.97000000000003</v>
      </c>
      <c r="I1551" s="2" t="s">
        <v>18</v>
      </c>
      <c r="J1551" s="2" t="s">
        <v>14</v>
      </c>
      <c r="K1551" s="16" t="s">
        <v>110</v>
      </c>
      <c r="L1551" s="18">
        <v>2025</v>
      </c>
      <c r="M1551" s="2"/>
    </row>
    <row r="1552" spans="2:13" x14ac:dyDescent="0.3">
      <c r="B1552" s="10">
        <v>45787</v>
      </c>
      <c r="C1552" s="11" t="s">
        <v>53</v>
      </c>
      <c r="D1552" s="11" t="s">
        <v>54</v>
      </c>
      <c r="E1552" s="12">
        <v>3</v>
      </c>
      <c r="F1552" s="13">
        <v>623.97</v>
      </c>
      <c r="G1552" s="12">
        <v>3</v>
      </c>
      <c r="H1552" s="13">
        <v>779.97</v>
      </c>
      <c r="I1552" s="11" t="s">
        <v>35</v>
      </c>
      <c r="J1552" s="11" t="s">
        <v>55</v>
      </c>
      <c r="K1552" s="12" t="s">
        <v>110</v>
      </c>
      <c r="L1552" s="14">
        <v>2025</v>
      </c>
      <c r="M1552" s="2"/>
    </row>
    <row r="1553" spans="2:13" x14ac:dyDescent="0.3">
      <c r="B1553" s="15">
        <v>45788</v>
      </c>
      <c r="C1553" s="2" t="s">
        <v>84</v>
      </c>
      <c r="D1553" s="2" t="s">
        <v>85</v>
      </c>
      <c r="E1553" s="16">
        <v>0</v>
      </c>
      <c r="F1553" s="17">
        <v>0</v>
      </c>
      <c r="G1553" s="16">
        <v>1</v>
      </c>
      <c r="H1553" s="17">
        <v>129</v>
      </c>
      <c r="I1553" s="2" t="s">
        <v>86</v>
      </c>
      <c r="J1553" s="2" t="s">
        <v>78</v>
      </c>
      <c r="K1553" s="16" t="s">
        <v>110</v>
      </c>
      <c r="L1553" s="18">
        <v>2025</v>
      </c>
      <c r="M1553" s="2"/>
    </row>
    <row r="1554" spans="2:13" x14ac:dyDescent="0.3">
      <c r="B1554" s="10">
        <v>45789</v>
      </c>
      <c r="C1554" s="11" t="s">
        <v>23</v>
      </c>
      <c r="D1554" s="11" t="s">
        <v>24</v>
      </c>
      <c r="E1554" s="12">
        <v>2</v>
      </c>
      <c r="F1554" s="13">
        <v>20</v>
      </c>
      <c r="G1554" s="12">
        <v>5</v>
      </c>
      <c r="H1554" s="13">
        <v>99.95</v>
      </c>
      <c r="I1554" s="11" t="s">
        <v>25</v>
      </c>
      <c r="J1554" s="11" t="s">
        <v>14</v>
      </c>
      <c r="K1554" s="12" t="s">
        <v>110</v>
      </c>
      <c r="L1554" s="14">
        <v>2025</v>
      </c>
      <c r="M1554" s="2"/>
    </row>
    <row r="1555" spans="2:13" x14ac:dyDescent="0.3">
      <c r="B1555" s="15">
        <v>45790</v>
      </c>
      <c r="C1555" s="2" t="s">
        <v>44</v>
      </c>
      <c r="D1555" s="2" t="s">
        <v>45</v>
      </c>
      <c r="E1555" s="16">
        <v>1</v>
      </c>
      <c r="F1555" s="17">
        <v>32.71</v>
      </c>
      <c r="G1555" s="16">
        <v>5</v>
      </c>
      <c r="H1555" s="17">
        <v>251.6</v>
      </c>
      <c r="I1555" s="2" t="s">
        <v>46</v>
      </c>
      <c r="J1555" s="2" t="s">
        <v>36</v>
      </c>
      <c r="K1555" s="16" t="s">
        <v>110</v>
      </c>
      <c r="L1555" s="18">
        <v>2025</v>
      </c>
      <c r="M1555" s="2"/>
    </row>
    <row r="1556" spans="2:13" x14ac:dyDescent="0.3">
      <c r="B1556" s="10">
        <v>45791</v>
      </c>
      <c r="C1556" s="11" t="s">
        <v>11</v>
      </c>
      <c r="D1556" s="11" t="s">
        <v>12</v>
      </c>
      <c r="E1556" s="12">
        <v>26</v>
      </c>
      <c r="F1556" s="13">
        <v>8985.34</v>
      </c>
      <c r="G1556" s="12">
        <v>2</v>
      </c>
      <c r="H1556" s="13">
        <v>863.98</v>
      </c>
      <c r="I1556" s="11" t="s">
        <v>13</v>
      </c>
      <c r="J1556" s="11" t="s">
        <v>14</v>
      </c>
      <c r="K1556" s="12" t="s">
        <v>110</v>
      </c>
      <c r="L1556" s="14">
        <v>2025</v>
      </c>
      <c r="M1556" s="2"/>
    </row>
    <row r="1557" spans="2:13" x14ac:dyDescent="0.3">
      <c r="B1557" s="15">
        <v>45792</v>
      </c>
      <c r="C1557" s="2" t="s">
        <v>79</v>
      </c>
      <c r="D1557" s="2" t="s">
        <v>80</v>
      </c>
      <c r="E1557" s="16">
        <v>3</v>
      </c>
      <c r="F1557" s="17">
        <v>634.95000000000005</v>
      </c>
      <c r="G1557" s="16">
        <v>5</v>
      </c>
      <c r="H1557" s="17">
        <v>1245</v>
      </c>
      <c r="I1557" s="2" t="s">
        <v>81</v>
      </c>
      <c r="J1557" s="2" t="s">
        <v>78</v>
      </c>
      <c r="K1557" s="16" t="s">
        <v>110</v>
      </c>
      <c r="L1557" s="18">
        <v>2025</v>
      </c>
      <c r="M1557" s="2"/>
    </row>
    <row r="1558" spans="2:13" x14ac:dyDescent="0.3">
      <c r="B1558" s="10">
        <v>45793</v>
      </c>
      <c r="C1558" s="11" t="s">
        <v>21</v>
      </c>
      <c r="D1558" s="11" t="s">
        <v>22</v>
      </c>
      <c r="E1558" s="12">
        <v>1</v>
      </c>
      <c r="F1558" s="13">
        <v>41.99</v>
      </c>
      <c r="G1558" s="12">
        <v>3</v>
      </c>
      <c r="H1558" s="13">
        <v>209.97</v>
      </c>
      <c r="I1558" s="11" t="s">
        <v>18</v>
      </c>
      <c r="J1558" s="11" t="s">
        <v>14</v>
      </c>
      <c r="K1558" s="12" t="s">
        <v>110</v>
      </c>
      <c r="L1558" s="14">
        <v>2025</v>
      </c>
      <c r="M1558" s="2"/>
    </row>
    <row r="1559" spans="2:13" x14ac:dyDescent="0.3">
      <c r="B1559" s="15">
        <v>45794</v>
      </c>
      <c r="C1559" s="2" t="s">
        <v>11</v>
      </c>
      <c r="D1559" s="2" t="s">
        <v>12</v>
      </c>
      <c r="E1559" s="16">
        <v>3</v>
      </c>
      <c r="F1559" s="17">
        <v>1036.77</v>
      </c>
      <c r="G1559" s="16">
        <v>4</v>
      </c>
      <c r="H1559" s="17">
        <v>1727.96</v>
      </c>
      <c r="I1559" s="2" t="s">
        <v>13</v>
      </c>
      <c r="J1559" s="2" t="s">
        <v>14</v>
      </c>
      <c r="K1559" s="16" t="s">
        <v>110</v>
      </c>
      <c r="L1559" s="18">
        <v>2025</v>
      </c>
      <c r="M1559" s="2"/>
    </row>
    <row r="1560" spans="2:13" x14ac:dyDescent="0.3">
      <c r="B1560" s="10">
        <v>45795</v>
      </c>
      <c r="C1560" s="11" t="s">
        <v>66</v>
      </c>
      <c r="D1560" s="11" t="s">
        <v>67</v>
      </c>
      <c r="E1560" s="12">
        <v>0</v>
      </c>
      <c r="F1560" s="13">
        <v>0</v>
      </c>
      <c r="G1560" s="12">
        <v>5</v>
      </c>
      <c r="H1560" s="13">
        <v>24975</v>
      </c>
      <c r="I1560" s="11" t="s">
        <v>13</v>
      </c>
      <c r="J1560" s="11" t="s">
        <v>68</v>
      </c>
      <c r="K1560" s="12" t="s">
        <v>110</v>
      </c>
      <c r="L1560" s="14">
        <v>2025</v>
      </c>
      <c r="M1560" s="2"/>
    </row>
    <row r="1561" spans="2:13" x14ac:dyDescent="0.3">
      <c r="B1561" s="15">
        <v>45796</v>
      </c>
      <c r="C1561" s="2" t="s">
        <v>19</v>
      </c>
      <c r="D1561" s="2" t="s">
        <v>20</v>
      </c>
      <c r="E1561" s="16">
        <v>1</v>
      </c>
      <c r="F1561" s="17">
        <v>64.989999999999995</v>
      </c>
      <c r="G1561" s="16">
        <v>4</v>
      </c>
      <c r="H1561" s="17">
        <v>399.96</v>
      </c>
      <c r="I1561" s="2" t="s">
        <v>18</v>
      </c>
      <c r="J1561" s="2" t="s">
        <v>14</v>
      </c>
      <c r="K1561" s="16" t="s">
        <v>110</v>
      </c>
      <c r="L1561" s="18">
        <v>2025</v>
      </c>
      <c r="M1561" s="2"/>
    </row>
    <row r="1562" spans="2:13" x14ac:dyDescent="0.3">
      <c r="B1562" s="10">
        <v>45797</v>
      </c>
      <c r="C1562" s="11" t="s">
        <v>82</v>
      </c>
      <c r="D1562" s="11" t="s">
        <v>83</v>
      </c>
      <c r="E1562" s="12">
        <v>0</v>
      </c>
      <c r="F1562" s="13">
        <v>0</v>
      </c>
      <c r="G1562" s="12">
        <v>4</v>
      </c>
      <c r="H1562" s="13">
        <v>516</v>
      </c>
      <c r="I1562" s="11" t="s">
        <v>77</v>
      </c>
      <c r="J1562" s="11" t="s">
        <v>78</v>
      </c>
      <c r="K1562" s="12" t="s">
        <v>110</v>
      </c>
      <c r="L1562" s="14">
        <v>2025</v>
      </c>
      <c r="M1562" s="2"/>
    </row>
    <row r="1563" spans="2:13" x14ac:dyDescent="0.3">
      <c r="B1563" s="15">
        <v>45798</v>
      </c>
      <c r="C1563" s="2" t="s">
        <v>98</v>
      </c>
      <c r="D1563" s="2" t="s">
        <v>99</v>
      </c>
      <c r="E1563" s="16">
        <v>3</v>
      </c>
      <c r="F1563" s="17">
        <v>1079.8799999999999</v>
      </c>
      <c r="G1563" s="16">
        <v>3</v>
      </c>
      <c r="H1563" s="17">
        <v>1199.8499999999999</v>
      </c>
      <c r="I1563" s="2" t="s">
        <v>13</v>
      </c>
      <c r="J1563" s="2" t="s">
        <v>100</v>
      </c>
      <c r="K1563" s="16" t="s">
        <v>110</v>
      </c>
      <c r="L1563" s="18">
        <v>2025</v>
      </c>
      <c r="M1563" s="2"/>
    </row>
    <row r="1564" spans="2:13" x14ac:dyDescent="0.3">
      <c r="B1564" s="10">
        <v>45799</v>
      </c>
      <c r="C1564" s="11" t="s">
        <v>79</v>
      </c>
      <c r="D1564" s="11" t="s">
        <v>80</v>
      </c>
      <c r="E1564" s="12">
        <v>2</v>
      </c>
      <c r="F1564" s="13">
        <v>423.3</v>
      </c>
      <c r="G1564" s="12">
        <v>1</v>
      </c>
      <c r="H1564" s="13">
        <v>249</v>
      </c>
      <c r="I1564" s="11" t="s">
        <v>81</v>
      </c>
      <c r="J1564" s="11" t="s">
        <v>78</v>
      </c>
      <c r="K1564" s="12" t="s">
        <v>110</v>
      </c>
      <c r="L1564" s="14">
        <v>2025</v>
      </c>
      <c r="M1564" s="2"/>
    </row>
    <row r="1565" spans="2:13" x14ac:dyDescent="0.3">
      <c r="B1565" s="15">
        <v>45800</v>
      </c>
      <c r="C1565" s="2" t="s">
        <v>72</v>
      </c>
      <c r="D1565" s="2" t="s">
        <v>73</v>
      </c>
      <c r="E1565" s="16">
        <v>6</v>
      </c>
      <c r="F1565" s="17">
        <v>75600</v>
      </c>
      <c r="G1565" s="16">
        <v>1</v>
      </c>
      <c r="H1565" s="17">
        <v>14000</v>
      </c>
      <c r="I1565" s="2" t="s">
        <v>74</v>
      </c>
      <c r="J1565" s="2" t="s">
        <v>68</v>
      </c>
      <c r="K1565" s="16" t="s">
        <v>110</v>
      </c>
      <c r="L1565" s="18">
        <v>2025</v>
      </c>
      <c r="M1565" s="2"/>
    </row>
    <row r="1566" spans="2:13" x14ac:dyDescent="0.3">
      <c r="B1566" s="10">
        <v>45801</v>
      </c>
      <c r="C1566" s="11" t="s">
        <v>31</v>
      </c>
      <c r="D1566" s="11" t="s">
        <v>32</v>
      </c>
      <c r="E1566" s="12">
        <v>3</v>
      </c>
      <c r="F1566" s="13">
        <v>703.5</v>
      </c>
      <c r="G1566" s="12">
        <v>3</v>
      </c>
      <c r="H1566" s="13">
        <v>827.64</v>
      </c>
      <c r="I1566" s="11" t="s">
        <v>18</v>
      </c>
      <c r="J1566" s="11" t="s">
        <v>14</v>
      </c>
      <c r="K1566" s="12" t="s">
        <v>110</v>
      </c>
      <c r="L1566" s="14">
        <v>2025</v>
      </c>
      <c r="M1566" s="2"/>
    </row>
    <row r="1567" spans="2:13" x14ac:dyDescent="0.3">
      <c r="B1567" s="15">
        <v>45802</v>
      </c>
      <c r="C1567" s="2" t="s">
        <v>75</v>
      </c>
      <c r="D1567" s="2" t="s">
        <v>76</v>
      </c>
      <c r="E1567" s="16">
        <v>0</v>
      </c>
      <c r="F1567" s="17">
        <v>0</v>
      </c>
      <c r="G1567" s="16">
        <v>1</v>
      </c>
      <c r="H1567" s="17">
        <v>20</v>
      </c>
      <c r="I1567" s="2" t="s">
        <v>77</v>
      </c>
      <c r="J1567" s="2" t="s">
        <v>78</v>
      </c>
      <c r="K1567" s="16" t="s">
        <v>110</v>
      </c>
      <c r="L1567" s="18">
        <v>2025</v>
      </c>
      <c r="M1567" s="2"/>
    </row>
    <row r="1568" spans="2:13" x14ac:dyDescent="0.3">
      <c r="B1568" s="10">
        <v>45803</v>
      </c>
      <c r="C1568" s="11" t="s">
        <v>28</v>
      </c>
      <c r="D1568" s="11" t="s">
        <v>29</v>
      </c>
      <c r="E1568" s="12">
        <v>2</v>
      </c>
      <c r="F1568" s="13">
        <v>30</v>
      </c>
      <c r="G1568" s="12">
        <v>3</v>
      </c>
      <c r="H1568" s="13">
        <v>89.97</v>
      </c>
      <c r="I1568" s="11" t="s">
        <v>30</v>
      </c>
      <c r="J1568" s="11" t="s">
        <v>14</v>
      </c>
      <c r="K1568" s="12" t="s">
        <v>110</v>
      </c>
      <c r="L1568" s="14">
        <v>2025</v>
      </c>
      <c r="M1568" s="2"/>
    </row>
    <row r="1569" spans="2:13" x14ac:dyDescent="0.3">
      <c r="B1569" s="15">
        <v>45804</v>
      </c>
      <c r="C1569" s="2" t="s">
        <v>28</v>
      </c>
      <c r="D1569" s="2" t="s">
        <v>29</v>
      </c>
      <c r="E1569" s="16">
        <v>1</v>
      </c>
      <c r="F1569" s="17">
        <v>15</v>
      </c>
      <c r="G1569" s="16">
        <v>2</v>
      </c>
      <c r="H1569" s="17">
        <v>59.98</v>
      </c>
      <c r="I1569" s="2" t="s">
        <v>30</v>
      </c>
      <c r="J1569" s="2" t="s">
        <v>14</v>
      </c>
      <c r="K1569" s="16" t="s">
        <v>110</v>
      </c>
      <c r="L1569" s="18">
        <v>2025</v>
      </c>
      <c r="M1569" s="2"/>
    </row>
    <row r="1570" spans="2:13" x14ac:dyDescent="0.3">
      <c r="B1570" s="10">
        <v>45805</v>
      </c>
      <c r="C1570" s="11" t="s">
        <v>66</v>
      </c>
      <c r="D1570" s="11" t="s">
        <v>67</v>
      </c>
      <c r="E1570" s="12">
        <v>2</v>
      </c>
      <c r="F1570" s="13">
        <v>8991</v>
      </c>
      <c r="G1570" s="12">
        <v>2</v>
      </c>
      <c r="H1570" s="13">
        <v>9990</v>
      </c>
      <c r="I1570" s="11" t="s">
        <v>13</v>
      </c>
      <c r="J1570" s="11" t="s">
        <v>68</v>
      </c>
      <c r="K1570" s="12" t="s">
        <v>110</v>
      </c>
      <c r="L1570" s="14">
        <v>2025</v>
      </c>
      <c r="M1570" s="2"/>
    </row>
    <row r="1571" spans="2:13" x14ac:dyDescent="0.3">
      <c r="B1571" s="15">
        <v>45806</v>
      </c>
      <c r="C1571" s="2" t="s">
        <v>44</v>
      </c>
      <c r="D1571" s="2" t="s">
        <v>45</v>
      </c>
      <c r="E1571" s="16">
        <v>1</v>
      </c>
      <c r="F1571" s="17">
        <v>32.71</v>
      </c>
      <c r="G1571" s="16">
        <v>5</v>
      </c>
      <c r="H1571" s="17">
        <v>251.6</v>
      </c>
      <c r="I1571" s="2" t="s">
        <v>46</v>
      </c>
      <c r="J1571" s="2" t="s">
        <v>36</v>
      </c>
      <c r="K1571" s="16" t="s">
        <v>110</v>
      </c>
      <c r="L1571" s="18">
        <v>2025</v>
      </c>
      <c r="M1571" s="2"/>
    </row>
    <row r="1572" spans="2:13" x14ac:dyDescent="0.3">
      <c r="B1572" s="10">
        <v>45807</v>
      </c>
      <c r="C1572" s="11" t="s">
        <v>89</v>
      </c>
      <c r="D1572" s="11" t="s">
        <v>90</v>
      </c>
      <c r="E1572" s="12">
        <v>3</v>
      </c>
      <c r="F1572" s="13">
        <v>188.97</v>
      </c>
      <c r="G1572" s="12">
        <v>2</v>
      </c>
      <c r="H1572" s="13">
        <v>179.98</v>
      </c>
      <c r="I1572" s="11" t="s">
        <v>91</v>
      </c>
      <c r="J1572" s="11" t="s">
        <v>78</v>
      </c>
      <c r="K1572" s="12" t="s">
        <v>110</v>
      </c>
      <c r="L1572" s="14">
        <v>2025</v>
      </c>
      <c r="M1572" s="2"/>
    </row>
    <row r="1573" spans="2:13" x14ac:dyDescent="0.3">
      <c r="B1573" s="15">
        <v>45808</v>
      </c>
      <c r="C1573" s="2" t="s">
        <v>98</v>
      </c>
      <c r="D1573" s="2" t="s">
        <v>99</v>
      </c>
      <c r="E1573" s="16">
        <v>1</v>
      </c>
      <c r="F1573" s="17">
        <v>359.96</v>
      </c>
      <c r="G1573" s="16">
        <v>4</v>
      </c>
      <c r="H1573" s="17">
        <v>1599.8</v>
      </c>
      <c r="I1573" s="2" t="s">
        <v>13</v>
      </c>
      <c r="J1573" s="2" t="s">
        <v>100</v>
      </c>
      <c r="K1573" s="16" t="s">
        <v>110</v>
      </c>
      <c r="L1573" s="18">
        <v>2025</v>
      </c>
      <c r="M1573" s="2"/>
    </row>
    <row r="1574" spans="2:13" x14ac:dyDescent="0.3">
      <c r="B1574" s="10">
        <v>45809</v>
      </c>
      <c r="C1574" s="11" t="s">
        <v>56</v>
      </c>
      <c r="D1574" s="11" t="s">
        <v>57</v>
      </c>
      <c r="E1574" s="12">
        <v>3</v>
      </c>
      <c r="F1574" s="13">
        <v>549.75</v>
      </c>
      <c r="G1574" s="12">
        <v>1</v>
      </c>
      <c r="H1574" s="13">
        <v>215.59</v>
      </c>
      <c r="I1574" s="11" t="s">
        <v>58</v>
      </c>
      <c r="J1574" s="11" t="s">
        <v>55</v>
      </c>
      <c r="K1574" s="12" t="s">
        <v>111</v>
      </c>
      <c r="L1574" s="14">
        <v>2025</v>
      </c>
      <c r="M1574" s="2"/>
    </row>
    <row r="1575" spans="2:13" x14ac:dyDescent="0.3">
      <c r="B1575" s="15">
        <v>45810</v>
      </c>
      <c r="C1575" s="2" t="s">
        <v>11</v>
      </c>
      <c r="D1575" s="2" t="s">
        <v>12</v>
      </c>
      <c r="E1575" s="16">
        <v>0</v>
      </c>
      <c r="F1575" s="17">
        <v>0</v>
      </c>
      <c r="G1575" s="16">
        <v>5</v>
      </c>
      <c r="H1575" s="17">
        <v>2159.9499999999998</v>
      </c>
      <c r="I1575" s="2" t="s">
        <v>13</v>
      </c>
      <c r="J1575" s="2" t="s">
        <v>14</v>
      </c>
      <c r="K1575" s="16" t="s">
        <v>111</v>
      </c>
      <c r="L1575" s="18">
        <v>2025</v>
      </c>
      <c r="M1575" s="2"/>
    </row>
    <row r="1576" spans="2:13" x14ac:dyDescent="0.3">
      <c r="B1576" s="10">
        <v>45811</v>
      </c>
      <c r="C1576" s="11" t="s">
        <v>28</v>
      </c>
      <c r="D1576" s="11" t="s">
        <v>29</v>
      </c>
      <c r="E1576" s="12">
        <v>1</v>
      </c>
      <c r="F1576" s="13">
        <v>15</v>
      </c>
      <c r="G1576" s="12">
        <v>2</v>
      </c>
      <c r="H1576" s="13">
        <v>59.98</v>
      </c>
      <c r="I1576" s="11" t="s">
        <v>30</v>
      </c>
      <c r="J1576" s="11" t="s">
        <v>14</v>
      </c>
      <c r="K1576" s="12" t="s">
        <v>111</v>
      </c>
      <c r="L1576" s="14">
        <v>2025</v>
      </c>
      <c r="M1576" s="2"/>
    </row>
    <row r="1577" spans="2:13" x14ac:dyDescent="0.3">
      <c r="B1577" s="15">
        <v>45812</v>
      </c>
      <c r="C1577" s="2" t="s">
        <v>98</v>
      </c>
      <c r="D1577" s="2" t="s">
        <v>99</v>
      </c>
      <c r="E1577" s="16">
        <v>2</v>
      </c>
      <c r="F1577" s="17">
        <v>719.92</v>
      </c>
      <c r="G1577" s="16">
        <v>5</v>
      </c>
      <c r="H1577" s="17">
        <v>1999.75</v>
      </c>
      <c r="I1577" s="2" t="s">
        <v>13</v>
      </c>
      <c r="J1577" s="2" t="s">
        <v>100</v>
      </c>
      <c r="K1577" s="16" t="s">
        <v>111</v>
      </c>
      <c r="L1577" s="18">
        <v>2025</v>
      </c>
      <c r="M1577" s="2"/>
    </row>
    <row r="1578" spans="2:13" x14ac:dyDescent="0.3">
      <c r="B1578" s="10">
        <v>45813</v>
      </c>
      <c r="C1578" s="11" t="s">
        <v>104</v>
      </c>
      <c r="D1578" s="11" t="s">
        <v>105</v>
      </c>
      <c r="E1578" s="12">
        <v>3</v>
      </c>
      <c r="F1578" s="13">
        <v>103.64999999999999</v>
      </c>
      <c r="G1578" s="12">
        <v>1</v>
      </c>
      <c r="H1578" s="13">
        <v>53.15</v>
      </c>
      <c r="I1578" s="11" t="s">
        <v>106</v>
      </c>
      <c r="J1578" s="11" t="s">
        <v>100</v>
      </c>
      <c r="K1578" s="12" t="s">
        <v>111</v>
      </c>
      <c r="L1578" s="14">
        <v>2025</v>
      </c>
      <c r="M1578" s="2"/>
    </row>
    <row r="1579" spans="2:13" x14ac:dyDescent="0.3">
      <c r="B1579" s="15">
        <v>45814</v>
      </c>
      <c r="C1579" s="2" t="s">
        <v>21</v>
      </c>
      <c r="D1579" s="2" t="s">
        <v>22</v>
      </c>
      <c r="E1579" s="16">
        <v>3</v>
      </c>
      <c r="F1579" s="17">
        <v>125.97</v>
      </c>
      <c r="G1579" s="16">
        <v>1</v>
      </c>
      <c r="H1579" s="17">
        <v>69.989999999999995</v>
      </c>
      <c r="I1579" s="2" t="s">
        <v>18</v>
      </c>
      <c r="J1579" s="2" t="s">
        <v>14</v>
      </c>
      <c r="K1579" s="16" t="s">
        <v>111</v>
      </c>
      <c r="L1579" s="18">
        <v>2025</v>
      </c>
      <c r="M1579" s="2"/>
    </row>
    <row r="1580" spans="2:13" x14ac:dyDescent="0.3">
      <c r="B1580" s="10">
        <v>45815</v>
      </c>
      <c r="C1580" s="11" t="s">
        <v>84</v>
      </c>
      <c r="D1580" s="11" t="s">
        <v>85</v>
      </c>
      <c r="E1580" s="12">
        <v>3</v>
      </c>
      <c r="F1580" s="13">
        <v>290.25</v>
      </c>
      <c r="G1580" s="12">
        <v>3</v>
      </c>
      <c r="H1580" s="13">
        <v>387</v>
      </c>
      <c r="I1580" s="11" t="s">
        <v>86</v>
      </c>
      <c r="J1580" s="11" t="s">
        <v>78</v>
      </c>
      <c r="K1580" s="12" t="s">
        <v>111</v>
      </c>
      <c r="L1580" s="14">
        <v>2025</v>
      </c>
      <c r="M1580" s="2"/>
    </row>
    <row r="1581" spans="2:13" x14ac:dyDescent="0.3">
      <c r="B1581" s="15">
        <v>45816</v>
      </c>
      <c r="C1581" s="2" t="s">
        <v>56</v>
      </c>
      <c r="D1581" s="2" t="s">
        <v>57</v>
      </c>
      <c r="E1581" s="16">
        <v>0</v>
      </c>
      <c r="F1581" s="17">
        <v>0</v>
      </c>
      <c r="G1581" s="16">
        <v>5</v>
      </c>
      <c r="H1581" s="17">
        <v>1077.95</v>
      </c>
      <c r="I1581" s="2" t="s">
        <v>58</v>
      </c>
      <c r="J1581" s="2" t="s">
        <v>55</v>
      </c>
      <c r="K1581" s="16" t="s">
        <v>111</v>
      </c>
      <c r="L1581" s="18">
        <v>2025</v>
      </c>
      <c r="M1581" s="2"/>
    </row>
    <row r="1582" spans="2:13" x14ac:dyDescent="0.3">
      <c r="B1582" s="10">
        <v>45817</v>
      </c>
      <c r="C1582" s="11" t="s">
        <v>28</v>
      </c>
      <c r="D1582" s="11" t="s">
        <v>29</v>
      </c>
      <c r="E1582" s="12">
        <v>2</v>
      </c>
      <c r="F1582" s="13">
        <v>30</v>
      </c>
      <c r="G1582" s="12">
        <v>1</v>
      </c>
      <c r="H1582" s="13">
        <v>29.99</v>
      </c>
      <c r="I1582" s="11" t="s">
        <v>30</v>
      </c>
      <c r="J1582" s="11" t="s">
        <v>14</v>
      </c>
      <c r="K1582" s="12" t="s">
        <v>111</v>
      </c>
      <c r="L1582" s="14">
        <v>2025</v>
      </c>
      <c r="M1582" s="2"/>
    </row>
    <row r="1583" spans="2:13" x14ac:dyDescent="0.3">
      <c r="B1583" s="15">
        <v>45818</v>
      </c>
      <c r="C1583" s="2" t="s">
        <v>84</v>
      </c>
      <c r="D1583" s="2" t="s">
        <v>85</v>
      </c>
      <c r="E1583" s="16">
        <v>3</v>
      </c>
      <c r="F1583" s="17">
        <v>290.25</v>
      </c>
      <c r="G1583" s="16">
        <v>5</v>
      </c>
      <c r="H1583" s="17">
        <v>645</v>
      </c>
      <c r="I1583" s="2" t="s">
        <v>86</v>
      </c>
      <c r="J1583" s="2" t="s">
        <v>78</v>
      </c>
      <c r="K1583" s="16" t="s">
        <v>111</v>
      </c>
      <c r="L1583" s="18">
        <v>2025</v>
      </c>
      <c r="M1583" s="2"/>
    </row>
    <row r="1584" spans="2:13" x14ac:dyDescent="0.3">
      <c r="B1584" s="10">
        <v>45819</v>
      </c>
      <c r="C1584" s="11" t="s">
        <v>33</v>
      </c>
      <c r="D1584" s="11" t="s">
        <v>34</v>
      </c>
      <c r="E1584" s="12">
        <v>2</v>
      </c>
      <c r="F1584" s="13">
        <v>399.98</v>
      </c>
      <c r="G1584" s="12">
        <v>1</v>
      </c>
      <c r="H1584" s="13">
        <v>249.99</v>
      </c>
      <c r="I1584" s="11" t="s">
        <v>35</v>
      </c>
      <c r="J1584" s="11" t="s">
        <v>36</v>
      </c>
      <c r="K1584" s="12" t="s">
        <v>111</v>
      </c>
      <c r="L1584" s="14">
        <v>2025</v>
      </c>
      <c r="M1584" s="2"/>
    </row>
    <row r="1585" spans="2:13" x14ac:dyDescent="0.3">
      <c r="B1585" s="15">
        <v>45820</v>
      </c>
      <c r="C1585" s="2" t="s">
        <v>59</v>
      </c>
      <c r="D1585" s="2" t="s">
        <v>60</v>
      </c>
      <c r="E1585" s="16">
        <v>3</v>
      </c>
      <c r="F1585" s="17">
        <v>60</v>
      </c>
      <c r="G1585" s="16">
        <v>5</v>
      </c>
      <c r="H1585" s="17">
        <v>199.95</v>
      </c>
      <c r="I1585" s="2" t="s">
        <v>30</v>
      </c>
      <c r="J1585" s="2" t="s">
        <v>55</v>
      </c>
      <c r="K1585" s="16" t="s">
        <v>111</v>
      </c>
      <c r="L1585" s="18">
        <v>2025</v>
      </c>
      <c r="M1585" s="2"/>
    </row>
    <row r="1586" spans="2:13" x14ac:dyDescent="0.3">
      <c r="B1586" s="10">
        <v>45821</v>
      </c>
      <c r="C1586" s="11" t="s">
        <v>59</v>
      </c>
      <c r="D1586" s="11" t="s">
        <v>60</v>
      </c>
      <c r="E1586" s="12">
        <v>2</v>
      </c>
      <c r="F1586" s="13">
        <v>40</v>
      </c>
      <c r="G1586" s="12">
        <v>3</v>
      </c>
      <c r="H1586" s="13">
        <v>119.97</v>
      </c>
      <c r="I1586" s="11" t="s">
        <v>30</v>
      </c>
      <c r="J1586" s="11" t="s">
        <v>55</v>
      </c>
      <c r="K1586" s="12" t="s">
        <v>111</v>
      </c>
      <c r="L1586" s="14">
        <v>2025</v>
      </c>
      <c r="M1586" s="2"/>
    </row>
    <row r="1587" spans="2:13" x14ac:dyDescent="0.3">
      <c r="B1587" s="15">
        <v>45822</v>
      </c>
      <c r="C1587" s="2" t="s">
        <v>61</v>
      </c>
      <c r="D1587" s="2" t="s">
        <v>62</v>
      </c>
      <c r="E1587" s="16">
        <v>1</v>
      </c>
      <c r="F1587" s="17">
        <v>294.02</v>
      </c>
      <c r="G1587" s="16">
        <v>5</v>
      </c>
      <c r="H1587" s="17">
        <v>1633.45</v>
      </c>
      <c r="I1587" s="2" t="s">
        <v>58</v>
      </c>
      <c r="J1587" s="2" t="s">
        <v>55</v>
      </c>
      <c r="K1587" s="16" t="s">
        <v>111</v>
      </c>
      <c r="L1587" s="18">
        <v>2025</v>
      </c>
      <c r="M1587" s="2"/>
    </row>
    <row r="1588" spans="2:13" x14ac:dyDescent="0.3">
      <c r="B1588" s="10">
        <v>45823</v>
      </c>
      <c r="C1588" s="11" t="s">
        <v>75</v>
      </c>
      <c r="D1588" s="11" t="s">
        <v>76</v>
      </c>
      <c r="E1588" s="12">
        <v>0</v>
      </c>
      <c r="F1588" s="13">
        <v>0</v>
      </c>
      <c r="G1588" s="12">
        <v>4</v>
      </c>
      <c r="H1588" s="13">
        <v>80</v>
      </c>
      <c r="I1588" s="11" t="s">
        <v>77</v>
      </c>
      <c r="J1588" s="11" t="s">
        <v>78</v>
      </c>
      <c r="K1588" s="12" t="s">
        <v>111</v>
      </c>
      <c r="L1588" s="14">
        <v>2025</v>
      </c>
      <c r="M1588" s="2"/>
    </row>
    <row r="1589" spans="2:13" x14ac:dyDescent="0.3">
      <c r="B1589" s="15">
        <v>45824</v>
      </c>
      <c r="C1589" s="2" t="s">
        <v>26</v>
      </c>
      <c r="D1589" s="2" t="s">
        <v>27</v>
      </c>
      <c r="E1589" s="16">
        <v>0</v>
      </c>
      <c r="F1589" s="17">
        <v>0</v>
      </c>
      <c r="G1589" s="16">
        <v>2</v>
      </c>
      <c r="H1589" s="17">
        <v>55.98</v>
      </c>
      <c r="I1589" s="2" t="s">
        <v>25</v>
      </c>
      <c r="J1589" s="2" t="s">
        <v>14</v>
      </c>
      <c r="K1589" s="16" t="s">
        <v>111</v>
      </c>
      <c r="L1589" s="18">
        <v>2025</v>
      </c>
      <c r="M1589" s="2"/>
    </row>
    <row r="1590" spans="2:13" x14ac:dyDescent="0.3">
      <c r="B1590" s="10">
        <v>45825</v>
      </c>
      <c r="C1590" s="11" t="s">
        <v>19</v>
      </c>
      <c r="D1590" s="11" t="s">
        <v>20</v>
      </c>
      <c r="E1590" s="12">
        <v>2</v>
      </c>
      <c r="F1590" s="13">
        <v>129.97999999999999</v>
      </c>
      <c r="G1590" s="12">
        <v>2</v>
      </c>
      <c r="H1590" s="13">
        <v>199.98</v>
      </c>
      <c r="I1590" s="11" t="s">
        <v>18</v>
      </c>
      <c r="J1590" s="11" t="s">
        <v>14</v>
      </c>
      <c r="K1590" s="12" t="s">
        <v>111</v>
      </c>
      <c r="L1590" s="14">
        <v>2025</v>
      </c>
      <c r="M1590" s="2"/>
    </row>
    <row r="1591" spans="2:13" x14ac:dyDescent="0.3">
      <c r="B1591" s="15">
        <v>45826</v>
      </c>
      <c r="C1591" s="2" t="s">
        <v>98</v>
      </c>
      <c r="D1591" s="2" t="s">
        <v>99</v>
      </c>
      <c r="E1591" s="16">
        <v>2</v>
      </c>
      <c r="F1591" s="17">
        <v>719.92</v>
      </c>
      <c r="G1591" s="16">
        <v>5</v>
      </c>
      <c r="H1591" s="17">
        <v>1999.75</v>
      </c>
      <c r="I1591" s="2" t="s">
        <v>13</v>
      </c>
      <c r="J1591" s="2" t="s">
        <v>100</v>
      </c>
      <c r="K1591" s="16" t="s">
        <v>111</v>
      </c>
      <c r="L1591" s="18">
        <v>2025</v>
      </c>
      <c r="M1591" s="2"/>
    </row>
    <row r="1592" spans="2:13" x14ac:dyDescent="0.3">
      <c r="B1592" s="10">
        <v>45827</v>
      </c>
      <c r="C1592" s="11" t="s">
        <v>61</v>
      </c>
      <c r="D1592" s="11" t="s">
        <v>62</v>
      </c>
      <c r="E1592" s="12">
        <v>3</v>
      </c>
      <c r="F1592" s="13">
        <v>882.06</v>
      </c>
      <c r="G1592" s="12">
        <v>1</v>
      </c>
      <c r="H1592" s="13">
        <v>326.69</v>
      </c>
      <c r="I1592" s="11" t="s">
        <v>58</v>
      </c>
      <c r="J1592" s="11" t="s">
        <v>55</v>
      </c>
      <c r="K1592" s="12" t="s">
        <v>111</v>
      </c>
      <c r="L1592" s="14">
        <v>2025</v>
      </c>
      <c r="M1592" s="2"/>
    </row>
    <row r="1593" spans="2:13" x14ac:dyDescent="0.3">
      <c r="B1593" s="15">
        <v>45828</v>
      </c>
      <c r="C1593" s="2" t="s">
        <v>72</v>
      </c>
      <c r="D1593" s="2" t="s">
        <v>73</v>
      </c>
      <c r="E1593" s="16">
        <v>1</v>
      </c>
      <c r="F1593" s="17">
        <v>12600</v>
      </c>
      <c r="G1593" s="16">
        <v>1</v>
      </c>
      <c r="H1593" s="17">
        <v>14000</v>
      </c>
      <c r="I1593" s="2" t="s">
        <v>74</v>
      </c>
      <c r="J1593" s="2" t="s">
        <v>68</v>
      </c>
      <c r="K1593" s="16" t="s">
        <v>111</v>
      </c>
      <c r="L1593" s="18">
        <v>2025</v>
      </c>
      <c r="M1593" s="2"/>
    </row>
    <row r="1594" spans="2:13" x14ac:dyDescent="0.3">
      <c r="B1594" s="10">
        <v>45829</v>
      </c>
      <c r="C1594" s="11" t="s">
        <v>75</v>
      </c>
      <c r="D1594" s="11" t="s">
        <v>76</v>
      </c>
      <c r="E1594" s="12">
        <v>1</v>
      </c>
      <c r="F1594" s="13">
        <v>12</v>
      </c>
      <c r="G1594" s="12">
        <v>2</v>
      </c>
      <c r="H1594" s="13">
        <v>40</v>
      </c>
      <c r="I1594" s="11" t="s">
        <v>77</v>
      </c>
      <c r="J1594" s="11" t="s">
        <v>78</v>
      </c>
      <c r="K1594" s="12" t="s">
        <v>111</v>
      </c>
      <c r="L1594" s="14">
        <v>2025</v>
      </c>
      <c r="M1594" s="2"/>
    </row>
    <row r="1595" spans="2:13" x14ac:dyDescent="0.3">
      <c r="B1595" s="15">
        <v>45830</v>
      </c>
      <c r="C1595" s="2" t="s">
        <v>26</v>
      </c>
      <c r="D1595" s="2" t="s">
        <v>27</v>
      </c>
      <c r="E1595" s="16">
        <v>3</v>
      </c>
      <c r="F1595" s="17">
        <v>42</v>
      </c>
      <c r="G1595" s="16">
        <v>4</v>
      </c>
      <c r="H1595" s="17">
        <v>111.96</v>
      </c>
      <c r="I1595" s="2" t="s">
        <v>25</v>
      </c>
      <c r="J1595" s="2" t="s">
        <v>14</v>
      </c>
      <c r="K1595" s="16" t="s">
        <v>111</v>
      </c>
      <c r="L1595" s="18">
        <v>2025</v>
      </c>
      <c r="M1595" s="2"/>
    </row>
    <row r="1596" spans="2:13" x14ac:dyDescent="0.3">
      <c r="B1596" s="10">
        <v>45831</v>
      </c>
      <c r="C1596" s="11" t="s">
        <v>40</v>
      </c>
      <c r="D1596" s="11" t="s">
        <v>41</v>
      </c>
      <c r="E1596" s="12">
        <v>1</v>
      </c>
      <c r="F1596" s="13">
        <v>21.99</v>
      </c>
      <c r="G1596" s="12">
        <v>4</v>
      </c>
      <c r="H1596" s="13">
        <v>159.96</v>
      </c>
      <c r="I1596" s="11" t="s">
        <v>25</v>
      </c>
      <c r="J1596" s="11" t="s">
        <v>36</v>
      </c>
      <c r="K1596" s="12" t="s">
        <v>111</v>
      </c>
      <c r="L1596" s="14">
        <v>2025</v>
      </c>
      <c r="M1596" s="2"/>
    </row>
    <row r="1597" spans="2:13" x14ac:dyDescent="0.3">
      <c r="B1597" s="15">
        <v>45832</v>
      </c>
      <c r="C1597" s="2" t="s">
        <v>59</v>
      </c>
      <c r="D1597" s="2" t="s">
        <v>60</v>
      </c>
      <c r="E1597" s="16">
        <v>0</v>
      </c>
      <c r="F1597" s="17">
        <v>0</v>
      </c>
      <c r="G1597" s="16">
        <v>1</v>
      </c>
      <c r="H1597" s="17">
        <v>39.99</v>
      </c>
      <c r="I1597" s="2" t="s">
        <v>30</v>
      </c>
      <c r="J1597" s="2" t="s">
        <v>55</v>
      </c>
      <c r="K1597" s="16" t="s">
        <v>111</v>
      </c>
      <c r="L1597" s="18">
        <v>2025</v>
      </c>
      <c r="M1597" s="2"/>
    </row>
    <row r="1598" spans="2:13" x14ac:dyDescent="0.3">
      <c r="B1598" s="10">
        <v>45833</v>
      </c>
      <c r="C1598" s="11" t="s">
        <v>104</v>
      </c>
      <c r="D1598" s="11" t="s">
        <v>105</v>
      </c>
      <c r="E1598" s="12">
        <v>2</v>
      </c>
      <c r="F1598" s="13">
        <v>69.099999999999994</v>
      </c>
      <c r="G1598" s="12">
        <v>2</v>
      </c>
      <c r="H1598" s="13">
        <v>106.3</v>
      </c>
      <c r="I1598" s="11" t="s">
        <v>106</v>
      </c>
      <c r="J1598" s="11" t="s">
        <v>100</v>
      </c>
      <c r="K1598" s="12" t="s">
        <v>111</v>
      </c>
      <c r="L1598" s="14">
        <v>2025</v>
      </c>
      <c r="M1598" s="2"/>
    </row>
    <row r="1599" spans="2:13" x14ac:dyDescent="0.3">
      <c r="B1599" s="15">
        <v>45834</v>
      </c>
      <c r="C1599" s="2" t="s">
        <v>79</v>
      </c>
      <c r="D1599" s="2" t="s">
        <v>80</v>
      </c>
      <c r="E1599" s="16">
        <v>3</v>
      </c>
      <c r="F1599" s="17">
        <v>634.95000000000005</v>
      </c>
      <c r="G1599" s="16">
        <v>1</v>
      </c>
      <c r="H1599" s="17">
        <v>249</v>
      </c>
      <c r="I1599" s="2" t="s">
        <v>81</v>
      </c>
      <c r="J1599" s="2" t="s">
        <v>78</v>
      </c>
      <c r="K1599" s="16" t="s">
        <v>111</v>
      </c>
      <c r="L1599" s="18">
        <v>2025</v>
      </c>
      <c r="M1599" s="2"/>
    </row>
    <row r="1600" spans="2:13" x14ac:dyDescent="0.3">
      <c r="B1600" s="10">
        <v>45835</v>
      </c>
      <c r="C1600" s="11" t="s">
        <v>98</v>
      </c>
      <c r="D1600" s="11" t="s">
        <v>99</v>
      </c>
      <c r="E1600" s="12">
        <v>3</v>
      </c>
      <c r="F1600" s="13">
        <v>1079.8799999999999</v>
      </c>
      <c r="G1600" s="12">
        <v>5</v>
      </c>
      <c r="H1600" s="13">
        <v>1999.75</v>
      </c>
      <c r="I1600" s="11" t="s">
        <v>13</v>
      </c>
      <c r="J1600" s="11" t="s">
        <v>100</v>
      </c>
      <c r="K1600" s="12" t="s">
        <v>111</v>
      </c>
      <c r="L1600" s="14">
        <v>2025</v>
      </c>
      <c r="M1600" s="2"/>
    </row>
    <row r="1601" spans="2:13" x14ac:dyDescent="0.3">
      <c r="B1601" s="15">
        <v>45836</v>
      </c>
      <c r="C1601" s="2" t="s">
        <v>75</v>
      </c>
      <c r="D1601" s="2" t="s">
        <v>76</v>
      </c>
      <c r="E1601" s="16">
        <v>0</v>
      </c>
      <c r="F1601" s="17">
        <v>0</v>
      </c>
      <c r="G1601" s="16">
        <v>1</v>
      </c>
      <c r="H1601" s="17">
        <v>20</v>
      </c>
      <c r="I1601" s="2" t="s">
        <v>77</v>
      </c>
      <c r="J1601" s="2" t="s">
        <v>78</v>
      </c>
      <c r="K1601" s="16" t="s">
        <v>111</v>
      </c>
      <c r="L1601" s="18">
        <v>2025</v>
      </c>
      <c r="M1601" s="2"/>
    </row>
    <row r="1602" spans="2:13" x14ac:dyDescent="0.3">
      <c r="B1602" s="10">
        <v>45837</v>
      </c>
      <c r="C1602" s="11" t="s">
        <v>51</v>
      </c>
      <c r="D1602" s="11" t="s">
        <v>52</v>
      </c>
      <c r="E1602" s="12">
        <v>2</v>
      </c>
      <c r="F1602" s="13">
        <v>179.98</v>
      </c>
      <c r="G1602" s="12">
        <v>3</v>
      </c>
      <c r="H1602" s="13">
        <v>359.97</v>
      </c>
      <c r="I1602" s="11" t="s">
        <v>39</v>
      </c>
      <c r="J1602" s="11" t="s">
        <v>36</v>
      </c>
      <c r="K1602" s="12" t="s">
        <v>111</v>
      </c>
      <c r="L1602" s="14">
        <v>2025</v>
      </c>
      <c r="M1602" s="2"/>
    </row>
    <row r="1603" spans="2:13" x14ac:dyDescent="0.3">
      <c r="B1603" s="15">
        <v>45838</v>
      </c>
      <c r="C1603" s="2" t="s">
        <v>82</v>
      </c>
      <c r="D1603" s="2" t="s">
        <v>83</v>
      </c>
      <c r="E1603" s="16">
        <v>3</v>
      </c>
      <c r="F1603" s="17">
        <v>290.25</v>
      </c>
      <c r="G1603" s="16">
        <v>4</v>
      </c>
      <c r="H1603" s="17">
        <v>516</v>
      </c>
      <c r="I1603" s="2" t="s">
        <v>77</v>
      </c>
      <c r="J1603" s="2" t="s">
        <v>78</v>
      </c>
      <c r="K1603" s="16" t="s">
        <v>111</v>
      </c>
      <c r="L1603" s="18">
        <v>2025</v>
      </c>
      <c r="M1603" s="2"/>
    </row>
    <row r="1604" spans="2:13" x14ac:dyDescent="0.3">
      <c r="B1604" s="10">
        <v>45839</v>
      </c>
      <c r="C1604" s="11" t="s">
        <v>64</v>
      </c>
      <c r="D1604" s="11" t="s">
        <v>65</v>
      </c>
      <c r="E1604" s="12">
        <v>0</v>
      </c>
      <c r="F1604" s="13">
        <v>0</v>
      </c>
      <c r="G1604" s="12">
        <v>2</v>
      </c>
      <c r="H1604" s="13">
        <v>1299.98</v>
      </c>
      <c r="I1604" s="11" t="s">
        <v>35</v>
      </c>
      <c r="J1604" s="11" t="s">
        <v>55</v>
      </c>
      <c r="K1604" s="12" t="s">
        <v>112</v>
      </c>
      <c r="L1604" s="14">
        <v>2025</v>
      </c>
      <c r="M1604" s="2"/>
    </row>
    <row r="1605" spans="2:13" x14ac:dyDescent="0.3">
      <c r="B1605" s="15">
        <v>45840</v>
      </c>
      <c r="C1605" s="2" t="s">
        <v>11</v>
      </c>
      <c r="D1605" s="2" t="s">
        <v>12</v>
      </c>
      <c r="E1605" s="16">
        <v>2</v>
      </c>
      <c r="F1605" s="17">
        <v>691.18</v>
      </c>
      <c r="G1605" s="16">
        <v>3</v>
      </c>
      <c r="H1605" s="17">
        <v>1295.97</v>
      </c>
      <c r="I1605" s="2" t="s">
        <v>13</v>
      </c>
      <c r="J1605" s="2" t="s">
        <v>14</v>
      </c>
      <c r="K1605" s="16" t="s">
        <v>112</v>
      </c>
      <c r="L1605" s="18">
        <v>2025</v>
      </c>
      <c r="M1605" s="2"/>
    </row>
    <row r="1606" spans="2:13" x14ac:dyDescent="0.3">
      <c r="B1606" s="10">
        <v>45841</v>
      </c>
      <c r="C1606" s="11" t="s">
        <v>82</v>
      </c>
      <c r="D1606" s="11" t="s">
        <v>83</v>
      </c>
      <c r="E1606" s="12">
        <v>2</v>
      </c>
      <c r="F1606" s="13">
        <v>193.5</v>
      </c>
      <c r="G1606" s="12">
        <v>1</v>
      </c>
      <c r="H1606" s="13">
        <v>129</v>
      </c>
      <c r="I1606" s="11" t="s">
        <v>77</v>
      </c>
      <c r="J1606" s="11" t="s">
        <v>78</v>
      </c>
      <c r="K1606" s="12" t="s">
        <v>112</v>
      </c>
      <c r="L1606" s="14">
        <v>2025</v>
      </c>
      <c r="M1606" s="2"/>
    </row>
    <row r="1607" spans="2:13" x14ac:dyDescent="0.3">
      <c r="B1607" s="15">
        <v>45842</v>
      </c>
      <c r="C1607" s="2" t="s">
        <v>59</v>
      </c>
      <c r="D1607" s="2" t="s">
        <v>60</v>
      </c>
      <c r="E1607" s="16">
        <v>2</v>
      </c>
      <c r="F1607" s="17">
        <v>40</v>
      </c>
      <c r="G1607" s="16">
        <v>5</v>
      </c>
      <c r="H1607" s="17">
        <v>199.95</v>
      </c>
      <c r="I1607" s="2" t="s">
        <v>30</v>
      </c>
      <c r="J1607" s="2" t="s">
        <v>55</v>
      </c>
      <c r="K1607" s="16" t="s">
        <v>112</v>
      </c>
      <c r="L1607" s="18">
        <v>2025</v>
      </c>
      <c r="M1607" s="2"/>
    </row>
    <row r="1608" spans="2:13" x14ac:dyDescent="0.3">
      <c r="B1608" s="10">
        <v>45843</v>
      </c>
      <c r="C1608" s="11" t="s">
        <v>64</v>
      </c>
      <c r="D1608" s="11" t="s">
        <v>65</v>
      </c>
      <c r="E1608" s="12">
        <v>2</v>
      </c>
      <c r="F1608" s="13">
        <v>1169.98</v>
      </c>
      <c r="G1608" s="12">
        <v>4</v>
      </c>
      <c r="H1608" s="13">
        <v>2599.96</v>
      </c>
      <c r="I1608" s="11" t="s">
        <v>35</v>
      </c>
      <c r="J1608" s="11" t="s">
        <v>55</v>
      </c>
      <c r="K1608" s="12" t="s">
        <v>112</v>
      </c>
      <c r="L1608" s="14">
        <v>2025</v>
      </c>
      <c r="M1608" s="2"/>
    </row>
    <row r="1609" spans="2:13" x14ac:dyDescent="0.3">
      <c r="B1609" s="15">
        <v>45844</v>
      </c>
      <c r="C1609" s="2" t="s">
        <v>72</v>
      </c>
      <c r="D1609" s="2" t="s">
        <v>73</v>
      </c>
      <c r="E1609" s="16">
        <v>0</v>
      </c>
      <c r="F1609" s="17">
        <v>0</v>
      </c>
      <c r="G1609" s="16">
        <v>1</v>
      </c>
      <c r="H1609" s="17">
        <v>14000</v>
      </c>
      <c r="I1609" s="2" t="s">
        <v>74</v>
      </c>
      <c r="J1609" s="2" t="s">
        <v>68</v>
      </c>
      <c r="K1609" s="16" t="s">
        <v>112</v>
      </c>
      <c r="L1609" s="18">
        <v>2025</v>
      </c>
      <c r="M1609" s="2"/>
    </row>
    <row r="1610" spans="2:13" x14ac:dyDescent="0.3">
      <c r="B1610" s="10">
        <v>45845</v>
      </c>
      <c r="C1610" s="11" t="s">
        <v>59</v>
      </c>
      <c r="D1610" s="11" t="s">
        <v>60</v>
      </c>
      <c r="E1610" s="12">
        <v>2</v>
      </c>
      <c r="F1610" s="13">
        <v>40</v>
      </c>
      <c r="G1610" s="12">
        <v>4</v>
      </c>
      <c r="H1610" s="13">
        <v>159.96</v>
      </c>
      <c r="I1610" s="11" t="s">
        <v>30</v>
      </c>
      <c r="J1610" s="11" t="s">
        <v>55</v>
      </c>
      <c r="K1610" s="12" t="s">
        <v>112</v>
      </c>
      <c r="L1610" s="14">
        <v>2025</v>
      </c>
      <c r="M1610" s="2"/>
    </row>
    <row r="1611" spans="2:13" x14ac:dyDescent="0.3">
      <c r="B1611" s="15">
        <v>45846</v>
      </c>
      <c r="C1611" s="2" t="s">
        <v>47</v>
      </c>
      <c r="D1611" s="2" t="s">
        <v>48</v>
      </c>
      <c r="E1611" s="16">
        <v>3</v>
      </c>
      <c r="F1611" s="17">
        <v>269.73</v>
      </c>
      <c r="G1611" s="16">
        <v>4</v>
      </c>
      <c r="H1611" s="17">
        <v>479.52</v>
      </c>
      <c r="I1611" s="2" t="s">
        <v>46</v>
      </c>
      <c r="J1611" s="2" t="s">
        <v>36</v>
      </c>
      <c r="K1611" s="16" t="s">
        <v>112</v>
      </c>
      <c r="L1611" s="18">
        <v>2025</v>
      </c>
      <c r="M1611" s="2"/>
    </row>
    <row r="1612" spans="2:13" x14ac:dyDescent="0.3">
      <c r="B1612" s="10">
        <v>45847</v>
      </c>
      <c r="C1612" s="11" t="s">
        <v>31</v>
      </c>
      <c r="D1612" s="11" t="s">
        <v>32</v>
      </c>
      <c r="E1612" s="12">
        <v>2</v>
      </c>
      <c r="F1612" s="13">
        <v>469</v>
      </c>
      <c r="G1612" s="12">
        <v>5</v>
      </c>
      <c r="H1612" s="13">
        <v>1379.4</v>
      </c>
      <c r="I1612" s="11" t="s">
        <v>18</v>
      </c>
      <c r="J1612" s="11" t="s">
        <v>14</v>
      </c>
      <c r="K1612" s="12" t="s">
        <v>112</v>
      </c>
      <c r="L1612" s="14">
        <v>2025</v>
      </c>
      <c r="M1612" s="2"/>
    </row>
    <row r="1613" spans="2:13" x14ac:dyDescent="0.3">
      <c r="B1613" s="15">
        <v>45848</v>
      </c>
      <c r="C1613" s="2" t="s">
        <v>28</v>
      </c>
      <c r="D1613" s="2" t="s">
        <v>29</v>
      </c>
      <c r="E1613" s="16">
        <v>0</v>
      </c>
      <c r="F1613" s="17">
        <v>0</v>
      </c>
      <c r="G1613" s="16">
        <v>5</v>
      </c>
      <c r="H1613" s="17">
        <v>149.94999999999999</v>
      </c>
      <c r="I1613" s="2" t="s">
        <v>30</v>
      </c>
      <c r="J1613" s="2" t="s">
        <v>14</v>
      </c>
      <c r="K1613" s="16" t="s">
        <v>112</v>
      </c>
      <c r="L1613" s="18">
        <v>2025</v>
      </c>
      <c r="M1613" s="2"/>
    </row>
    <row r="1614" spans="2:13" x14ac:dyDescent="0.3">
      <c r="B1614" s="10">
        <v>45849</v>
      </c>
      <c r="C1614" s="11" t="s">
        <v>51</v>
      </c>
      <c r="D1614" s="11" t="s">
        <v>52</v>
      </c>
      <c r="E1614" s="12">
        <v>3</v>
      </c>
      <c r="F1614" s="13">
        <v>269.96999999999997</v>
      </c>
      <c r="G1614" s="12">
        <v>2</v>
      </c>
      <c r="H1614" s="13">
        <v>239.98</v>
      </c>
      <c r="I1614" s="11" t="s">
        <v>39</v>
      </c>
      <c r="J1614" s="11" t="s">
        <v>36</v>
      </c>
      <c r="K1614" s="12" t="s">
        <v>112</v>
      </c>
      <c r="L1614" s="14">
        <v>2025</v>
      </c>
      <c r="M1614" s="2"/>
    </row>
    <row r="1615" spans="2:13" x14ac:dyDescent="0.3">
      <c r="B1615" s="15">
        <v>45850</v>
      </c>
      <c r="C1615" s="2" t="s">
        <v>51</v>
      </c>
      <c r="D1615" s="2" t="s">
        <v>52</v>
      </c>
      <c r="E1615" s="16">
        <v>2</v>
      </c>
      <c r="F1615" s="17">
        <v>179.98</v>
      </c>
      <c r="G1615" s="16">
        <v>5</v>
      </c>
      <c r="H1615" s="17">
        <v>599.95000000000005</v>
      </c>
      <c r="I1615" s="2" t="s">
        <v>39</v>
      </c>
      <c r="J1615" s="2" t="s">
        <v>36</v>
      </c>
      <c r="K1615" s="16" t="s">
        <v>112</v>
      </c>
      <c r="L1615" s="18">
        <v>2025</v>
      </c>
      <c r="M1615" s="2"/>
    </row>
    <row r="1616" spans="2:13" x14ac:dyDescent="0.3">
      <c r="B1616" s="10">
        <v>45851</v>
      </c>
      <c r="C1616" s="11" t="s">
        <v>16</v>
      </c>
      <c r="D1616" s="11" t="s">
        <v>17</v>
      </c>
      <c r="E1616" s="12">
        <v>31</v>
      </c>
      <c r="F1616" s="13">
        <v>5424.6900000000005</v>
      </c>
      <c r="G1616" s="12">
        <v>1</v>
      </c>
      <c r="H1616" s="13">
        <v>249.99</v>
      </c>
      <c r="I1616" s="11" t="s">
        <v>18</v>
      </c>
      <c r="J1616" s="11" t="s">
        <v>14</v>
      </c>
      <c r="K1616" s="12" t="s">
        <v>112</v>
      </c>
      <c r="L1616" s="14">
        <v>2025</v>
      </c>
      <c r="M1616" s="2"/>
    </row>
    <row r="1617" spans="2:13" x14ac:dyDescent="0.3">
      <c r="B1617" s="15">
        <v>45852</v>
      </c>
      <c r="C1617" s="2" t="s">
        <v>89</v>
      </c>
      <c r="D1617" s="2" t="s">
        <v>90</v>
      </c>
      <c r="E1617" s="16">
        <v>3</v>
      </c>
      <c r="F1617" s="17">
        <v>188.97</v>
      </c>
      <c r="G1617" s="16">
        <v>5</v>
      </c>
      <c r="H1617" s="17">
        <v>449.95</v>
      </c>
      <c r="I1617" s="2" t="s">
        <v>91</v>
      </c>
      <c r="J1617" s="2" t="s">
        <v>78</v>
      </c>
      <c r="K1617" s="16" t="s">
        <v>112</v>
      </c>
      <c r="L1617" s="18">
        <v>2025</v>
      </c>
      <c r="M1617" s="2"/>
    </row>
    <row r="1618" spans="2:13" x14ac:dyDescent="0.3">
      <c r="B1618" s="10">
        <v>45853</v>
      </c>
      <c r="C1618" s="11" t="s">
        <v>16</v>
      </c>
      <c r="D1618" s="11" t="s">
        <v>17</v>
      </c>
      <c r="E1618" s="12">
        <v>2</v>
      </c>
      <c r="F1618" s="13">
        <v>349.98</v>
      </c>
      <c r="G1618" s="12">
        <v>4</v>
      </c>
      <c r="H1618" s="13">
        <v>999.96</v>
      </c>
      <c r="I1618" s="11" t="s">
        <v>18</v>
      </c>
      <c r="J1618" s="11" t="s">
        <v>14</v>
      </c>
      <c r="K1618" s="12" t="s">
        <v>112</v>
      </c>
      <c r="L1618" s="14">
        <v>2025</v>
      </c>
      <c r="M1618" s="2"/>
    </row>
    <row r="1619" spans="2:13" x14ac:dyDescent="0.3">
      <c r="B1619" s="15">
        <v>45854</v>
      </c>
      <c r="C1619" s="2" t="s">
        <v>59</v>
      </c>
      <c r="D1619" s="2" t="s">
        <v>60</v>
      </c>
      <c r="E1619" s="16">
        <v>2</v>
      </c>
      <c r="F1619" s="17">
        <v>40</v>
      </c>
      <c r="G1619" s="16">
        <v>2</v>
      </c>
      <c r="H1619" s="17">
        <v>79.98</v>
      </c>
      <c r="I1619" s="2" t="s">
        <v>30</v>
      </c>
      <c r="J1619" s="2" t="s">
        <v>55</v>
      </c>
      <c r="K1619" s="16" t="s">
        <v>112</v>
      </c>
      <c r="L1619" s="18">
        <v>2025</v>
      </c>
      <c r="M1619" s="2"/>
    </row>
    <row r="1620" spans="2:13" x14ac:dyDescent="0.3">
      <c r="B1620" s="10">
        <v>45855</v>
      </c>
      <c r="C1620" s="11" t="s">
        <v>16</v>
      </c>
      <c r="D1620" s="11" t="s">
        <v>17</v>
      </c>
      <c r="E1620" s="12">
        <v>0</v>
      </c>
      <c r="F1620" s="13">
        <v>0</v>
      </c>
      <c r="G1620" s="12">
        <v>5</v>
      </c>
      <c r="H1620" s="13">
        <v>1249.95</v>
      </c>
      <c r="I1620" s="11" t="s">
        <v>18</v>
      </c>
      <c r="J1620" s="11" t="s">
        <v>14</v>
      </c>
      <c r="K1620" s="12" t="s">
        <v>112</v>
      </c>
      <c r="L1620" s="14">
        <v>2025</v>
      </c>
      <c r="M1620" s="2"/>
    </row>
    <row r="1621" spans="2:13" x14ac:dyDescent="0.3">
      <c r="B1621" s="15">
        <v>45856</v>
      </c>
      <c r="C1621" s="2" t="s">
        <v>89</v>
      </c>
      <c r="D1621" s="2" t="s">
        <v>90</v>
      </c>
      <c r="E1621" s="16">
        <v>1</v>
      </c>
      <c r="F1621" s="17">
        <v>62.99</v>
      </c>
      <c r="G1621" s="16">
        <v>5</v>
      </c>
      <c r="H1621" s="17">
        <v>449.95</v>
      </c>
      <c r="I1621" s="2" t="s">
        <v>91</v>
      </c>
      <c r="J1621" s="2" t="s">
        <v>78</v>
      </c>
      <c r="K1621" s="16" t="s">
        <v>112</v>
      </c>
      <c r="L1621" s="18">
        <v>2025</v>
      </c>
      <c r="M1621" s="2"/>
    </row>
    <row r="1622" spans="2:13" x14ac:dyDescent="0.3">
      <c r="B1622" s="10">
        <v>45857</v>
      </c>
      <c r="C1622" s="11" t="s">
        <v>11</v>
      </c>
      <c r="D1622" s="11" t="s">
        <v>12</v>
      </c>
      <c r="E1622" s="12">
        <v>1</v>
      </c>
      <c r="F1622" s="13">
        <v>345.59</v>
      </c>
      <c r="G1622" s="12">
        <v>4</v>
      </c>
      <c r="H1622" s="13">
        <v>1727.96</v>
      </c>
      <c r="I1622" s="11" t="s">
        <v>13</v>
      </c>
      <c r="J1622" s="11" t="s">
        <v>14</v>
      </c>
      <c r="K1622" s="12" t="s">
        <v>112</v>
      </c>
      <c r="L1622" s="14">
        <v>2025</v>
      </c>
      <c r="M1622" s="2"/>
    </row>
    <row r="1623" spans="2:13" x14ac:dyDescent="0.3">
      <c r="B1623" s="15">
        <v>45858</v>
      </c>
      <c r="C1623" s="2" t="s">
        <v>84</v>
      </c>
      <c r="D1623" s="2" t="s">
        <v>85</v>
      </c>
      <c r="E1623" s="16">
        <v>2</v>
      </c>
      <c r="F1623" s="17">
        <v>193.5</v>
      </c>
      <c r="G1623" s="16">
        <v>3</v>
      </c>
      <c r="H1623" s="17">
        <v>387</v>
      </c>
      <c r="I1623" s="2" t="s">
        <v>86</v>
      </c>
      <c r="J1623" s="2" t="s">
        <v>78</v>
      </c>
      <c r="K1623" s="16" t="s">
        <v>112</v>
      </c>
      <c r="L1623" s="18">
        <v>2025</v>
      </c>
      <c r="M1623" s="2"/>
    </row>
    <row r="1624" spans="2:13" x14ac:dyDescent="0.3">
      <c r="B1624" s="10">
        <v>45859</v>
      </c>
      <c r="C1624" s="11" t="s">
        <v>72</v>
      </c>
      <c r="D1624" s="11" t="s">
        <v>73</v>
      </c>
      <c r="E1624" s="12">
        <v>1</v>
      </c>
      <c r="F1624" s="13">
        <v>12600</v>
      </c>
      <c r="G1624" s="12">
        <v>1</v>
      </c>
      <c r="H1624" s="13">
        <v>14000</v>
      </c>
      <c r="I1624" s="11" t="s">
        <v>74</v>
      </c>
      <c r="J1624" s="11" t="s">
        <v>68</v>
      </c>
      <c r="K1624" s="12" t="s">
        <v>112</v>
      </c>
      <c r="L1624" s="14">
        <v>2025</v>
      </c>
      <c r="M1624" s="2"/>
    </row>
    <row r="1625" spans="2:13" x14ac:dyDescent="0.3">
      <c r="B1625" s="15">
        <v>45860</v>
      </c>
      <c r="C1625" s="2" t="s">
        <v>31</v>
      </c>
      <c r="D1625" s="2" t="s">
        <v>32</v>
      </c>
      <c r="E1625" s="16">
        <v>3</v>
      </c>
      <c r="F1625" s="17">
        <v>703.5</v>
      </c>
      <c r="G1625" s="16">
        <v>2</v>
      </c>
      <c r="H1625" s="17">
        <v>551.76</v>
      </c>
      <c r="I1625" s="2" t="s">
        <v>18</v>
      </c>
      <c r="J1625" s="2" t="s">
        <v>14</v>
      </c>
      <c r="K1625" s="16" t="s">
        <v>112</v>
      </c>
      <c r="L1625" s="18">
        <v>2025</v>
      </c>
      <c r="M1625" s="2"/>
    </row>
    <row r="1626" spans="2:13" x14ac:dyDescent="0.3">
      <c r="B1626" s="10">
        <v>45861</v>
      </c>
      <c r="C1626" s="11" t="s">
        <v>37</v>
      </c>
      <c r="D1626" s="11" t="s">
        <v>38</v>
      </c>
      <c r="E1626" s="12">
        <v>2</v>
      </c>
      <c r="F1626" s="13">
        <v>77.98</v>
      </c>
      <c r="G1626" s="12">
        <v>5</v>
      </c>
      <c r="H1626" s="13">
        <v>299.95</v>
      </c>
      <c r="I1626" s="11" t="s">
        <v>39</v>
      </c>
      <c r="J1626" s="11" t="s">
        <v>36</v>
      </c>
      <c r="K1626" s="12" t="s">
        <v>112</v>
      </c>
      <c r="L1626" s="14">
        <v>2025</v>
      </c>
      <c r="M1626" s="2"/>
    </row>
    <row r="1627" spans="2:13" x14ac:dyDescent="0.3">
      <c r="B1627" s="15">
        <v>45862</v>
      </c>
      <c r="C1627" s="2" t="s">
        <v>64</v>
      </c>
      <c r="D1627" s="2" t="s">
        <v>65</v>
      </c>
      <c r="E1627" s="16">
        <v>1</v>
      </c>
      <c r="F1627" s="17">
        <v>584.99</v>
      </c>
      <c r="G1627" s="16">
        <v>1</v>
      </c>
      <c r="H1627" s="17">
        <v>649.99</v>
      </c>
      <c r="I1627" s="2" t="s">
        <v>35</v>
      </c>
      <c r="J1627" s="2" t="s">
        <v>55</v>
      </c>
      <c r="K1627" s="16" t="s">
        <v>112</v>
      </c>
      <c r="L1627" s="18">
        <v>2025</v>
      </c>
      <c r="M1627" s="2"/>
    </row>
    <row r="1628" spans="2:13" x14ac:dyDescent="0.3">
      <c r="B1628" s="10">
        <v>45863</v>
      </c>
      <c r="C1628" s="11" t="s">
        <v>72</v>
      </c>
      <c r="D1628" s="11" t="s">
        <v>73</v>
      </c>
      <c r="E1628" s="12">
        <v>1</v>
      </c>
      <c r="F1628" s="13">
        <v>12600</v>
      </c>
      <c r="G1628" s="12">
        <v>1</v>
      </c>
      <c r="H1628" s="13">
        <v>14000</v>
      </c>
      <c r="I1628" s="11" t="s">
        <v>74</v>
      </c>
      <c r="J1628" s="11" t="s">
        <v>68</v>
      </c>
      <c r="K1628" s="12" t="s">
        <v>112</v>
      </c>
      <c r="L1628" s="14">
        <v>2025</v>
      </c>
      <c r="M1628" s="2"/>
    </row>
    <row r="1629" spans="2:13" x14ac:dyDescent="0.3">
      <c r="B1629" s="15">
        <v>45864</v>
      </c>
      <c r="C1629" s="2" t="s">
        <v>37</v>
      </c>
      <c r="D1629" s="2" t="s">
        <v>38</v>
      </c>
      <c r="E1629" s="16">
        <v>3</v>
      </c>
      <c r="F1629" s="17">
        <v>116.97</v>
      </c>
      <c r="G1629" s="16">
        <v>2</v>
      </c>
      <c r="H1629" s="17">
        <v>119.98</v>
      </c>
      <c r="I1629" s="2" t="s">
        <v>39</v>
      </c>
      <c r="J1629" s="2" t="s">
        <v>36</v>
      </c>
      <c r="K1629" s="16" t="s">
        <v>112</v>
      </c>
      <c r="L1629" s="18">
        <v>2025</v>
      </c>
      <c r="M1629" s="2"/>
    </row>
    <row r="1630" spans="2:13" x14ac:dyDescent="0.3">
      <c r="B1630" s="10">
        <v>45865</v>
      </c>
      <c r="C1630" s="11" t="s">
        <v>64</v>
      </c>
      <c r="D1630" s="11" t="s">
        <v>65</v>
      </c>
      <c r="E1630" s="12">
        <v>0</v>
      </c>
      <c r="F1630" s="13">
        <v>0</v>
      </c>
      <c r="G1630" s="12">
        <v>2</v>
      </c>
      <c r="H1630" s="13">
        <v>1299.98</v>
      </c>
      <c r="I1630" s="11" t="s">
        <v>35</v>
      </c>
      <c r="J1630" s="11" t="s">
        <v>55</v>
      </c>
      <c r="K1630" s="12" t="s">
        <v>112</v>
      </c>
      <c r="L1630" s="14">
        <v>2025</v>
      </c>
      <c r="M1630" s="2"/>
    </row>
    <row r="1631" spans="2:13" x14ac:dyDescent="0.3">
      <c r="B1631" s="15">
        <v>45866</v>
      </c>
      <c r="C1631" s="2" t="s">
        <v>75</v>
      </c>
      <c r="D1631" s="2" t="s">
        <v>76</v>
      </c>
      <c r="E1631" s="16">
        <v>1</v>
      </c>
      <c r="F1631" s="17">
        <v>12</v>
      </c>
      <c r="G1631" s="16">
        <v>1</v>
      </c>
      <c r="H1631" s="17">
        <v>20</v>
      </c>
      <c r="I1631" s="2" t="s">
        <v>77</v>
      </c>
      <c r="J1631" s="2" t="s">
        <v>78</v>
      </c>
      <c r="K1631" s="16" t="s">
        <v>112</v>
      </c>
      <c r="L1631" s="18">
        <v>2025</v>
      </c>
      <c r="M1631" s="2"/>
    </row>
    <row r="1632" spans="2:13" x14ac:dyDescent="0.3">
      <c r="B1632" s="10">
        <v>45867</v>
      </c>
      <c r="C1632" s="11" t="s">
        <v>49</v>
      </c>
      <c r="D1632" s="11" t="s">
        <v>50</v>
      </c>
      <c r="E1632" s="12">
        <v>2</v>
      </c>
      <c r="F1632" s="13">
        <v>46.06</v>
      </c>
      <c r="G1632" s="12">
        <v>3</v>
      </c>
      <c r="H1632" s="13">
        <v>125.64</v>
      </c>
      <c r="I1632" s="11" t="s">
        <v>46</v>
      </c>
      <c r="J1632" s="11" t="s">
        <v>36</v>
      </c>
      <c r="K1632" s="12" t="s">
        <v>112</v>
      </c>
      <c r="L1632" s="14">
        <v>2025</v>
      </c>
      <c r="M1632" s="2"/>
    </row>
    <row r="1633" spans="2:13" x14ac:dyDescent="0.3">
      <c r="B1633" s="15">
        <v>45868</v>
      </c>
      <c r="C1633" s="2" t="s">
        <v>51</v>
      </c>
      <c r="D1633" s="2" t="s">
        <v>52</v>
      </c>
      <c r="E1633" s="16">
        <v>0</v>
      </c>
      <c r="F1633" s="17">
        <v>0</v>
      </c>
      <c r="G1633" s="16">
        <v>2</v>
      </c>
      <c r="H1633" s="17">
        <v>239.98</v>
      </c>
      <c r="I1633" s="2" t="s">
        <v>39</v>
      </c>
      <c r="J1633" s="2" t="s">
        <v>36</v>
      </c>
      <c r="K1633" s="16" t="s">
        <v>112</v>
      </c>
      <c r="L1633" s="18">
        <v>2025</v>
      </c>
      <c r="M1633" s="2"/>
    </row>
    <row r="1634" spans="2:13" x14ac:dyDescent="0.3">
      <c r="B1634" s="10">
        <v>45869</v>
      </c>
      <c r="C1634" s="11" t="s">
        <v>28</v>
      </c>
      <c r="D1634" s="11" t="s">
        <v>29</v>
      </c>
      <c r="E1634" s="12">
        <v>3</v>
      </c>
      <c r="F1634" s="13">
        <v>45</v>
      </c>
      <c r="G1634" s="12">
        <v>3</v>
      </c>
      <c r="H1634" s="13">
        <v>89.97</v>
      </c>
      <c r="I1634" s="11" t="s">
        <v>30</v>
      </c>
      <c r="J1634" s="11" t="s">
        <v>14</v>
      </c>
      <c r="K1634" s="12" t="s">
        <v>112</v>
      </c>
      <c r="L1634" s="14">
        <v>2025</v>
      </c>
      <c r="M1634" s="2"/>
    </row>
    <row r="1635" spans="2:13" x14ac:dyDescent="0.3">
      <c r="B1635" s="15">
        <v>45870</v>
      </c>
      <c r="C1635" s="2" t="s">
        <v>53</v>
      </c>
      <c r="D1635" s="2" t="s">
        <v>54</v>
      </c>
      <c r="E1635" s="16">
        <v>3</v>
      </c>
      <c r="F1635" s="17">
        <v>623.97</v>
      </c>
      <c r="G1635" s="16">
        <v>2</v>
      </c>
      <c r="H1635" s="17">
        <v>519.98</v>
      </c>
      <c r="I1635" s="2" t="s">
        <v>35</v>
      </c>
      <c r="J1635" s="2" t="s">
        <v>55</v>
      </c>
      <c r="K1635" s="16" t="s">
        <v>113</v>
      </c>
      <c r="L1635" s="18">
        <v>2025</v>
      </c>
      <c r="M1635" s="2"/>
    </row>
    <row r="1636" spans="2:13" x14ac:dyDescent="0.3">
      <c r="B1636" s="10">
        <v>45871</v>
      </c>
      <c r="C1636" s="11" t="s">
        <v>47</v>
      </c>
      <c r="D1636" s="11" t="s">
        <v>48</v>
      </c>
      <c r="E1636" s="12">
        <v>1</v>
      </c>
      <c r="F1636" s="13">
        <v>89.91</v>
      </c>
      <c r="G1636" s="12">
        <v>1</v>
      </c>
      <c r="H1636" s="13">
        <v>119.88</v>
      </c>
      <c r="I1636" s="11" t="s">
        <v>46</v>
      </c>
      <c r="J1636" s="11" t="s">
        <v>36</v>
      </c>
      <c r="K1636" s="12" t="s">
        <v>113</v>
      </c>
      <c r="L1636" s="14">
        <v>2025</v>
      </c>
      <c r="M1636" s="2"/>
    </row>
    <row r="1637" spans="2:13" x14ac:dyDescent="0.3">
      <c r="B1637" s="15">
        <v>45872</v>
      </c>
      <c r="C1637" s="2" t="s">
        <v>42</v>
      </c>
      <c r="D1637" s="2" t="s">
        <v>43</v>
      </c>
      <c r="E1637" s="16">
        <v>0</v>
      </c>
      <c r="F1637" s="17">
        <v>0</v>
      </c>
      <c r="G1637" s="16">
        <v>2</v>
      </c>
      <c r="H1637" s="17">
        <v>79.98</v>
      </c>
      <c r="I1637" s="2" t="s">
        <v>25</v>
      </c>
      <c r="J1637" s="2" t="s">
        <v>36</v>
      </c>
      <c r="K1637" s="16" t="s">
        <v>113</v>
      </c>
      <c r="L1637" s="18">
        <v>2025</v>
      </c>
      <c r="M1637" s="2"/>
    </row>
    <row r="1638" spans="2:13" x14ac:dyDescent="0.3">
      <c r="B1638" s="10">
        <v>45873</v>
      </c>
      <c r="C1638" s="11" t="s">
        <v>51</v>
      </c>
      <c r="D1638" s="11" t="s">
        <v>52</v>
      </c>
      <c r="E1638" s="12">
        <v>3</v>
      </c>
      <c r="F1638" s="13">
        <v>269.96999999999997</v>
      </c>
      <c r="G1638" s="12">
        <v>2</v>
      </c>
      <c r="H1638" s="13">
        <v>239.98</v>
      </c>
      <c r="I1638" s="11" t="s">
        <v>39</v>
      </c>
      <c r="J1638" s="11" t="s">
        <v>36</v>
      </c>
      <c r="K1638" s="12" t="s">
        <v>113</v>
      </c>
      <c r="L1638" s="14">
        <v>2025</v>
      </c>
      <c r="M1638" s="2"/>
    </row>
    <row r="1639" spans="2:13" x14ac:dyDescent="0.3">
      <c r="B1639" s="15">
        <v>45874</v>
      </c>
      <c r="C1639" s="2" t="s">
        <v>33</v>
      </c>
      <c r="D1639" s="2" t="s">
        <v>34</v>
      </c>
      <c r="E1639" s="16">
        <v>2</v>
      </c>
      <c r="F1639" s="17">
        <v>399.98</v>
      </c>
      <c r="G1639" s="16">
        <v>3</v>
      </c>
      <c r="H1639" s="17">
        <v>749.97</v>
      </c>
      <c r="I1639" s="2" t="s">
        <v>35</v>
      </c>
      <c r="J1639" s="2" t="s">
        <v>36</v>
      </c>
      <c r="K1639" s="16" t="s">
        <v>113</v>
      </c>
      <c r="L1639" s="18">
        <v>2025</v>
      </c>
      <c r="M1639" s="2"/>
    </row>
    <row r="1640" spans="2:13" x14ac:dyDescent="0.3">
      <c r="B1640" s="10">
        <v>45875</v>
      </c>
      <c r="C1640" s="11" t="s">
        <v>31</v>
      </c>
      <c r="D1640" s="11" t="s">
        <v>32</v>
      </c>
      <c r="E1640" s="12">
        <v>3</v>
      </c>
      <c r="F1640" s="13">
        <v>703.5</v>
      </c>
      <c r="G1640" s="12">
        <v>4</v>
      </c>
      <c r="H1640" s="13">
        <v>1103.52</v>
      </c>
      <c r="I1640" s="11" t="s">
        <v>18</v>
      </c>
      <c r="J1640" s="11" t="s">
        <v>14</v>
      </c>
      <c r="K1640" s="12" t="s">
        <v>113</v>
      </c>
      <c r="L1640" s="14">
        <v>2025</v>
      </c>
      <c r="M1640" s="2"/>
    </row>
    <row r="1641" spans="2:13" x14ac:dyDescent="0.3">
      <c r="B1641" s="15">
        <v>45876</v>
      </c>
      <c r="C1641" s="2" t="s">
        <v>89</v>
      </c>
      <c r="D1641" s="2" t="s">
        <v>90</v>
      </c>
      <c r="E1641" s="16">
        <v>3</v>
      </c>
      <c r="F1641" s="17">
        <v>188.97</v>
      </c>
      <c r="G1641" s="16">
        <v>1</v>
      </c>
      <c r="H1641" s="17">
        <v>89.99</v>
      </c>
      <c r="I1641" s="2" t="s">
        <v>91</v>
      </c>
      <c r="J1641" s="2" t="s">
        <v>78</v>
      </c>
      <c r="K1641" s="16" t="s">
        <v>113</v>
      </c>
      <c r="L1641" s="18">
        <v>2025</v>
      </c>
      <c r="M1641" s="2"/>
    </row>
    <row r="1642" spans="2:13" x14ac:dyDescent="0.3">
      <c r="B1642" s="10">
        <v>45877</v>
      </c>
      <c r="C1642" s="11" t="s">
        <v>89</v>
      </c>
      <c r="D1642" s="11" t="s">
        <v>90</v>
      </c>
      <c r="E1642" s="12">
        <v>1</v>
      </c>
      <c r="F1642" s="13">
        <v>62.99</v>
      </c>
      <c r="G1642" s="12">
        <v>4</v>
      </c>
      <c r="H1642" s="13">
        <v>359.96</v>
      </c>
      <c r="I1642" s="11" t="s">
        <v>91</v>
      </c>
      <c r="J1642" s="11" t="s">
        <v>78</v>
      </c>
      <c r="K1642" s="12" t="s">
        <v>113</v>
      </c>
      <c r="L1642" s="14">
        <v>2025</v>
      </c>
      <c r="M1642" s="2"/>
    </row>
    <row r="1643" spans="2:13" x14ac:dyDescent="0.3">
      <c r="B1643" s="15">
        <v>45878</v>
      </c>
      <c r="C1643" s="2" t="s">
        <v>92</v>
      </c>
      <c r="D1643" s="2" t="s">
        <v>93</v>
      </c>
      <c r="E1643" s="16">
        <v>0</v>
      </c>
      <c r="F1643" s="17">
        <v>0</v>
      </c>
      <c r="G1643" s="16">
        <v>4</v>
      </c>
      <c r="H1643" s="17">
        <v>239.96</v>
      </c>
      <c r="I1643" s="2" t="s">
        <v>94</v>
      </c>
      <c r="J1643" s="2" t="s">
        <v>95</v>
      </c>
      <c r="K1643" s="16" t="s">
        <v>113</v>
      </c>
      <c r="L1643" s="18">
        <v>2025</v>
      </c>
      <c r="M1643" s="2"/>
    </row>
    <row r="1644" spans="2:13" x14ac:dyDescent="0.3">
      <c r="B1644" s="10">
        <v>45879</v>
      </c>
      <c r="C1644" s="11" t="s">
        <v>42</v>
      </c>
      <c r="D1644" s="11" t="s">
        <v>43</v>
      </c>
      <c r="E1644" s="12">
        <v>3</v>
      </c>
      <c r="F1644" s="13">
        <v>65.97</v>
      </c>
      <c r="G1644" s="12">
        <v>2</v>
      </c>
      <c r="H1644" s="13">
        <v>79.98</v>
      </c>
      <c r="I1644" s="11" t="s">
        <v>25</v>
      </c>
      <c r="J1644" s="11" t="s">
        <v>36</v>
      </c>
      <c r="K1644" s="12" t="s">
        <v>113</v>
      </c>
      <c r="L1644" s="14">
        <v>2025</v>
      </c>
      <c r="M1644" s="2"/>
    </row>
    <row r="1645" spans="2:13" x14ac:dyDescent="0.3">
      <c r="B1645" s="15">
        <v>45880</v>
      </c>
      <c r="C1645" s="2" t="s">
        <v>44</v>
      </c>
      <c r="D1645" s="2" t="s">
        <v>45</v>
      </c>
      <c r="E1645" s="16">
        <v>1</v>
      </c>
      <c r="F1645" s="17">
        <v>32.71</v>
      </c>
      <c r="G1645" s="16">
        <v>3</v>
      </c>
      <c r="H1645" s="17">
        <v>150.96</v>
      </c>
      <c r="I1645" s="2" t="s">
        <v>46</v>
      </c>
      <c r="J1645" s="2" t="s">
        <v>36</v>
      </c>
      <c r="K1645" s="16" t="s">
        <v>113</v>
      </c>
      <c r="L1645" s="18">
        <v>2025</v>
      </c>
      <c r="M1645" s="2"/>
    </row>
    <row r="1646" spans="2:13" x14ac:dyDescent="0.3">
      <c r="B1646" s="10">
        <v>45881</v>
      </c>
      <c r="C1646" s="11" t="s">
        <v>64</v>
      </c>
      <c r="D1646" s="11" t="s">
        <v>65</v>
      </c>
      <c r="E1646" s="12">
        <v>1</v>
      </c>
      <c r="F1646" s="13">
        <v>584.99</v>
      </c>
      <c r="G1646" s="12">
        <v>1</v>
      </c>
      <c r="H1646" s="13">
        <v>649.99</v>
      </c>
      <c r="I1646" s="11" t="s">
        <v>35</v>
      </c>
      <c r="J1646" s="11" t="s">
        <v>55</v>
      </c>
      <c r="K1646" s="12" t="s">
        <v>113</v>
      </c>
      <c r="L1646" s="14">
        <v>2025</v>
      </c>
      <c r="M1646" s="2"/>
    </row>
    <row r="1647" spans="2:13" x14ac:dyDescent="0.3">
      <c r="B1647" s="15">
        <v>45882</v>
      </c>
      <c r="C1647" s="2" t="s">
        <v>31</v>
      </c>
      <c r="D1647" s="2" t="s">
        <v>32</v>
      </c>
      <c r="E1647" s="16">
        <v>3</v>
      </c>
      <c r="F1647" s="17">
        <v>703.5</v>
      </c>
      <c r="G1647" s="16">
        <v>5</v>
      </c>
      <c r="H1647" s="17">
        <v>1379.4</v>
      </c>
      <c r="I1647" s="2" t="s">
        <v>18</v>
      </c>
      <c r="J1647" s="2" t="s">
        <v>14</v>
      </c>
      <c r="K1647" s="16" t="s">
        <v>113</v>
      </c>
      <c r="L1647" s="18">
        <v>2025</v>
      </c>
      <c r="M1647" s="2"/>
    </row>
    <row r="1648" spans="2:13" x14ac:dyDescent="0.3">
      <c r="B1648" s="10">
        <v>45883</v>
      </c>
      <c r="C1648" s="11" t="s">
        <v>11</v>
      </c>
      <c r="D1648" s="11" t="s">
        <v>12</v>
      </c>
      <c r="E1648" s="12">
        <v>1</v>
      </c>
      <c r="F1648" s="13">
        <v>345.59</v>
      </c>
      <c r="G1648" s="12">
        <v>3</v>
      </c>
      <c r="H1648" s="13">
        <v>1295.97</v>
      </c>
      <c r="I1648" s="11" t="s">
        <v>13</v>
      </c>
      <c r="J1648" s="11" t="s">
        <v>14</v>
      </c>
      <c r="K1648" s="12" t="s">
        <v>113</v>
      </c>
      <c r="L1648" s="14">
        <v>2025</v>
      </c>
      <c r="M1648" s="2"/>
    </row>
    <row r="1649" spans="2:13" x14ac:dyDescent="0.3">
      <c r="B1649" s="15">
        <v>45884</v>
      </c>
      <c r="C1649" s="2" t="s">
        <v>11</v>
      </c>
      <c r="D1649" s="2" t="s">
        <v>12</v>
      </c>
      <c r="E1649" s="16">
        <v>2</v>
      </c>
      <c r="F1649" s="17">
        <v>691.18</v>
      </c>
      <c r="G1649" s="16">
        <v>2</v>
      </c>
      <c r="H1649" s="17">
        <v>863.98</v>
      </c>
      <c r="I1649" s="2" t="s">
        <v>13</v>
      </c>
      <c r="J1649" s="2" t="s">
        <v>14</v>
      </c>
      <c r="K1649" s="16" t="s">
        <v>113</v>
      </c>
      <c r="L1649" s="18">
        <v>2025</v>
      </c>
      <c r="M1649" s="2"/>
    </row>
    <row r="1650" spans="2:13" x14ac:dyDescent="0.3">
      <c r="B1650" s="10">
        <v>45885</v>
      </c>
      <c r="C1650" s="11" t="s">
        <v>64</v>
      </c>
      <c r="D1650" s="11" t="s">
        <v>65</v>
      </c>
      <c r="E1650" s="12">
        <v>2</v>
      </c>
      <c r="F1650" s="13">
        <v>1169.98</v>
      </c>
      <c r="G1650" s="12">
        <v>3</v>
      </c>
      <c r="H1650" s="13">
        <v>1949.97</v>
      </c>
      <c r="I1650" s="11" t="s">
        <v>35</v>
      </c>
      <c r="J1650" s="11" t="s">
        <v>55</v>
      </c>
      <c r="K1650" s="12" t="s">
        <v>113</v>
      </c>
      <c r="L1650" s="14">
        <v>2025</v>
      </c>
      <c r="M1650" s="2"/>
    </row>
    <row r="1651" spans="2:13" x14ac:dyDescent="0.3">
      <c r="B1651" s="15">
        <v>45886</v>
      </c>
      <c r="C1651" s="2" t="s">
        <v>26</v>
      </c>
      <c r="D1651" s="2" t="s">
        <v>27</v>
      </c>
      <c r="E1651" s="16">
        <v>0</v>
      </c>
      <c r="F1651" s="17">
        <v>0</v>
      </c>
      <c r="G1651" s="16">
        <v>2</v>
      </c>
      <c r="H1651" s="17">
        <v>55.98</v>
      </c>
      <c r="I1651" s="2" t="s">
        <v>25</v>
      </c>
      <c r="J1651" s="2" t="s">
        <v>14</v>
      </c>
      <c r="K1651" s="16" t="s">
        <v>113</v>
      </c>
      <c r="L1651" s="18">
        <v>2025</v>
      </c>
      <c r="M1651" s="2"/>
    </row>
    <row r="1652" spans="2:13" x14ac:dyDescent="0.3">
      <c r="B1652" s="10">
        <v>45887</v>
      </c>
      <c r="C1652" s="11" t="s">
        <v>61</v>
      </c>
      <c r="D1652" s="11" t="s">
        <v>62</v>
      </c>
      <c r="E1652" s="12">
        <v>0</v>
      </c>
      <c r="F1652" s="13">
        <v>0</v>
      </c>
      <c r="G1652" s="12">
        <v>3</v>
      </c>
      <c r="H1652" s="13">
        <v>980.07</v>
      </c>
      <c r="I1652" s="11" t="s">
        <v>58</v>
      </c>
      <c r="J1652" s="11" t="s">
        <v>55</v>
      </c>
      <c r="K1652" s="12" t="s">
        <v>113</v>
      </c>
      <c r="L1652" s="14">
        <v>2025</v>
      </c>
      <c r="M1652" s="2"/>
    </row>
    <row r="1653" spans="2:13" x14ac:dyDescent="0.3">
      <c r="B1653" s="15">
        <v>45888</v>
      </c>
      <c r="C1653" s="2" t="s">
        <v>59</v>
      </c>
      <c r="D1653" s="2" t="s">
        <v>60</v>
      </c>
      <c r="E1653" s="16">
        <v>3</v>
      </c>
      <c r="F1653" s="17">
        <v>60</v>
      </c>
      <c r="G1653" s="16">
        <v>1</v>
      </c>
      <c r="H1653" s="17">
        <v>39.99</v>
      </c>
      <c r="I1653" s="2" t="s">
        <v>30</v>
      </c>
      <c r="J1653" s="2" t="s">
        <v>55</v>
      </c>
      <c r="K1653" s="16" t="s">
        <v>113</v>
      </c>
      <c r="L1653" s="18">
        <v>2025</v>
      </c>
      <c r="M1653" s="2"/>
    </row>
    <row r="1654" spans="2:13" x14ac:dyDescent="0.3">
      <c r="B1654" s="10">
        <v>45889</v>
      </c>
      <c r="C1654" s="11" t="s">
        <v>96</v>
      </c>
      <c r="D1654" s="11" t="s">
        <v>97</v>
      </c>
      <c r="E1654" s="12">
        <v>0</v>
      </c>
      <c r="F1654" s="13">
        <v>0</v>
      </c>
      <c r="G1654" s="12">
        <v>3</v>
      </c>
      <c r="H1654" s="13">
        <v>299.97000000000003</v>
      </c>
      <c r="I1654" s="11" t="s">
        <v>25</v>
      </c>
      <c r="J1654" s="11" t="s">
        <v>95</v>
      </c>
      <c r="K1654" s="12" t="s">
        <v>113</v>
      </c>
      <c r="L1654" s="14">
        <v>2025</v>
      </c>
      <c r="M1654" s="2"/>
    </row>
    <row r="1655" spans="2:13" x14ac:dyDescent="0.3">
      <c r="B1655" s="15">
        <v>45890</v>
      </c>
      <c r="C1655" s="2" t="s">
        <v>31</v>
      </c>
      <c r="D1655" s="2" t="s">
        <v>32</v>
      </c>
      <c r="E1655" s="16">
        <v>2</v>
      </c>
      <c r="F1655" s="17">
        <v>469</v>
      </c>
      <c r="G1655" s="16">
        <v>1</v>
      </c>
      <c r="H1655" s="17">
        <v>275.88</v>
      </c>
      <c r="I1655" s="2" t="s">
        <v>18</v>
      </c>
      <c r="J1655" s="2" t="s">
        <v>14</v>
      </c>
      <c r="K1655" s="16" t="s">
        <v>113</v>
      </c>
      <c r="L1655" s="18">
        <v>2025</v>
      </c>
      <c r="M1655" s="2"/>
    </row>
    <row r="1656" spans="2:13" x14ac:dyDescent="0.3">
      <c r="B1656" s="10">
        <v>45891</v>
      </c>
      <c r="C1656" s="11" t="s">
        <v>61</v>
      </c>
      <c r="D1656" s="11" t="s">
        <v>62</v>
      </c>
      <c r="E1656" s="12">
        <v>1</v>
      </c>
      <c r="F1656" s="13">
        <v>294.02</v>
      </c>
      <c r="G1656" s="12">
        <v>1</v>
      </c>
      <c r="H1656" s="13">
        <v>326.69</v>
      </c>
      <c r="I1656" s="11" t="s">
        <v>58</v>
      </c>
      <c r="J1656" s="11" t="s">
        <v>55</v>
      </c>
      <c r="K1656" s="12" t="s">
        <v>113</v>
      </c>
      <c r="L1656" s="14">
        <v>2025</v>
      </c>
      <c r="M1656" s="2"/>
    </row>
    <row r="1657" spans="2:13" x14ac:dyDescent="0.3">
      <c r="B1657" s="15">
        <v>45892</v>
      </c>
      <c r="C1657" s="2" t="s">
        <v>104</v>
      </c>
      <c r="D1657" s="2" t="s">
        <v>105</v>
      </c>
      <c r="E1657" s="16">
        <v>2</v>
      </c>
      <c r="F1657" s="17">
        <v>69.099999999999994</v>
      </c>
      <c r="G1657" s="16">
        <v>5</v>
      </c>
      <c r="H1657" s="17">
        <v>265.75</v>
      </c>
      <c r="I1657" s="2" t="s">
        <v>106</v>
      </c>
      <c r="J1657" s="2" t="s">
        <v>100</v>
      </c>
      <c r="K1657" s="16" t="s">
        <v>113</v>
      </c>
      <c r="L1657" s="18">
        <v>2025</v>
      </c>
      <c r="M1657" s="2"/>
    </row>
    <row r="1658" spans="2:13" x14ac:dyDescent="0.3">
      <c r="B1658" s="10">
        <v>45893</v>
      </c>
      <c r="C1658" s="11" t="s">
        <v>44</v>
      </c>
      <c r="D1658" s="11" t="s">
        <v>45</v>
      </c>
      <c r="E1658" s="12">
        <v>1</v>
      </c>
      <c r="F1658" s="13">
        <v>32.71</v>
      </c>
      <c r="G1658" s="12">
        <v>4</v>
      </c>
      <c r="H1658" s="13">
        <v>201.28</v>
      </c>
      <c r="I1658" s="11" t="s">
        <v>46</v>
      </c>
      <c r="J1658" s="11" t="s">
        <v>36</v>
      </c>
      <c r="K1658" s="12" t="s">
        <v>113</v>
      </c>
      <c r="L1658" s="14">
        <v>2025</v>
      </c>
      <c r="M1658" s="2"/>
    </row>
    <row r="1659" spans="2:13" x14ac:dyDescent="0.3">
      <c r="B1659" s="15">
        <v>45894</v>
      </c>
      <c r="C1659" s="2" t="s">
        <v>44</v>
      </c>
      <c r="D1659" s="2" t="s">
        <v>45</v>
      </c>
      <c r="E1659" s="16">
        <v>1</v>
      </c>
      <c r="F1659" s="17">
        <v>32.71</v>
      </c>
      <c r="G1659" s="16">
        <v>2</v>
      </c>
      <c r="H1659" s="17">
        <v>100.64</v>
      </c>
      <c r="I1659" s="2" t="s">
        <v>46</v>
      </c>
      <c r="J1659" s="2" t="s">
        <v>36</v>
      </c>
      <c r="K1659" s="16" t="s">
        <v>113</v>
      </c>
      <c r="L1659" s="18">
        <v>2025</v>
      </c>
      <c r="M1659" s="2"/>
    </row>
    <row r="1660" spans="2:13" x14ac:dyDescent="0.3">
      <c r="B1660" s="10">
        <v>45895</v>
      </c>
      <c r="C1660" s="11" t="s">
        <v>21</v>
      </c>
      <c r="D1660" s="11" t="s">
        <v>22</v>
      </c>
      <c r="E1660" s="12">
        <v>2</v>
      </c>
      <c r="F1660" s="13">
        <v>83.98</v>
      </c>
      <c r="G1660" s="12">
        <v>3</v>
      </c>
      <c r="H1660" s="13">
        <v>209.97</v>
      </c>
      <c r="I1660" s="11" t="s">
        <v>18</v>
      </c>
      <c r="J1660" s="11" t="s">
        <v>14</v>
      </c>
      <c r="K1660" s="12" t="s">
        <v>113</v>
      </c>
      <c r="L1660" s="14">
        <v>2025</v>
      </c>
      <c r="M1660" s="2"/>
    </row>
    <row r="1661" spans="2:13" x14ac:dyDescent="0.3">
      <c r="B1661" s="15">
        <v>45896</v>
      </c>
      <c r="C1661" s="2" t="s">
        <v>59</v>
      </c>
      <c r="D1661" s="2" t="s">
        <v>60</v>
      </c>
      <c r="E1661" s="16">
        <v>1</v>
      </c>
      <c r="F1661" s="17">
        <v>20</v>
      </c>
      <c r="G1661" s="16">
        <v>2</v>
      </c>
      <c r="H1661" s="17">
        <v>79.98</v>
      </c>
      <c r="I1661" s="2" t="s">
        <v>30</v>
      </c>
      <c r="J1661" s="2" t="s">
        <v>55</v>
      </c>
      <c r="K1661" s="16" t="s">
        <v>113</v>
      </c>
      <c r="L1661" s="18">
        <v>2025</v>
      </c>
      <c r="M1661" s="2"/>
    </row>
    <row r="1662" spans="2:13" x14ac:dyDescent="0.3">
      <c r="B1662" s="10">
        <v>45897</v>
      </c>
      <c r="C1662" s="11" t="s">
        <v>21</v>
      </c>
      <c r="D1662" s="11" t="s">
        <v>22</v>
      </c>
      <c r="E1662" s="12">
        <v>0</v>
      </c>
      <c r="F1662" s="13">
        <v>0</v>
      </c>
      <c r="G1662" s="12">
        <v>2</v>
      </c>
      <c r="H1662" s="13">
        <v>139.97999999999999</v>
      </c>
      <c r="I1662" s="11" t="s">
        <v>18</v>
      </c>
      <c r="J1662" s="11" t="s">
        <v>14</v>
      </c>
      <c r="K1662" s="12" t="s">
        <v>113</v>
      </c>
      <c r="L1662" s="14">
        <v>2025</v>
      </c>
      <c r="M1662" s="2"/>
    </row>
    <row r="1663" spans="2:13" x14ac:dyDescent="0.3">
      <c r="B1663" s="15">
        <v>45898</v>
      </c>
      <c r="C1663" s="2" t="s">
        <v>84</v>
      </c>
      <c r="D1663" s="2" t="s">
        <v>85</v>
      </c>
      <c r="E1663" s="16">
        <v>3</v>
      </c>
      <c r="F1663" s="17">
        <v>290.25</v>
      </c>
      <c r="G1663" s="16">
        <v>3</v>
      </c>
      <c r="H1663" s="17">
        <v>387</v>
      </c>
      <c r="I1663" s="2" t="s">
        <v>86</v>
      </c>
      <c r="J1663" s="2" t="s">
        <v>78</v>
      </c>
      <c r="K1663" s="16" t="s">
        <v>113</v>
      </c>
      <c r="L1663" s="18">
        <v>2025</v>
      </c>
      <c r="M1663" s="2"/>
    </row>
    <row r="1664" spans="2:13" x14ac:dyDescent="0.3">
      <c r="B1664" s="10">
        <v>45899</v>
      </c>
      <c r="C1664" s="11" t="s">
        <v>47</v>
      </c>
      <c r="D1664" s="11" t="s">
        <v>48</v>
      </c>
      <c r="E1664" s="12">
        <v>1</v>
      </c>
      <c r="F1664" s="13">
        <v>89.91</v>
      </c>
      <c r="G1664" s="12">
        <v>2</v>
      </c>
      <c r="H1664" s="13">
        <v>239.76</v>
      </c>
      <c r="I1664" s="11" t="s">
        <v>46</v>
      </c>
      <c r="J1664" s="11" t="s">
        <v>36</v>
      </c>
      <c r="K1664" s="12" t="s">
        <v>113</v>
      </c>
      <c r="L1664" s="14">
        <v>2025</v>
      </c>
      <c r="M1664" s="2"/>
    </row>
    <row r="1665" spans="2:13" x14ac:dyDescent="0.3">
      <c r="B1665" s="15">
        <v>45900</v>
      </c>
      <c r="C1665" s="2" t="s">
        <v>92</v>
      </c>
      <c r="D1665" s="2" t="s">
        <v>93</v>
      </c>
      <c r="E1665" s="16">
        <v>0</v>
      </c>
      <c r="F1665" s="17">
        <v>0</v>
      </c>
      <c r="G1665" s="16">
        <v>4</v>
      </c>
      <c r="H1665" s="17">
        <v>239.96</v>
      </c>
      <c r="I1665" s="2" t="s">
        <v>94</v>
      </c>
      <c r="J1665" s="2" t="s">
        <v>95</v>
      </c>
      <c r="K1665" s="16" t="s">
        <v>113</v>
      </c>
      <c r="L1665" s="18">
        <v>2025</v>
      </c>
      <c r="M1665" s="2"/>
    </row>
    <row r="1666" spans="2:13" x14ac:dyDescent="0.3">
      <c r="B1666" s="10">
        <v>45901</v>
      </c>
      <c r="C1666" s="11" t="s">
        <v>96</v>
      </c>
      <c r="D1666" s="11" t="s">
        <v>97</v>
      </c>
      <c r="E1666" s="12">
        <v>3</v>
      </c>
      <c r="F1666" s="13">
        <v>224.96999999999997</v>
      </c>
      <c r="G1666" s="12">
        <v>3</v>
      </c>
      <c r="H1666" s="13">
        <v>299.97000000000003</v>
      </c>
      <c r="I1666" s="11" t="s">
        <v>25</v>
      </c>
      <c r="J1666" s="11" t="s">
        <v>95</v>
      </c>
      <c r="K1666" s="12" t="s">
        <v>114</v>
      </c>
      <c r="L1666" s="14">
        <v>2025</v>
      </c>
      <c r="M1666" s="2"/>
    </row>
    <row r="1667" spans="2:13" x14ac:dyDescent="0.3">
      <c r="B1667" s="15">
        <v>45902</v>
      </c>
      <c r="C1667" s="2" t="s">
        <v>66</v>
      </c>
      <c r="D1667" s="2" t="s">
        <v>67</v>
      </c>
      <c r="E1667" s="16">
        <v>2</v>
      </c>
      <c r="F1667" s="17">
        <v>8991</v>
      </c>
      <c r="G1667" s="16">
        <v>2</v>
      </c>
      <c r="H1667" s="17">
        <v>9990</v>
      </c>
      <c r="I1667" s="2" t="s">
        <v>13</v>
      </c>
      <c r="J1667" s="2" t="s">
        <v>68</v>
      </c>
      <c r="K1667" s="16" t="s">
        <v>114</v>
      </c>
      <c r="L1667" s="18">
        <v>2025</v>
      </c>
      <c r="M1667" s="2"/>
    </row>
    <row r="1668" spans="2:13" x14ac:dyDescent="0.3">
      <c r="B1668" s="10">
        <v>45903</v>
      </c>
      <c r="C1668" s="11" t="s">
        <v>75</v>
      </c>
      <c r="D1668" s="11" t="s">
        <v>76</v>
      </c>
      <c r="E1668" s="12">
        <v>0</v>
      </c>
      <c r="F1668" s="13">
        <v>0</v>
      </c>
      <c r="G1668" s="12">
        <v>5</v>
      </c>
      <c r="H1668" s="13">
        <v>100</v>
      </c>
      <c r="I1668" s="11" t="s">
        <v>77</v>
      </c>
      <c r="J1668" s="11" t="s">
        <v>78</v>
      </c>
      <c r="K1668" s="12" t="s">
        <v>114</v>
      </c>
      <c r="L1668" s="14">
        <v>2025</v>
      </c>
      <c r="M1668" s="2"/>
    </row>
    <row r="1669" spans="2:13" x14ac:dyDescent="0.3">
      <c r="B1669" s="15">
        <v>45904</v>
      </c>
      <c r="C1669" s="2" t="s">
        <v>56</v>
      </c>
      <c r="D1669" s="2" t="s">
        <v>57</v>
      </c>
      <c r="E1669" s="16">
        <v>2</v>
      </c>
      <c r="F1669" s="17">
        <v>366.5</v>
      </c>
      <c r="G1669" s="16">
        <v>3</v>
      </c>
      <c r="H1669" s="17">
        <v>646.77</v>
      </c>
      <c r="I1669" s="2" t="s">
        <v>58</v>
      </c>
      <c r="J1669" s="2" t="s">
        <v>55</v>
      </c>
      <c r="K1669" s="16" t="s">
        <v>114</v>
      </c>
      <c r="L1669" s="18">
        <v>2025</v>
      </c>
      <c r="M1669" s="2"/>
    </row>
    <row r="1670" spans="2:13" x14ac:dyDescent="0.3">
      <c r="B1670" s="10">
        <v>45905</v>
      </c>
      <c r="C1670" s="11" t="s">
        <v>66</v>
      </c>
      <c r="D1670" s="11" t="s">
        <v>67</v>
      </c>
      <c r="E1670" s="12">
        <v>1</v>
      </c>
      <c r="F1670" s="13">
        <v>4495.5</v>
      </c>
      <c r="G1670" s="12">
        <v>3</v>
      </c>
      <c r="H1670" s="13">
        <v>14985</v>
      </c>
      <c r="I1670" s="11" t="s">
        <v>13</v>
      </c>
      <c r="J1670" s="11" t="s">
        <v>68</v>
      </c>
      <c r="K1670" s="12" t="s">
        <v>114</v>
      </c>
      <c r="L1670" s="14">
        <v>2025</v>
      </c>
      <c r="M1670" s="2"/>
    </row>
    <row r="1671" spans="2:13" x14ac:dyDescent="0.3">
      <c r="B1671" s="15">
        <v>45906</v>
      </c>
      <c r="C1671" s="2" t="s">
        <v>19</v>
      </c>
      <c r="D1671" s="2" t="s">
        <v>20</v>
      </c>
      <c r="E1671" s="16">
        <v>1</v>
      </c>
      <c r="F1671" s="17">
        <v>64.989999999999995</v>
      </c>
      <c r="G1671" s="16">
        <v>1</v>
      </c>
      <c r="H1671" s="17">
        <v>99.99</v>
      </c>
      <c r="I1671" s="2" t="s">
        <v>18</v>
      </c>
      <c r="J1671" s="2" t="s">
        <v>14</v>
      </c>
      <c r="K1671" s="16" t="s">
        <v>114</v>
      </c>
      <c r="L1671" s="18">
        <v>2025</v>
      </c>
      <c r="M1671" s="2"/>
    </row>
    <row r="1672" spans="2:13" x14ac:dyDescent="0.3">
      <c r="B1672" s="10">
        <v>45907</v>
      </c>
      <c r="C1672" s="11" t="s">
        <v>59</v>
      </c>
      <c r="D1672" s="11" t="s">
        <v>60</v>
      </c>
      <c r="E1672" s="12">
        <v>0</v>
      </c>
      <c r="F1672" s="13">
        <v>0</v>
      </c>
      <c r="G1672" s="12">
        <v>5</v>
      </c>
      <c r="H1672" s="13">
        <v>199.95</v>
      </c>
      <c r="I1672" s="11" t="s">
        <v>30</v>
      </c>
      <c r="J1672" s="11" t="s">
        <v>55</v>
      </c>
      <c r="K1672" s="12" t="s">
        <v>114</v>
      </c>
      <c r="L1672" s="14">
        <v>2025</v>
      </c>
      <c r="M1672" s="2"/>
    </row>
    <row r="1673" spans="2:13" x14ac:dyDescent="0.3">
      <c r="B1673" s="15">
        <v>45908</v>
      </c>
      <c r="C1673" s="2" t="s">
        <v>72</v>
      </c>
      <c r="D1673" s="2" t="s">
        <v>73</v>
      </c>
      <c r="E1673" s="16">
        <v>6</v>
      </c>
      <c r="F1673" s="17">
        <v>75600</v>
      </c>
      <c r="G1673" s="16">
        <v>1</v>
      </c>
      <c r="H1673" s="17">
        <v>14000</v>
      </c>
      <c r="I1673" s="2" t="s">
        <v>74</v>
      </c>
      <c r="J1673" s="2" t="s">
        <v>68</v>
      </c>
      <c r="K1673" s="16" t="s">
        <v>114</v>
      </c>
      <c r="L1673" s="18">
        <v>2025</v>
      </c>
      <c r="M1673" s="2"/>
    </row>
    <row r="1674" spans="2:13" x14ac:dyDescent="0.3">
      <c r="B1674" s="10">
        <v>45909</v>
      </c>
      <c r="C1674" s="11" t="s">
        <v>63</v>
      </c>
      <c r="D1674" s="11" t="s">
        <v>41</v>
      </c>
      <c r="E1674" s="12">
        <v>2</v>
      </c>
      <c r="F1674" s="13">
        <v>40</v>
      </c>
      <c r="G1674" s="12">
        <v>2</v>
      </c>
      <c r="H1674" s="13">
        <v>79.98</v>
      </c>
      <c r="I1674" s="11" t="s">
        <v>25</v>
      </c>
      <c r="J1674" s="11" t="s">
        <v>55</v>
      </c>
      <c r="K1674" s="12" t="s">
        <v>114</v>
      </c>
      <c r="L1674" s="14">
        <v>2025</v>
      </c>
      <c r="M1674" s="2"/>
    </row>
    <row r="1675" spans="2:13" x14ac:dyDescent="0.3">
      <c r="B1675" s="15">
        <v>45910</v>
      </c>
      <c r="C1675" s="2" t="s">
        <v>47</v>
      </c>
      <c r="D1675" s="2" t="s">
        <v>48</v>
      </c>
      <c r="E1675" s="16">
        <v>0</v>
      </c>
      <c r="F1675" s="17">
        <v>0</v>
      </c>
      <c r="G1675" s="16">
        <v>4</v>
      </c>
      <c r="H1675" s="17">
        <v>479.52</v>
      </c>
      <c r="I1675" s="2" t="s">
        <v>46</v>
      </c>
      <c r="J1675" s="2" t="s">
        <v>36</v>
      </c>
      <c r="K1675" s="16" t="s">
        <v>114</v>
      </c>
      <c r="L1675" s="18">
        <v>2025</v>
      </c>
      <c r="M1675" s="2"/>
    </row>
    <row r="1676" spans="2:13" x14ac:dyDescent="0.3">
      <c r="B1676" s="10">
        <v>45911</v>
      </c>
      <c r="C1676" s="11" t="s">
        <v>89</v>
      </c>
      <c r="D1676" s="11" t="s">
        <v>90</v>
      </c>
      <c r="E1676" s="12">
        <v>2</v>
      </c>
      <c r="F1676" s="13">
        <v>125.98</v>
      </c>
      <c r="G1676" s="12">
        <v>4</v>
      </c>
      <c r="H1676" s="13">
        <v>359.96</v>
      </c>
      <c r="I1676" s="11" t="s">
        <v>91</v>
      </c>
      <c r="J1676" s="11" t="s">
        <v>78</v>
      </c>
      <c r="K1676" s="12" t="s">
        <v>114</v>
      </c>
      <c r="L1676" s="14">
        <v>2025</v>
      </c>
      <c r="M1676" s="2"/>
    </row>
    <row r="1677" spans="2:13" x14ac:dyDescent="0.3">
      <c r="B1677" s="15">
        <v>45912</v>
      </c>
      <c r="C1677" s="2" t="s">
        <v>56</v>
      </c>
      <c r="D1677" s="2" t="s">
        <v>57</v>
      </c>
      <c r="E1677" s="16">
        <v>3</v>
      </c>
      <c r="F1677" s="17">
        <v>549.75</v>
      </c>
      <c r="G1677" s="16">
        <v>5</v>
      </c>
      <c r="H1677" s="17">
        <v>1077.95</v>
      </c>
      <c r="I1677" s="2" t="s">
        <v>58</v>
      </c>
      <c r="J1677" s="2" t="s">
        <v>55</v>
      </c>
      <c r="K1677" s="16" t="s">
        <v>114</v>
      </c>
      <c r="L1677" s="18">
        <v>2025</v>
      </c>
      <c r="M1677" s="2"/>
    </row>
    <row r="1678" spans="2:13" x14ac:dyDescent="0.3">
      <c r="B1678" s="10">
        <v>45913</v>
      </c>
      <c r="C1678" s="11" t="s">
        <v>59</v>
      </c>
      <c r="D1678" s="11" t="s">
        <v>60</v>
      </c>
      <c r="E1678" s="12">
        <v>0</v>
      </c>
      <c r="F1678" s="13">
        <v>0</v>
      </c>
      <c r="G1678" s="12">
        <v>3</v>
      </c>
      <c r="H1678" s="13">
        <v>119.97</v>
      </c>
      <c r="I1678" s="11" t="s">
        <v>30</v>
      </c>
      <c r="J1678" s="11" t="s">
        <v>55</v>
      </c>
      <c r="K1678" s="12" t="s">
        <v>114</v>
      </c>
      <c r="L1678" s="14">
        <v>2025</v>
      </c>
      <c r="M1678" s="2"/>
    </row>
    <row r="1679" spans="2:13" x14ac:dyDescent="0.3">
      <c r="B1679" s="15">
        <v>45914</v>
      </c>
      <c r="C1679" s="2" t="s">
        <v>82</v>
      </c>
      <c r="D1679" s="2" t="s">
        <v>83</v>
      </c>
      <c r="E1679" s="16">
        <v>2</v>
      </c>
      <c r="F1679" s="17">
        <v>193.5</v>
      </c>
      <c r="G1679" s="16">
        <v>4</v>
      </c>
      <c r="H1679" s="17">
        <v>516</v>
      </c>
      <c r="I1679" s="2" t="s">
        <v>77</v>
      </c>
      <c r="J1679" s="2" t="s">
        <v>78</v>
      </c>
      <c r="K1679" s="16" t="s">
        <v>114</v>
      </c>
      <c r="L1679" s="18">
        <v>2025</v>
      </c>
      <c r="M1679" s="2"/>
    </row>
    <row r="1680" spans="2:13" x14ac:dyDescent="0.3">
      <c r="B1680" s="10">
        <v>45915</v>
      </c>
      <c r="C1680" s="11" t="s">
        <v>47</v>
      </c>
      <c r="D1680" s="11" t="s">
        <v>48</v>
      </c>
      <c r="E1680" s="12">
        <v>0</v>
      </c>
      <c r="F1680" s="13">
        <v>0</v>
      </c>
      <c r="G1680" s="12">
        <v>3</v>
      </c>
      <c r="H1680" s="13">
        <v>359.64</v>
      </c>
      <c r="I1680" s="11" t="s">
        <v>46</v>
      </c>
      <c r="J1680" s="11" t="s">
        <v>36</v>
      </c>
      <c r="K1680" s="12" t="s">
        <v>114</v>
      </c>
      <c r="L1680" s="14">
        <v>2025</v>
      </c>
      <c r="M1680" s="2"/>
    </row>
    <row r="1681" spans="2:13" x14ac:dyDescent="0.3">
      <c r="B1681" s="15">
        <v>45916</v>
      </c>
      <c r="C1681" s="2" t="s">
        <v>89</v>
      </c>
      <c r="D1681" s="2" t="s">
        <v>90</v>
      </c>
      <c r="E1681" s="16">
        <v>3</v>
      </c>
      <c r="F1681" s="17">
        <v>188.97</v>
      </c>
      <c r="G1681" s="16">
        <v>2</v>
      </c>
      <c r="H1681" s="17">
        <v>179.98</v>
      </c>
      <c r="I1681" s="2" t="s">
        <v>91</v>
      </c>
      <c r="J1681" s="2" t="s">
        <v>78</v>
      </c>
      <c r="K1681" s="16" t="s">
        <v>114</v>
      </c>
      <c r="L1681" s="18">
        <v>2025</v>
      </c>
      <c r="M1681" s="2"/>
    </row>
    <row r="1682" spans="2:13" x14ac:dyDescent="0.3">
      <c r="B1682" s="10">
        <v>45917</v>
      </c>
      <c r="C1682" s="11" t="s">
        <v>53</v>
      </c>
      <c r="D1682" s="11" t="s">
        <v>54</v>
      </c>
      <c r="E1682" s="12">
        <v>1</v>
      </c>
      <c r="F1682" s="13">
        <v>207.99</v>
      </c>
      <c r="G1682" s="12">
        <v>1</v>
      </c>
      <c r="H1682" s="13">
        <v>259.99</v>
      </c>
      <c r="I1682" s="11" t="s">
        <v>35</v>
      </c>
      <c r="J1682" s="11" t="s">
        <v>55</v>
      </c>
      <c r="K1682" s="12" t="s">
        <v>114</v>
      </c>
      <c r="L1682" s="14">
        <v>2025</v>
      </c>
      <c r="M1682" s="2"/>
    </row>
    <row r="1683" spans="2:13" x14ac:dyDescent="0.3">
      <c r="B1683" s="15">
        <v>45918</v>
      </c>
      <c r="C1683" s="2" t="s">
        <v>72</v>
      </c>
      <c r="D1683" s="2" t="s">
        <v>73</v>
      </c>
      <c r="E1683" s="16">
        <v>1</v>
      </c>
      <c r="F1683" s="17">
        <v>12600</v>
      </c>
      <c r="G1683" s="16">
        <v>1</v>
      </c>
      <c r="H1683" s="17">
        <v>14000</v>
      </c>
      <c r="I1683" s="2" t="s">
        <v>74</v>
      </c>
      <c r="J1683" s="2" t="s">
        <v>68</v>
      </c>
      <c r="K1683" s="16" t="s">
        <v>114</v>
      </c>
      <c r="L1683" s="18">
        <v>2025</v>
      </c>
      <c r="M1683" s="2"/>
    </row>
    <row r="1684" spans="2:13" x14ac:dyDescent="0.3">
      <c r="B1684" s="10">
        <v>45919</v>
      </c>
      <c r="C1684" s="11" t="s">
        <v>98</v>
      </c>
      <c r="D1684" s="11" t="s">
        <v>99</v>
      </c>
      <c r="E1684" s="12">
        <v>0</v>
      </c>
      <c r="F1684" s="13">
        <v>0</v>
      </c>
      <c r="G1684" s="12">
        <v>2</v>
      </c>
      <c r="H1684" s="13">
        <v>799.9</v>
      </c>
      <c r="I1684" s="11" t="s">
        <v>13</v>
      </c>
      <c r="J1684" s="11" t="s">
        <v>100</v>
      </c>
      <c r="K1684" s="12" t="s">
        <v>114</v>
      </c>
      <c r="L1684" s="14">
        <v>2025</v>
      </c>
      <c r="M1684" s="2"/>
    </row>
    <row r="1685" spans="2:13" x14ac:dyDescent="0.3">
      <c r="B1685" s="15">
        <v>45920</v>
      </c>
      <c r="C1685" s="2" t="s">
        <v>26</v>
      </c>
      <c r="D1685" s="2" t="s">
        <v>27</v>
      </c>
      <c r="E1685" s="16">
        <v>1</v>
      </c>
      <c r="F1685" s="17">
        <v>14</v>
      </c>
      <c r="G1685" s="16">
        <v>5</v>
      </c>
      <c r="H1685" s="17">
        <v>139.94999999999999</v>
      </c>
      <c r="I1685" s="2" t="s">
        <v>25</v>
      </c>
      <c r="J1685" s="2" t="s">
        <v>14</v>
      </c>
      <c r="K1685" s="16" t="s">
        <v>114</v>
      </c>
      <c r="L1685" s="18">
        <v>2025</v>
      </c>
      <c r="M1685" s="2"/>
    </row>
    <row r="1686" spans="2:13" x14ac:dyDescent="0.3">
      <c r="B1686" s="10">
        <v>45921</v>
      </c>
      <c r="C1686" s="11" t="s">
        <v>84</v>
      </c>
      <c r="D1686" s="11" t="s">
        <v>85</v>
      </c>
      <c r="E1686" s="12">
        <v>2</v>
      </c>
      <c r="F1686" s="13">
        <v>193.5</v>
      </c>
      <c r="G1686" s="12">
        <v>5</v>
      </c>
      <c r="H1686" s="13">
        <v>645</v>
      </c>
      <c r="I1686" s="11" t="s">
        <v>86</v>
      </c>
      <c r="J1686" s="11" t="s">
        <v>78</v>
      </c>
      <c r="K1686" s="12" t="s">
        <v>114</v>
      </c>
      <c r="L1686" s="14">
        <v>2025</v>
      </c>
      <c r="M1686" s="2"/>
    </row>
    <row r="1687" spans="2:13" x14ac:dyDescent="0.3">
      <c r="B1687" s="15">
        <v>45922</v>
      </c>
      <c r="C1687" s="2" t="s">
        <v>44</v>
      </c>
      <c r="D1687" s="2" t="s">
        <v>45</v>
      </c>
      <c r="E1687" s="16">
        <v>1</v>
      </c>
      <c r="F1687" s="17">
        <v>32.71</v>
      </c>
      <c r="G1687" s="16">
        <v>3</v>
      </c>
      <c r="H1687" s="17">
        <v>150.96</v>
      </c>
      <c r="I1687" s="2" t="s">
        <v>46</v>
      </c>
      <c r="J1687" s="2" t="s">
        <v>36</v>
      </c>
      <c r="K1687" s="16" t="s">
        <v>114</v>
      </c>
      <c r="L1687" s="18">
        <v>2025</v>
      </c>
      <c r="M1687" s="2"/>
    </row>
    <row r="1688" spans="2:13" x14ac:dyDescent="0.3">
      <c r="B1688" s="10">
        <v>45923</v>
      </c>
      <c r="C1688" s="11" t="s">
        <v>61</v>
      </c>
      <c r="D1688" s="11" t="s">
        <v>62</v>
      </c>
      <c r="E1688" s="12">
        <v>1</v>
      </c>
      <c r="F1688" s="13">
        <v>294.02</v>
      </c>
      <c r="G1688" s="12">
        <v>5</v>
      </c>
      <c r="H1688" s="13">
        <v>1633.45</v>
      </c>
      <c r="I1688" s="11" t="s">
        <v>58</v>
      </c>
      <c r="J1688" s="11" t="s">
        <v>55</v>
      </c>
      <c r="K1688" s="12" t="s">
        <v>114</v>
      </c>
      <c r="L1688" s="14">
        <v>2025</v>
      </c>
      <c r="M1688" s="2"/>
    </row>
    <row r="1689" spans="2:13" x14ac:dyDescent="0.3">
      <c r="B1689" s="15">
        <v>45924</v>
      </c>
      <c r="C1689" s="2" t="s">
        <v>98</v>
      </c>
      <c r="D1689" s="2" t="s">
        <v>99</v>
      </c>
      <c r="E1689" s="16">
        <v>3</v>
      </c>
      <c r="F1689" s="17">
        <v>1079.8799999999999</v>
      </c>
      <c r="G1689" s="16">
        <v>2</v>
      </c>
      <c r="H1689" s="17">
        <v>799.9</v>
      </c>
      <c r="I1689" s="2" t="s">
        <v>13</v>
      </c>
      <c r="J1689" s="2" t="s">
        <v>100</v>
      </c>
      <c r="K1689" s="16" t="s">
        <v>114</v>
      </c>
      <c r="L1689" s="18">
        <v>2025</v>
      </c>
      <c r="M1689" s="2"/>
    </row>
    <row r="1690" spans="2:13" x14ac:dyDescent="0.3">
      <c r="B1690" s="10">
        <v>45925</v>
      </c>
      <c r="C1690" s="11" t="s">
        <v>75</v>
      </c>
      <c r="D1690" s="11" t="s">
        <v>76</v>
      </c>
      <c r="E1690" s="12">
        <v>2</v>
      </c>
      <c r="F1690" s="13">
        <v>24</v>
      </c>
      <c r="G1690" s="12">
        <v>5</v>
      </c>
      <c r="H1690" s="13">
        <v>100</v>
      </c>
      <c r="I1690" s="11" t="s">
        <v>77</v>
      </c>
      <c r="J1690" s="11" t="s">
        <v>78</v>
      </c>
      <c r="K1690" s="12" t="s">
        <v>114</v>
      </c>
      <c r="L1690" s="14">
        <v>2025</v>
      </c>
      <c r="M1690" s="2"/>
    </row>
    <row r="1691" spans="2:13" x14ac:dyDescent="0.3">
      <c r="B1691" s="15">
        <v>45926</v>
      </c>
      <c r="C1691" s="2" t="s">
        <v>40</v>
      </c>
      <c r="D1691" s="2" t="s">
        <v>41</v>
      </c>
      <c r="E1691" s="16">
        <v>1</v>
      </c>
      <c r="F1691" s="17">
        <v>21.99</v>
      </c>
      <c r="G1691" s="16">
        <v>4</v>
      </c>
      <c r="H1691" s="17">
        <v>159.96</v>
      </c>
      <c r="I1691" s="2" t="s">
        <v>25</v>
      </c>
      <c r="J1691" s="2" t="s">
        <v>36</v>
      </c>
      <c r="K1691" s="16" t="s">
        <v>114</v>
      </c>
      <c r="L1691" s="18">
        <v>2025</v>
      </c>
      <c r="M1691" s="2"/>
    </row>
    <row r="1692" spans="2:13" x14ac:dyDescent="0.3">
      <c r="B1692" s="10">
        <v>45927</v>
      </c>
      <c r="C1692" s="11" t="s">
        <v>19</v>
      </c>
      <c r="D1692" s="11" t="s">
        <v>20</v>
      </c>
      <c r="E1692" s="12">
        <v>0</v>
      </c>
      <c r="F1692" s="13">
        <v>0</v>
      </c>
      <c r="G1692" s="12">
        <v>4</v>
      </c>
      <c r="H1692" s="13">
        <v>399.96</v>
      </c>
      <c r="I1692" s="11" t="s">
        <v>18</v>
      </c>
      <c r="J1692" s="11" t="s">
        <v>14</v>
      </c>
      <c r="K1692" s="12" t="s">
        <v>114</v>
      </c>
      <c r="L1692" s="14">
        <v>2025</v>
      </c>
      <c r="M1692" s="2"/>
    </row>
    <row r="1693" spans="2:13" x14ac:dyDescent="0.3">
      <c r="B1693" s="15">
        <v>45928</v>
      </c>
      <c r="C1693" s="2" t="s">
        <v>49</v>
      </c>
      <c r="D1693" s="2" t="s">
        <v>50</v>
      </c>
      <c r="E1693" s="16">
        <v>1</v>
      </c>
      <c r="F1693" s="17">
        <v>23.03</v>
      </c>
      <c r="G1693" s="16">
        <v>4</v>
      </c>
      <c r="H1693" s="17">
        <v>167.52</v>
      </c>
      <c r="I1693" s="2" t="s">
        <v>46</v>
      </c>
      <c r="J1693" s="2" t="s">
        <v>36</v>
      </c>
      <c r="K1693" s="16" t="s">
        <v>114</v>
      </c>
      <c r="L1693" s="18">
        <v>2025</v>
      </c>
      <c r="M1693" s="2"/>
    </row>
    <row r="1694" spans="2:13" x14ac:dyDescent="0.3">
      <c r="B1694" s="10">
        <v>45929</v>
      </c>
      <c r="C1694" s="11" t="s">
        <v>89</v>
      </c>
      <c r="D1694" s="11" t="s">
        <v>90</v>
      </c>
      <c r="E1694" s="12">
        <v>3</v>
      </c>
      <c r="F1694" s="13">
        <v>188.97</v>
      </c>
      <c r="G1694" s="12">
        <v>5</v>
      </c>
      <c r="H1694" s="13">
        <v>449.95</v>
      </c>
      <c r="I1694" s="11" t="s">
        <v>91</v>
      </c>
      <c r="J1694" s="11" t="s">
        <v>78</v>
      </c>
      <c r="K1694" s="12" t="s">
        <v>114</v>
      </c>
      <c r="L1694" s="14">
        <v>2025</v>
      </c>
      <c r="M1694" s="2"/>
    </row>
    <row r="1695" spans="2:13" x14ac:dyDescent="0.3">
      <c r="B1695" s="15">
        <v>45930</v>
      </c>
      <c r="C1695" s="2" t="s">
        <v>51</v>
      </c>
      <c r="D1695" s="2" t="s">
        <v>52</v>
      </c>
      <c r="E1695" s="16">
        <v>0</v>
      </c>
      <c r="F1695" s="17">
        <v>0</v>
      </c>
      <c r="G1695" s="16">
        <v>1</v>
      </c>
      <c r="H1695" s="17">
        <v>119.99</v>
      </c>
      <c r="I1695" s="2" t="s">
        <v>39</v>
      </c>
      <c r="J1695" s="2" t="s">
        <v>36</v>
      </c>
      <c r="K1695" s="16" t="s">
        <v>114</v>
      </c>
      <c r="L1695" s="18">
        <v>2025</v>
      </c>
      <c r="M1695" s="2"/>
    </row>
    <row r="1696" spans="2:13" x14ac:dyDescent="0.3">
      <c r="B1696" s="10">
        <v>45931</v>
      </c>
      <c r="C1696" s="11" t="s">
        <v>66</v>
      </c>
      <c r="D1696" s="11" t="s">
        <v>67</v>
      </c>
      <c r="E1696" s="12">
        <v>2</v>
      </c>
      <c r="F1696" s="13">
        <v>8991</v>
      </c>
      <c r="G1696" s="12">
        <v>3</v>
      </c>
      <c r="H1696" s="13">
        <v>14985</v>
      </c>
      <c r="I1696" s="11" t="s">
        <v>13</v>
      </c>
      <c r="J1696" s="11" t="s">
        <v>68</v>
      </c>
      <c r="K1696" s="12" t="s">
        <v>115</v>
      </c>
      <c r="L1696" s="14">
        <v>2025</v>
      </c>
      <c r="M1696" s="2"/>
    </row>
    <row r="1697" spans="2:13" x14ac:dyDescent="0.3">
      <c r="B1697" s="15">
        <v>45932</v>
      </c>
      <c r="C1697" s="2" t="s">
        <v>33</v>
      </c>
      <c r="D1697" s="2" t="s">
        <v>34</v>
      </c>
      <c r="E1697" s="16">
        <v>3</v>
      </c>
      <c r="F1697" s="17">
        <v>599.97</v>
      </c>
      <c r="G1697" s="16">
        <v>4</v>
      </c>
      <c r="H1697" s="17">
        <v>999.96</v>
      </c>
      <c r="I1697" s="2" t="s">
        <v>35</v>
      </c>
      <c r="J1697" s="2" t="s">
        <v>36</v>
      </c>
      <c r="K1697" s="16" t="s">
        <v>115</v>
      </c>
      <c r="L1697" s="18">
        <v>2025</v>
      </c>
      <c r="M1697" s="2"/>
    </row>
    <row r="1698" spans="2:13" x14ac:dyDescent="0.3">
      <c r="B1698" s="10">
        <v>45933</v>
      </c>
      <c r="C1698" s="11" t="s">
        <v>87</v>
      </c>
      <c r="D1698" s="11" t="s">
        <v>88</v>
      </c>
      <c r="E1698" s="12">
        <v>0</v>
      </c>
      <c r="F1698" s="13">
        <v>0</v>
      </c>
      <c r="G1698" s="12">
        <v>1</v>
      </c>
      <c r="H1698" s="13">
        <v>89.99</v>
      </c>
      <c r="I1698" s="11" t="s">
        <v>25</v>
      </c>
      <c r="J1698" s="11" t="s">
        <v>78</v>
      </c>
      <c r="K1698" s="12" t="s">
        <v>115</v>
      </c>
      <c r="L1698" s="14">
        <v>2025</v>
      </c>
      <c r="M1698" s="2"/>
    </row>
    <row r="1699" spans="2:13" x14ac:dyDescent="0.3">
      <c r="B1699" s="15">
        <v>45934</v>
      </c>
      <c r="C1699" s="2" t="s">
        <v>23</v>
      </c>
      <c r="D1699" s="2" t="s">
        <v>24</v>
      </c>
      <c r="E1699" s="16">
        <v>2</v>
      </c>
      <c r="F1699" s="17">
        <v>20</v>
      </c>
      <c r="G1699" s="16">
        <v>3</v>
      </c>
      <c r="H1699" s="17">
        <v>59.97</v>
      </c>
      <c r="I1699" s="2" t="s">
        <v>25</v>
      </c>
      <c r="J1699" s="2" t="s">
        <v>14</v>
      </c>
      <c r="K1699" s="16" t="s">
        <v>115</v>
      </c>
      <c r="L1699" s="18">
        <v>2025</v>
      </c>
      <c r="M1699" s="2"/>
    </row>
    <row r="1700" spans="2:13" x14ac:dyDescent="0.3">
      <c r="B1700" s="10">
        <v>45935</v>
      </c>
      <c r="C1700" s="11" t="s">
        <v>47</v>
      </c>
      <c r="D1700" s="11" t="s">
        <v>48</v>
      </c>
      <c r="E1700" s="12">
        <v>0</v>
      </c>
      <c r="F1700" s="13">
        <v>0</v>
      </c>
      <c r="G1700" s="12">
        <v>4</v>
      </c>
      <c r="H1700" s="13">
        <v>479.52</v>
      </c>
      <c r="I1700" s="11" t="s">
        <v>46</v>
      </c>
      <c r="J1700" s="11" t="s">
        <v>36</v>
      </c>
      <c r="K1700" s="12" t="s">
        <v>115</v>
      </c>
      <c r="L1700" s="14">
        <v>2025</v>
      </c>
      <c r="M1700" s="2"/>
    </row>
    <row r="1701" spans="2:13" x14ac:dyDescent="0.3">
      <c r="B1701" s="15">
        <v>45936</v>
      </c>
      <c r="C1701" s="2" t="s">
        <v>75</v>
      </c>
      <c r="D1701" s="2" t="s">
        <v>76</v>
      </c>
      <c r="E1701" s="16">
        <v>0</v>
      </c>
      <c r="F1701" s="17">
        <v>0</v>
      </c>
      <c r="G1701" s="16">
        <v>5</v>
      </c>
      <c r="H1701" s="17">
        <v>100</v>
      </c>
      <c r="I1701" s="2" t="s">
        <v>77</v>
      </c>
      <c r="J1701" s="2" t="s">
        <v>78</v>
      </c>
      <c r="K1701" s="16" t="s">
        <v>115</v>
      </c>
      <c r="L1701" s="18">
        <v>2025</v>
      </c>
      <c r="M1701" s="2"/>
    </row>
    <row r="1702" spans="2:13" x14ac:dyDescent="0.3">
      <c r="B1702" s="10">
        <v>45937</v>
      </c>
      <c r="C1702" s="11" t="s">
        <v>49</v>
      </c>
      <c r="D1702" s="11" t="s">
        <v>50</v>
      </c>
      <c r="E1702" s="12">
        <v>1</v>
      </c>
      <c r="F1702" s="13">
        <v>23.03</v>
      </c>
      <c r="G1702" s="12">
        <v>2</v>
      </c>
      <c r="H1702" s="13">
        <v>83.76</v>
      </c>
      <c r="I1702" s="11" t="s">
        <v>46</v>
      </c>
      <c r="J1702" s="11" t="s">
        <v>36</v>
      </c>
      <c r="K1702" s="12" t="s">
        <v>115</v>
      </c>
      <c r="L1702" s="14">
        <v>2025</v>
      </c>
      <c r="M1702" s="2"/>
    </row>
    <row r="1703" spans="2:13" x14ac:dyDescent="0.3">
      <c r="B1703" s="15">
        <v>45938</v>
      </c>
      <c r="C1703" s="2" t="s">
        <v>87</v>
      </c>
      <c r="D1703" s="2" t="s">
        <v>88</v>
      </c>
      <c r="E1703" s="16">
        <v>3</v>
      </c>
      <c r="F1703" s="17">
        <v>188.97</v>
      </c>
      <c r="G1703" s="16">
        <v>5</v>
      </c>
      <c r="H1703" s="17">
        <v>449.95</v>
      </c>
      <c r="I1703" s="2" t="s">
        <v>25</v>
      </c>
      <c r="J1703" s="2" t="s">
        <v>78</v>
      </c>
      <c r="K1703" s="16" t="s">
        <v>115</v>
      </c>
      <c r="L1703" s="18">
        <v>2025</v>
      </c>
      <c r="M1703" s="2"/>
    </row>
    <row r="1704" spans="2:13" x14ac:dyDescent="0.3">
      <c r="B1704" s="10">
        <v>45939</v>
      </c>
      <c r="C1704" s="11" t="s">
        <v>84</v>
      </c>
      <c r="D1704" s="11" t="s">
        <v>85</v>
      </c>
      <c r="E1704" s="12">
        <v>1</v>
      </c>
      <c r="F1704" s="13">
        <v>96.75</v>
      </c>
      <c r="G1704" s="12">
        <v>2</v>
      </c>
      <c r="H1704" s="13">
        <v>258</v>
      </c>
      <c r="I1704" s="11" t="s">
        <v>86</v>
      </c>
      <c r="J1704" s="11" t="s">
        <v>78</v>
      </c>
      <c r="K1704" s="12" t="s">
        <v>115</v>
      </c>
      <c r="L1704" s="14">
        <v>2025</v>
      </c>
      <c r="M1704" s="2"/>
    </row>
    <row r="1705" spans="2:13" x14ac:dyDescent="0.3">
      <c r="B1705" s="15">
        <v>45940</v>
      </c>
      <c r="C1705" s="2" t="s">
        <v>19</v>
      </c>
      <c r="D1705" s="2" t="s">
        <v>20</v>
      </c>
      <c r="E1705" s="16">
        <v>0</v>
      </c>
      <c r="F1705" s="17">
        <v>0</v>
      </c>
      <c r="G1705" s="16">
        <v>5</v>
      </c>
      <c r="H1705" s="17">
        <v>499.95</v>
      </c>
      <c r="I1705" s="2" t="s">
        <v>18</v>
      </c>
      <c r="J1705" s="2" t="s">
        <v>14</v>
      </c>
      <c r="K1705" s="16" t="s">
        <v>115</v>
      </c>
      <c r="L1705" s="18">
        <v>2025</v>
      </c>
      <c r="M1705" s="2"/>
    </row>
    <row r="1706" spans="2:13" x14ac:dyDescent="0.3">
      <c r="B1706" s="10">
        <v>45941</v>
      </c>
      <c r="C1706" s="11" t="s">
        <v>96</v>
      </c>
      <c r="D1706" s="11" t="s">
        <v>97</v>
      </c>
      <c r="E1706" s="12">
        <v>1</v>
      </c>
      <c r="F1706" s="13">
        <v>74.989999999999995</v>
      </c>
      <c r="G1706" s="12">
        <v>5</v>
      </c>
      <c r="H1706" s="13">
        <v>499.95</v>
      </c>
      <c r="I1706" s="11" t="s">
        <v>25</v>
      </c>
      <c r="J1706" s="11" t="s">
        <v>95</v>
      </c>
      <c r="K1706" s="12" t="s">
        <v>115</v>
      </c>
      <c r="L1706" s="14">
        <v>2025</v>
      </c>
      <c r="M1706" s="2"/>
    </row>
    <row r="1707" spans="2:13" x14ac:dyDescent="0.3">
      <c r="B1707" s="15">
        <v>45942</v>
      </c>
      <c r="C1707" s="2" t="s">
        <v>72</v>
      </c>
      <c r="D1707" s="2" t="s">
        <v>73</v>
      </c>
      <c r="E1707" s="16">
        <v>1</v>
      </c>
      <c r="F1707" s="17">
        <v>12600</v>
      </c>
      <c r="G1707" s="16">
        <v>2</v>
      </c>
      <c r="H1707" s="17">
        <v>28000</v>
      </c>
      <c r="I1707" s="2" t="s">
        <v>74</v>
      </c>
      <c r="J1707" s="2" t="s">
        <v>68</v>
      </c>
      <c r="K1707" s="16" t="s">
        <v>115</v>
      </c>
      <c r="L1707" s="18">
        <v>2025</v>
      </c>
      <c r="M1707" s="2"/>
    </row>
    <row r="1708" spans="2:13" x14ac:dyDescent="0.3">
      <c r="B1708" s="10">
        <v>45943</v>
      </c>
      <c r="C1708" s="11" t="s">
        <v>40</v>
      </c>
      <c r="D1708" s="11" t="s">
        <v>41</v>
      </c>
      <c r="E1708" s="12">
        <v>3</v>
      </c>
      <c r="F1708" s="13">
        <v>65.97</v>
      </c>
      <c r="G1708" s="12">
        <v>3</v>
      </c>
      <c r="H1708" s="13">
        <v>119.97</v>
      </c>
      <c r="I1708" s="11" t="s">
        <v>25</v>
      </c>
      <c r="J1708" s="11" t="s">
        <v>36</v>
      </c>
      <c r="K1708" s="12" t="s">
        <v>115</v>
      </c>
      <c r="L1708" s="14">
        <v>2025</v>
      </c>
      <c r="M1708" s="2"/>
    </row>
    <row r="1709" spans="2:13" x14ac:dyDescent="0.3">
      <c r="B1709" s="15">
        <v>45944</v>
      </c>
      <c r="C1709" s="2" t="s">
        <v>56</v>
      </c>
      <c r="D1709" s="2" t="s">
        <v>57</v>
      </c>
      <c r="E1709" s="16">
        <v>1</v>
      </c>
      <c r="F1709" s="17">
        <v>183.25</v>
      </c>
      <c r="G1709" s="16">
        <v>3</v>
      </c>
      <c r="H1709" s="17">
        <v>646.77</v>
      </c>
      <c r="I1709" s="2" t="s">
        <v>58</v>
      </c>
      <c r="J1709" s="2" t="s">
        <v>55</v>
      </c>
      <c r="K1709" s="16" t="s">
        <v>115</v>
      </c>
      <c r="L1709" s="18">
        <v>2025</v>
      </c>
      <c r="M1709" s="2"/>
    </row>
    <row r="1710" spans="2:13" x14ac:dyDescent="0.3">
      <c r="B1710" s="10">
        <v>45945</v>
      </c>
      <c r="C1710" s="11" t="s">
        <v>69</v>
      </c>
      <c r="D1710" s="11" t="s">
        <v>70</v>
      </c>
      <c r="E1710" s="12">
        <v>2</v>
      </c>
      <c r="F1710" s="13">
        <v>70</v>
      </c>
      <c r="G1710" s="12">
        <v>2</v>
      </c>
      <c r="H1710" s="13">
        <v>140</v>
      </c>
      <c r="I1710" s="11" t="s">
        <v>71</v>
      </c>
      <c r="J1710" s="11" t="s">
        <v>68</v>
      </c>
      <c r="K1710" s="12" t="s">
        <v>115</v>
      </c>
      <c r="L1710" s="14">
        <v>2025</v>
      </c>
      <c r="M1710" s="2"/>
    </row>
    <row r="1711" spans="2:13" x14ac:dyDescent="0.3">
      <c r="B1711" s="15">
        <v>45946</v>
      </c>
      <c r="C1711" s="2" t="s">
        <v>69</v>
      </c>
      <c r="D1711" s="2" t="s">
        <v>70</v>
      </c>
      <c r="E1711" s="16">
        <v>0</v>
      </c>
      <c r="F1711" s="17">
        <v>0</v>
      </c>
      <c r="G1711" s="16">
        <v>5</v>
      </c>
      <c r="H1711" s="17">
        <v>350</v>
      </c>
      <c r="I1711" s="2" t="s">
        <v>71</v>
      </c>
      <c r="J1711" s="2" t="s">
        <v>68</v>
      </c>
      <c r="K1711" s="16" t="s">
        <v>115</v>
      </c>
      <c r="L1711" s="18">
        <v>2025</v>
      </c>
      <c r="M1711" s="2"/>
    </row>
    <row r="1712" spans="2:13" x14ac:dyDescent="0.3">
      <c r="B1712" s="10">
        <v>45947</v>
      </c>
      <c r="C1712" s="11" t="s">
        <v>37</v>
      </c>
      <c r="D1712" s="11" t="s">
        <v>38</v>
      </c>
      <c r="E1712" s="12">
        <v>1</v>
      </c>
      <c r="F1712" s="13">
        <v>38.99</v>
      </c>
      <c r="G1712" s="12">
        <v>2</v>
      </c>
      <c r="H1712" s="13">
        <v>119.98</v>
      </c>
      <c r="I1712" s="11" t="s">
        <v>39</v>
      </c>
      <c r="J1712" s="11" t="s">
        <v>36</v>
      </c>
      <c r="K1712" s="12" t="s">
        <v>115</v>
      </c>
      <c r="L1712" s="14">
        <v>2025</v>
      </c>
      <c r="M1712" s="2"/>
    </row>
    <row r="1713" spans="2:13" x14ac:dyDescent="0.3">
      <c r="B1713" s="15">
        <v>45948</v>
      </c>
      <c r="C1713" s="2" t="s">
        <v>89</v>
      </c>
      <c r="D1713" s="2" t="s">
        <v>90</v>
      </c>
      <c r="E1713" s="16">
        <v>1</v>
      </c>
      <c r="F1713" s="17">
        <v>62.99</v>
      </c>
      <c r="G1713" s="16">
        <v>3</v>
      </c>
      <c r="H1713" s="17">
        <v>269.97000000000003</v>
      </c>
      <c r="I1713" s="2" t="s">
        <v>91</v>
      </c>
      <c r="J1713" s="2" t="s">
        <v>78</v>
      </c>
      <c r="K1713" s="16" t="s">
        <v>115</v>
      </c>
      <c r="L1713" s="18">
        <v>2025</v>
      </c>
      <c r="M1713" s="2"/>
    </row>
    <row r="1714" spans="2:13" x14ac:dyDescent="0.3">
      <c r="B1714" s="10">
        <v>45949</v>
      </c>
      <c r="C1714" s="11" t="s">
        <v>16</v>
      </c>
      <c r="D1714" s="11" t="s">
        <v>17</v>
      </c>
      <c r="E1714" s="12">
        <v>0</v>
      </c>
      <c r="F1714" s="13">
        <v>0</v>
      </c>
      <c r="G1714" s="12">
        <v>5</v>
      </c>
      <c r="H1714" s="13">
        <v>1249.95</v>
      </c>
      <c r="I1714" s="11" t="s">
        <v>18</v>
      </c>
      <c r="J1714" s="11" t="s">
        <v>14</v>
      </c>
      <c r="K1714" s="12" t="s">
        <v>115</v>
      </c>
      <c r="L1714" s="14">
        <v>2025</v>
      </c>
      <c r="M1714" s="2"/>
    </row>
    <row r="1715" spans="2:13" x14ac:dyDescent="0.3">
      <c r="B1715" s="15">
        <v>45950</v>
      </c>
      <c r="C1715" s="2" t="s">
        <v>16</v>
      </c>
      <c r="D1715" s="2" t="s">
        <v>17</v>
      </c>
      <c r="E1715" s="16">
        <v>1</v>
      </c>
      <c r="F1715" s="17">
        <v>174.99</v>
      </c>
      <c r="G1715" s="16">
        <v>2</v>
      </c>
      <c r="H1715" s="17">
        <v>499.98</v>
      </c>
      <c r="I1715" s="2" t="s">
        <v>18</v>
      </c>
      <c r="J1715" s="2" t="s">
        <v>14</v>
      </c>
      <c r="K1715" s="16" t="s">
        <v>115</v>
      </c>
      <c r="L1715" s="18">
        <v>2025</v>
      </c>
      <c r="M1715" s="2"/>
    </row>
    <row r="1716" spans="2:13" x14ac:dyDescent="0.3">
      <c r="B1716" s="10">
        <v>45951</v>
      </c>
      <c r="C1716" s="11" t="s">
        <v>26</v>
      </c>
      <c r="D1716" s="11" t="s">
        <v>27</v>
      </c>
      <c r="E1716" s="12">
        <v>0</v>
      </c>
      <c r="F1716" s="13">
        <v>0</v>
      </c>
      <c r="G1716" s="12">
        <v>3</v>
      </c>
      <c r="H1716" s="13">
        <v>83.97</v>
      </c>
      <c r="I1716" s="11" t="s">
        <v>25</v>
      </c>
      <c r="J1716" s="11" t="s">
        <v>14</v>
      </c>
      <c r="K1716" s="12" t="s">
        <v>115</v>
      </c>
      <c r="L1716" s="14">
        <v>2025</v>
      </c>
      <c r="M1716" s="2"/>
    </row>
    <row r="1717" spans="2:13" x14ac:dyDescent="0.3">
      <c r="B1717" s="15">
        <v>45952</v>
      </c>
      <c r="C1717" s="2" t="s">
        <v>84</v>
      </c>
      <c r="D1717" s="2" t="s">
        <v>85</v>
      </c>
      <c r="E1717" s="16">
        <v>0</v>
      </c>
      <c r="F1717" s="17">
        <v>0</v>
      </c>
      <c r="G1717" s="16">
        <v>3</v>
      </c>
      <c r="H1717" s="17">
        <v>387</v>
      </c>
      <c r="I1717" s="2" t="s">
        <v>86</v>
      </c>
      <c r="J1717" s="2" t="s">
        <v>78</v>
      </c>
      <c r="K1717" s="16" t="s">
        <v>115</v>
      </c>
      <c r="L1717" s="18">
        <v>2025</v>
      </c>
      <c r="M1717" s="2"/>
    </row>
    <row r="1718" spans="2:13" x14ac:dyDescent="0.3">
      <c r="B1718" s="10">
        <v>45953</v>
      </c>
      <c r="C1718" s="11" t="s">
        <v>53</v>
      </c>
      <c r="D1718" s="11" t="s">
        <v>54</v>
      </c>
      <c r="E1718" s="12">
        <v>1</v>
      </c>
      <c r="F1718" s="13">
        <v>207.99</v>
      </c>
      <c r="G1718" s="12">
        <v>1</v>
      </c>
      <c r="H1718" s="13">
        <v>259.99</v>
      </c>
      <c r="I1718" s="11" t="s">
        <v>35</v>
      </c>
      <c r="J1718" s="11" t="s">
        <v>55</v>
      </c>
      <c r="K1718" s="12" t="s">
        <v>115</v>
      </c>
      <c r="L1718" s="14">
        <v>2025</v>
      </c>
      <c r="M1718" s="2"/>
    </row>
    <row r="1719" spans="2:13" x14ac:dyDescent="0.3">
      <c r="B1719" s="15">
        <v>45954</v>
      </c>
      <c r="C1719" s="2" t="s">
        <v>56</v>
      </c>
      <c r="D1719" s="2" t="s">
        <v>57</v>
      </c>
      <c r="E1719" s="16">
        <v>3</v>
      </c>
      <c r="F1719" s="17">
        <v>549.75</v>
      </c>
      <c r="G1719" s="16">
        <v>5</v>
      </c>
      <c r="H1719" s="17">
        <v>1077.95</v>
      </c>
      <c r="I1719" s="2" t="s">
        <v>58</v>
      </c>
      <c r="J1719" s="2" t="s">
        <v>55</v>
      </c>
      <c r="K1719" s="16" t="s">
        <v>115</v>
      </c>
      <c r="L1719" s="18">
        <v>2025</v>
      </c>
      <c r="M1719" s="2"/>
    </row>
    <row r="1720" spans="2:13" x14ac:dyDescent="0.3">
      <c r="B1720" s="10">
        <v>45955</v>
      </c>
      <c r="C1720" s="11" t="s">
        <v>64</v>
      </c>
      <c r="D1720" s="11" t="s">
        <v>65</v>
      </c>
      <c r="E1720" s="12">
        <v>3</v>
      </c>
      <c r="F1720" s="13">
        <v>1754.97</v>
      </c>
      <c r="G1720" s="12">
        <v>2</v>
      </c>
      <c r="H1720" s="13">
        <v>1299.98</v>
      </c>
      <c r="I1720" s="11" t="s">
        <v>35</v>
      </c>
      <c r="J1720" s="11" t="s">
        <v>55</v>
      </c>
      <c r="K1720" s="12" t="s">
        <v>115</v>
      </c>
      <c r="L1720" s="14">
        <v>2025</v>
      </c>
      <c r="M1720" s="2"/>
    </row>
    <row r="1721" spans="2:13" x14ac:dyDescent="0.3">
      <c r="B1721" s="15">
        <v>45956</v>
      </c>
      <c r="C1721" s="2" t="s">
        <v>21</v>
      </c>
      <c r="D1721" s="2" t="s">
        <v>22</v>
      </c>
      <c r="E1721" s="16">
        <v>3</v>
      </c>
      <c r="F1721" s="17">
        <v>125.97</v>
      </c>
      <c r="G1721" s="16">
        <v>1</v>
      </c>
      <c r="H1721" s="17">
        <v>69.989999999999995</v>
      </c>
      <c r="I1721" s="2" t="s">
        <v>18</v>
      </c>
      <c r="J1721" s="2" t="s">
        <v>14</v>
      </c>
      <c r="K1721" s="16" t="s">
        <v>115</v>
      </c>
      <c r="L1721" s="18">
        <v>2025</v>
      </c>
      <c r="M1721" s="2"/>
    </row>
    <row r="1722" spans="2:13" x14ac:dyDescent="0.3">
      <c r="B1722" s="10">
        <v>45957</v>
      </c>
      <c r="C1722" s="11" t="s">
        <v>89</v>
      </c>
      <c r="D1722" s="11" t="s">
        <v>90</v>
      </c>
      <c r="E1722" s="12">
        <v>0</v>
      </c>
      <c r="F1722" s="13">
        <v>0</v>
      </c>
      <c r="G1722" s="12">
        <v>5</v>
      </c>
      <c r="H1722" s="13">
        <v>449.95</v>
      </c>
      <c r="I1722" s="11" t="s">
        <v>91</v>
      </c>
      <c r="J1722" s="11" t="s">
        <v>78</v>
      </c>
      <c r="K1722" s="12" t="s">
        <v>115</v>
      </c>
      <c r="L1722" s="14">
        <v>2025</v>
      </c>
      <c r="M1722" s="2"/>
    </row>
    <row r="1723" spans="2:13" x14ac:dyDescent="0.3">
      <c r="B1723" s="15">
        <v>45958</v>
      </c>
      <c r="C1723" s="2" t="s">
        <v>51</v>
      </c>
      <c r="D1723" s="2" t="s">
        <v>52</v>
      </c>
      <c r="E1723" s="16">
        <v>0</v>
      </c>
      <c r="F1723" s="17">
        <v>0</v>
      </c>
      <c r="G1723" s="16">
        <v>3</v>
      </c>
      <c r="H1723" s="17">
        <v>359.97</v>
      </c>
      <c r="I1723" s="2" t="s">
        <v>39</v>
      </c>
      <c r="J1723" s="2" t="s">
        <v>36</v>
      </c>
      <c r="K1723" s="16" t="s">
        <v>115</v>
      </c>
      <c r="L1723" s="18">
        <v>2025</v>
      </c>
      <c r="M1723" s="2"/>
    </row>
    <row r="1724" spans="2:13" x14ac:dyDescent="0.3">
      <c r="B1724" s="10">
        <v>45959</v>
      </c>
      <c r="C1724" s="11" t="s">
        <v>31</v>
      </c>
      <c r="D1724" s="11" t="s">
        <v>32</v>
      </c>
      <c r="E1724" s="12">
        <v>0</v>
      </c>
      <c r="F1724" s="13">
        <v>0</v>
      </c>
      <c r="G1724" s="12">
        <v>5</v>
      </c>
      <c r="H1724" s="13">
        <v>1379.4</v>
      </c>
      <c r="I1724" s="11" t="s">
        <v>18</v>
      </c>
      <c r="J1724" s="11" t="s">
        <v>14</v>
      </c>
      <c r="K1724" s="12" t="s">
        <v>115</v>
      </c>
      <c r="L1724" s="14">
        <v>2025</v>
      </c>
      <c r="M1724" s="2"/>
    </row>
    <row r="1725" spans="2:13" x14ac:dyDescent="0.3">
      <c r="B1725" s="15">
        <v>45960</v>
      </c>
      <c r="C1725" s="2" t="s">
        <v>61</v>
      </c>
      <c r="D1725" s="2" t="s">
        <v>62</v>
      </c>
      <c r="E1725" s="16">
        <v>3</v>
      </c>
      <c r="F1725" s="17">
        <v>882.06</v>
      </c>
      <c r="G1725" s="16">
        <v>4</v>
      </c>
      <c r="H1725" s="17">
        <v>1306.76</v>
      </c>
      <c r="I1725" s="2" t="s">
        <v>58</v>
      </c>
      <c r="J1725" s="2" t="s">
        <v>55</v>
      </c>
      <c r="K1725" s="16" t="s">
        <v>115</v>
      </c>
      <c r="L1725" s="18">
        <v>2025</v>
      </c>
      <c r="M1725" s="2"/>
    </row>
    <row r="1726" spans="2:13" x14ac:dyDescent="0.3">
      <c r="B1726" s="10">
        <v>45961</v>
      </c>
      <c r="C1726" s="11" t="s">
        <v>75</v>
      </c>
      <c r="D1726" s="11" t="s">
        <v>76</v>
      </c>
      <c r="E1726" s="12">
        <v>3</v>
      </c>
      <c r="F1726" s="13">
        <v>36</v>
      </c>
      <c r="G1726" s="12">
        <v>4</v>
      </c>
      <c r="H1726" s="13">
        <v>80</v>
      </c>
      <c r="I1726" s="11" t="s">
        <v>77</v>
      </c>
      <c r="J1726" s="11" t="s">
        <v>78</v>
      </c>
      <c r="K1726" s="12" t="s">
        <v>115</v>
      </c>
      <c r="L1726" s="14">
        <v>2025</v>
      </c>
      <c r="M1726" s="2"/>
    </row>
    <row r="1727" spans="2:13" x14ac:dyDescent="0.3">
      <c r="B1727" s="15">
        <v>45962</v>
      </c>
      <c r="C1727" s="2" t="s">
        <v>37</v>
      </c>
      <c r="D1727" s="2" t="s">
        <v>38</v>
      </c>
      <c r="E1727" s="16">
        <v>1</v>
      </c>
      <c r="F1727" s="17">
        <v>38.99</v>
      </c>
      <c r="G1727" s="16">
        <v>1</v>
      </c>
      <c r="H1727" s="17">
        <v>59.99</v>
      </c>
      <c r="I1727" s="2" t="s">
        <v>39</v>
      </c>
      <c r="J1727" s="2" t="s">
        <v>36</v>
      </c>
      <c r="K1727" s="16" t="s">
        <v>116</v>
      </c>
      <c r="L1727" s="18">
        <v>2025</v>
      </c>
      <c r="M1727" s="2"/>
    </row>
    <row r="1728" spans="2:13" x14ac:dyDescent="0.3">
      <c r="B1728" s="10">
        <v>45963</v>
      </c>
      <c r="C1728" s="11" t="s">
        <v>98</v>
      </c>
      <c r="D1728" s="11" t="s">
        <v>99</v>
      </c>
      <c r="E1728" s="12">
        <v>1</v>
      </c>
      <c r="F1728" s="13">
        <v>359.96</v>
      </c>
      <c r="G1728" s="12">
        <v>4</v>
      </c>
      <c r="H1728" s="13">
        <v>1599.8</v>
      </c>
      <c r="I1728" s="11" t="s">
        <v>13</v>
      </c>
      <c r="J1728" s="11" t="s">
        <v>100</v>
      </c>
      <c r="K1728" s="12" t="s">
        <v>116</v>
      </c>
      <c r="L1728" s="14">
        <v>2025</v>
      </c>
      <c r="M1728" s="2"/>
    </row>
    <row r="1729" spans="2:13" x14ac:dyDescent="0.3">
      <c r="B1729" s="15">
        <v>45964</v>
      </c>
      <c r="C1729" s="2" t="s">
        <v>64</v>
      </c>
      <c r="D1729" s="2" t="s">
        <v>65</v>
      </c>
      <c r="E1729" s="16">
        <v>2</v>
      </c>
      <c r="F1729" s="17">
        <v>1169.98</v>
      </c>
      <c r="G1729" s="16">
        <v>3</v>
      </c>
      <c r="H1729" s="17">
        <v>1949.97</v>
      </c>
      <c r="I1729" s="2" t="s">
        <v>35</v>
      </c>
      <c r="J1729" s="2" t="s">
        <v>55</v>
      </c>
      <c r="K1729" s="16" t="s">
        <v>116</v>
      </c>
      <c r="L1729" s="18">
        <v>2025</v>
      </c>
      <c r="M1729" s="2"/>
    </row>
    <row r="1730" spans="2:13" x14ac:dyDescent="0.3">
      <c r="B1730" s="10">
        <v>45965</v>
      </c>
      <c r="C1730" s="11" t="s">
        <v>96</v>
      </c>
      <c r="D1730" s="11" t="s">
        <v>97</v>
      </c>
      <c r="E1730" s="12">
        <v>3</v>
      </c>
      <c r="F1730" s="13">
        <v>224.96999999999997</v>
      </c>
      <c r="G1730" s="12">
        <v>4</v>
      </c>
      <c r="H1730" s="13">
        <v>399.96</v>
      </c>
      <c r="I1730" s="11" t="s">
        <v>25</v>
      </c>
      <c r="J1730" s="11" t="s">
        <v>95</v>
      </c>
      <c r="K1730" s="12" t="s">
        <v>116</v>
      </c>
      <c r="L1730" s="14">
        <v>2025</v>
      </c>
      <c r="M1730" s="2"/>
    </row>
    <row r="1731" spans="2:13" x14ac:dyDescent="0.3">
      <c r="B1731" s="15">
        <v>45966</v>
      </c>
      <c r="C1731" s="2" t="s">
        <v>51</v>
      </c>
      <c r="D1731" s="2" t="s">
        <v>52</v>
      </c>
      <c r="E1731" s="16">
        <v>2</v>
      </c>
      <c r="F1731" s="17">
        <v>179.98</v>
      </c>
      <c r="G1731" s="16">
        <v>2</v>
      </c>
      <c r="H1731" s="17">
        <v>239.98</v>
      </c>
      <c r="I1731" s="2" t="s">
        <v>39</v>
      </c>
      <c r="J1731" s="2" t="s">
        <v>36</v>
      </c>
      <c r="K1731" s="16" t="s">
        <v>116</v>
      </c>
      <c r="L1731" s="18">
        <v>2025</v>
      </c>
      <c r="M1731" s="2"/>
    </row>
    <row r="1732" spans="2:13" x14ac:dyDescent="0.3">
      <c r="B1732" s="10">
        <v>45967</v>
      </c>
      <c r="C1732" s="11" t="s">
        <v>72</v>
      </c>
      <c r="D1732" s="11" t="s">
        <v>73</v>
      </c>
      <c r="E1732" s="12">
        <v>1</v>
      </c>
      <c r="F1732" s="13">
        <v>12600</v>
      </c>
      <c r="G1732" s="12">
        <v>1</v>
      </c>
      <c r="H1732" s="13">
        <v>14000</v>
      </c>
      <c r="I1732" s="11" t="s">
        <v>74</v>
      </c>
      <c r="J1732" s="11" t="s">
        <v>68</v>
      </c>
      <c r="K1732" s="12" t="s">
        <v>116</v>
      </c>
      <c r="L1732" s="14">
        <v>2025</v>
      </c>
      <c r="M1732" s="2"/>
    </row>
    <row r="1733" spans="2:13" x14ac:dyDescent="0.3">
      <c r="B1733" s="15">
        <v>45968</v>
      </c>
      <c r="C1733" s="2" t="s">
        <v>72</v>
      </c>
      <c r="D1733" s="2" t="s">
        <v>73</v>
      </c>
      <c r="E1733" s="16">
        <v>1</v>
      </c>
      <c r="F1733" s="17">
        <v>12600</v>
      </c>
      <c r="G1733" s="16">
        <v>2</v>
      </c>
      <c r="H1733" s="17">
        <v>28000</v>
      </c>
      <c r="I1733" s="2" t="s">
        <v>74</v>
      </c>
      <c r="J1733" s="2" t="s">
        <v>68</v>
      </c>
      <c r="K1733" s="16" t="s">
        <v>116</v>
      </c>
      <c r="L1733" s="18">
        <v>2025</v>
      </c>
      <c r="M1733" s="2"/>
    </row>
    <row r="1734" spans="2:13" x14ac:dyDescent="0.3">
      <c r="B1734" s="10">
        <v>45969</v>
      </c>
      <c r="C1734" s="11" t="s">
        <v>16</v>
      </c>
      <c r="D1734" s="11" t="s">
        <v>17</v>
      </c>
      <c r="E1734" s="12">
        <v>1</v>
      </c>
      <c r="F1734" s="13">
        <v>174.99</v>
      </c>
      <c r="G1734" s="12">
        <v>3</v>
      </c>
      <c r="H1734" s="13">
        <v>749.97</v>
      </c>
      <c r="I1734" s="11" t="s">
        <v>18</v>
      </c>
      <c r="J1734" s="11" t="s">
        <v>14</v>
      </c>
      <c r="K1734" s="12" t="s">
        <v>116</v>
      </c>
      <c r="L1734" s="14">
        <v>2025</v>
      </c>
      <c r="M1734" s="2"/>
    </row>
    <row r="1735" spans="2:13" x14ac:dyDescent="0.3">
      <c r="B1735" s="15">
        <v>45970</v>
      </c>
      <c r="C1735" s="2" t="s">
        <v>44</v>
      </c>
      <c r="D1735" s="2" t="s">
        <v>45</v>
      </c>
      <c r="E1735" s="16">
        <v>2</v>
      </c>
      <c r="F1735" s="17">
        <v>65.42</v>
      </c>
      <c r="G1735" s="16">
        <v>3</v>
      </c>
      <c r="H1735" s="17">
        <v>150.96</v>
      </c>
      <c r="I1735" s="2" t="s">
        <v>46</v>
      </c>
      <c r="J1735" s="2" t="s">
        <v>36</v>
      </c>
      <c r="K1735" s="16" t="s">
        <v>116</v>
      </c>
      <c r="L1735" s="18">
        <v>2025</v>
      </c>
      <c r="M1735" s="2"/>
    </row>
    <row r="1736" spans="2:13" x14ac:dyDescent="0.3">
      <c r="B1736" s="10">
        <v>45971</v>
      </c>
      <c r="C1736" s="11" t="s">
        <v>84</v>
      </c>
      <c r="D1736" s="11" t="s">
        <v>85</v>
      </c>
      <c r="E1736" s="12">
        <v>2</v>
      </c>
      <c r="F1736" s="13">
        <v>193.5</v>
      </c>
      <c r="G1736" s="12">
        <v>2</v>
      </c>
      <c r="H1736" s="13">
        <v>258</v>
      </c>
      <c r="I1736" s="11" t="s">
        <v>86</v>
      </c>
      <c r="J1736" s="11" t="s">
        <v>78</v>
      </c>
      <c r="K1736" s="12" t="s">
        <v>116</v>
      </c>
      <c r="L1736" s="14">
        <v>2025</v>
      </c>
      <c r="M1736" s="2"/>
    </row>
    <row r="1737" spans="2:13" x14ac:dyDescent="0.3">
      <c r="B1737" s="15">
        <v>45972</v>
      </c>
      <c r="C1737" s="2" t="s">
        <v>61</v>
      </c>
      <c r="D1737" s="2" t="s">
        <v>62</v>
      </c>
      <c r="E1737" s="16">
        <v>0</v>
      </c>
      <c r="F1737" s="17">
        <v>0</v>
      </c>
      <c r="G1737" s="16">
        <v>4</v>
      </c>
      <c r="H1737" s="17">
        <v>1306.76</v>
      </c>
      <c r="I1737" s="2" t="s">
        <v>58</v>
      </c>
      <c r="J1737" s="2" t="s">
        <v>55</v>
      </c>
      <c r="K1737" s="16" t="s">
        <v>116</v>
      </c>
      <c r="L1737" s="18">
        <v>2025</v>
      </c>
      <c r="M1737" s="2"/>
    </row>
    <row r="1738" spans="2:13" x14ac:dyDescent="0.3">
      <c r="B1738" s="10">
        <v>45973</v>
      </c>
      <c r="C1738" s="11" t="s">
        <v>21</v>
      </c>
      <c r="D1738" s="11" t="s">
        <v>22</v>
      </c>
      <c r="E1738" s="12">
        <v>1</v>
      </c>
      <c r="F1738" s="13">
        <v>41.99</v>
      </c>
      <c r="G1738" s="12">
        <v>1</v>
      </c>
      <c r="H1738" s="13">
        <v>69.989999999999995</v>
      </c>
      <c r="I1738" s="11" t="s">
        <v>18</v>
      </c>
      <c r="J1738" s="11" t="s">
        <v>14</v>
      </c>
      <c r="K1738" s="12" t="s">
        <v>116</v>
      </c>
      <c r="L1738" s="14">
        <v>2025</v>
      </c>
      <c r="M1738" s="2"/>
    </row>
    <row r="1739" spans="2:13" x14ac:dyDescent="0.3">
      <c r="B1739" s="15">
        <v>45974</v>
      </c>
      <c r="C1739" s="2" t="s">
        <v>49</v>
      </c>
      <c r="D1739" s="2" t="s">
        <v>50</v>
      </c>
      <c r="E1739" s="16">
        <v>0</v>
      </c>
      <c r="F1739" s="17">
        <v>0</v>
      </c>
      <c r="G1739" s="16">
        <v>2</v>
      </c>
      <c r="H1739" s="17">
        <v>83.76</v>
      </c>
      <c r="I1739" s="2" t="s">
        <v>46</v>
      </c>
      <c r="J1739" s="2" t="s">
        <v>36</v>
      </c>
      <c r="K1739" s="16" t="s">
        <v>116</v>
      </c>
      <c r="L1739" s="18">
        <v>2025</v>
      </c>
      <c r="M1739" s="2"/>
    </row>
    <row r="1740" spans="2:13" x14ac:dyDescent="0.3">
      <c r="B1740" s="10">
        <v>45975</v>
      </c>
      <c r="C1740" s="11" t="s">
        <v>21</v>
      </c>
      <c r="D1740" s="11" t="s">
        <v>22</v>
      </c>
      <c r="E1740" s="12">
        <v>1</v>
      </c>
      <c r="F1740" s="13">
        <v>41.99</v>
      </c>
      <c r="G1740" s="12">
        <v>5</v>
      </c>
      <c r="H1740" s="13">
        <v>349.95</v>
      </c>
      <c r="I1740" s="11" t="s">
        <v>18</v>
      </c>
      <c r="J1740" s="11" t="s">
        <v>14</v>
      </c>
      <c r="K1740" s="12" t="s">
        <v>116</v>
      </c>
      <c r="L1740" s="14">
        <v>2025</v>
      </c>
      <c r="M1740" s="2"/>
    </row>
    <row r="1741" spans="2:13" x14ac:dyDescent="0.3">
      <c r="B1741" s="15">
        <v>45976</v>
      </c>
      <c r="C1741" s="2" t="s">
        <v>42</v>
      </c>
      <c r="D1741" s="2" t="s">
        <v>43</v>
      </c>
      <c r="E1741" s="16">
        <v>1</v>
      </c>
      <c r="F1741" s="17">
        <v>21.99</v>
      </c>
      <c r="G1741" s="16">
        <v>2</v>
      </c>
      <c r="H1741" s="17">
        <v>79.98</v>
      </c>
      <c r="I1741" s="2" t="s">
        <v>25</v>
      </c>
      <c r="J1741" s="2" t="s">
        <v>36</v>
      </c>
      <c r="K1741" s="16" t="s">
        <v>116</v>
      </c>
      <c r="L1741" s="18">
        <v>2025</v>
      </c>
      <c r="M1741" s="2"/>
    </row>
    <row r="1742" spans="2:13" x14ac:dyDescent="0.3">
      <c r="B1742" s="10">
        <v>45977</v>
      </c>
      <c r="C1742" s="11" t="s">
        <v>19</v>
      </c>
      <c r="D1742" s="11" t="s">
        <v>20</v>
      </c>
      <c r="E1742" s="12">
        <v>2</v>
      </c>
      <c r="F1742" s="13">
        <v>129.97999999999999</v>
      </c>
      <c r="G1742" s="12">
        <v>4</v>
      </c>
      <c r="H1742" s="13">
        <v>399.96</v>
      </c>
      <c r="I1742" s="11" t="s">
        <v>18</v>
      </c>
      <c r="J1742" s="11" t="s">
        <v>14</v>
      </c>
      <c r="K1742" s="12" t="s">
        <v>116</v>
      </c>
      <c r="L1742" s="14">
        <v>2025</v>
      </c>
      <c r="M1742" s="2"/>
    </row>
    <row r="1743" spans="2:13" x14ac:dyDescent="0.3">
      <c r="B1743" s="15">
        <v>45978</v>
      </c>
      <c r="C1743" s="2" t="s">
        <v>104</v>
      </c>
      <c r="D1743" s="2" t="s">
        <v>105</v>
      </c>
      <c r="E1743" s="16">
        <v>3</v>
      </c>
      <c r="F1743" s="17">
        <v>103.64999999999999</v>
      </c>
      <c r="G1743" s="16">
        <v>3</v>
      </c>
      <c r="H1743" s="17">
        <v>159.44999999999999</v>
      </c>
      <c r="I1743" s="2" t="s">
        <v>106</v>
      </c>
      <c r="J1743" s="2" t="s">
        <v>100</v>
      </c>
      <c r="K1743" s="16" t="s">
        <v>116</v>
      </c>
      <c r="L1743" s="18">
        <v>2025</v>
      </c>
      <c r="M1743" s="2"/>
    </row>
    <row r="1744" spans="2:13" x14ac:dyDescent="0.3">
      <c r="B1744" s="10">
        <v>45979</v>
      </c>
      <c r="C1744" s="11" t="s">
        <v>53</v>
      </c>
      <c r="D1744" s="11" t="s">
        <v>54</v>
      </c>
      <c r="E1744" s="12">
        <v>0</v>
      </c>
      <c r="F1744" s="13">
        <v>0</v>
      </c>
      <c r="G1744" s="12">
        <v>5</v>
      </c>
      <c r="H1744" s="13">
        <v>1299.95</v>
      </c>
      <c r="I1744" s="11" t="s">
        <v>35</v>
      </c>
      <c r="J1744" s="11" t="s">
        <v>55</v>
      </c>
      <c r="K1744" s="12" t="s">
        <v>116</v>
      </c>
      <c r="L1744" s="14">
        <v>2025</v>
      </c>
      <c r="M1744" s="2"/>
    </row>
    <row r="1745" spans="2:13" x14ac:dyDescent="0.3">
      <c r="B1745" s="15">
        <v>45980</v>
      </c>
      <c r="C1745" s="2" t="s">
        <v>82</v>
      </c>
      <c r="D1745" s="2" t="s">
        <v>83</v>
      </c>
      <c r="E1745" s="16">
        <v>2</v>
      </c>
      <c r="F1745" s="17">
        <v>193.5</v>
      </c>
      <c r="G1745" s="16">
        <v>1</v>
      </c>
      <c r="H1745" s="17">
        <v>129</v>
      </c>
      <c r="I1745" s="2" t="s">
        <v>77</v>
      </c>
      <c r="J1745" s="2" t="s">
        <v>78</v>
      </c>
      <c r="K1745" s="16" t="s">
        <v>116</v>
      </c>
      <c r="L1745" s="18">
        <v>2025</v>
      </c>
      <c r="M1745" s="2"/>
    </row>
    <row r="1746" spans="2:13" x14ac:dyDescent="0.3">
      <c r="B1746" s="10">
        <v>45981</v>
      </c>
      <c r="C1746" s="11" t="s">
        <v>44</v>
      </c>
      <c r="D1746" s="11" t="s">
        <v>45</v>
      </c>
      <c r="E1746" s="12">
        <v>3</v>
      </c>
      <c r="F1746" s="13">
        <v>98.13</v>
      </c>
      <c r="G1746" s="12">
        <v>2</v>
      </c>
      <c r="H1746" s="13">
        <v>100.64</v>
      </c>
      <c r="I1746" s="11" t="s">
        <v>46</v>
      </c>
      <c r="J1746" s="11" t="s">
        <v>36</v>
      </c>
      <c r="K1746" s="12" t="s">
        <v>116</v>
      </c>
      <c r="L1746" s="14">
        <v>2025</v>
      </c>
      <c r="M1746" s="2"/>
    </row>
    <row r="1747" spans="2:13" x14ac:dyDescent="0.3">
      <c r="B1747" s="15">
        <v>45982</v>
      </c>
      <c r="C1747" s="2" t="s">
        <v>23</v>
      </c>
      <c r="D1747" s="2" t="s">
        <v>24</v>
      </c>
      <c r="E1747" s="16">
        <v>3</v>
      </c>
      <c r="F1747" s="17">
        <v>30</v>
      </c>
      <c r="G1747" s="16">
        <v>4</v>
      </c>
      <c r="H1747" s="17">
        <v>79.959999999999994</v>
      </c>
      <c r="I1747" s="2" t="s">
        <v>25</v>
      </c>
      <c r="J1747" s="2" t="s">
        <v>14</v>
      </c>
      <c r="K1747" s="16" t="s">
        <v>116</v>
      </c>
      <c r="L1747" s="18">
        <v>2025</v>
      </c>
      <c r="M1747" s="2"/>
    </row>
    <row r="1748" spans="2:13" x14ac:dyDescent="0.3">
      <c r="B1748" s="10">
        <v>45983</v>
      </c>
      <c r="C1748" s="11" t="s">
        <v>64</v>
      </c>
      <c r="D1748" s="11" t="s">
        <v>65</v>
      </c>
      <c r="E1748" s="12">
        <v>3</v>
      </c>
      <c r="F1748" s="13">
        <v>1754.97</v>
      </c>
      <c r="G1748" s="12">
        <v>4</v>
      </c>
      <c r="H1748" s="13">
        <v>2599.96</v>
      </c>
      <c r="I1748" s="11" t="s">
        <v>35</v>
      </c>
      <c r="J1748" s="11" t="s">
        <v>55</v>
      </c>
      <c r="K1748" s="12" t="s">
        <v>116</v>
      </c>
      <c r="L1748" s="14">
        <v>2025</v>
      </c>
      <c r="M1748" s="2"/>
    </row>
    <row r="1749" spans="2:13" x14ac:dyDescent="0.3">
      <c r="B1749" s="15">
        <v>45984</v>
      </c>
      <c r="C1749" s="2" t="s">
        <v>53</v>
      </c>
      <c r="D1749" s="2" t="s">
        <v>54</v>
      </c>
      <c r="E1749" s="16">
        <v>2</v>
      </c>
      <c r="F1749" s="17">
        <v>415.98</v>
      </c>
      <c r="G1749" s="16">
        <v>4</v>
      </c>
      <c r="H1749" s="17">
        <v>1039.96</v>
      </c>
      <c r="I1749" s="2" t="s">
        <v>35</v>
      </c>
      <c r="J1749" s="2" t="s">
        <v>55</v>
      </c>
      <c r="K1749" s="16" t="s">
        <v>116</v>
      </c>
      <c r="L1749" s="18">
        <v>2025</v>
      </c>
      <c r="M1749" s="2"/>
    </row>
    <row r="1750" spans="2:13" x14ac:dyDescent="0.3">
      <c r="B1750" s="10">
        <v>45985</v>
      </c>
      <c r="C1750" s="11" t="s">
        <v>98</v>
      </c>
      <c r="D1750" s="11" t="s">
        <v>99</v>
      </c>
      <c r="E1750" s="12">
        <v>0</v>
      </c>
      <c r="F1750" s="13">
        <v>0</v>
      </c>
      <c r="G1750" s="12">
        <v>4</v>
      </c>
      <c r="H1750" s="13">
        <v>1599.8</v>
      </c>
      <c r="I1750" s="11" t="s">
        <v>13</v>
      </c>
      <c r="J1750" s="11" t="s">
        <v>100</v>
      </c>
      <c r="K1750" s="12" t="s">
        <v>116</v>
      </c>
      <c r="L1750" s="14">
        <v>2025</v>
      </c>
      <c r="M1750" s="2"/>
    </row>
    <row r="1751" spans="2:13" x14ac:dyDescent="0.3">
      <c r="B1751" s="15">
        <v>45986</v>
      </c>
      <c r="C1751" s="2" t="s">
        <v>44</v>
      </c>
      <c r="D1751" s="2" t="s">
        <v>45</v>
      </c>
      <c r="E1751" s="16">
        <v>2</v>
      </c>
      <c r="F1751" s="17">
        <v>65.42</v>
      </c>
      <c r="G1751" s="16">
        <v>1</v>
      </c>
      <c r="H1751" s="17">
        <v>50.32</v>
      </c>
      <c r="I1751" s="2" t="s">
        <v>46</v>
      </c>
      <c r="J1751" s="2" t="s">
        <v>36</v>
      </c>
      <c r="K1751" s="16" t="s">
        <v>116</v>
      </c>
      <c r="L1751" s="18">
        <v>2025</v>
      </c>
      <c r="M1751" s="2"/>
    </row>
    <row r="1752" spans="2:13" x14ac:dyDescent="0.3">
      <c r="B1752" s="10">
        <v>45987</v>
      </c>
      <c r="C1752" s="11" t="s">
        <v>82</v>
      </c>
      <c r="D1752" s="11" t="s">
        <v>83</v>
      </c>
      <c r="E1752" s="12">
        <v>2</v>
      </c>
      <c r="F1752" s="13">
        <v>193.5</v>
      </c>
      <c r="G1752" s="12">
        <v>4</v>
      </c>
      <c r="H1752" s="13">
        <v>516</v>
      </c>
      <c r="I1752" s="11" t="s">
        <v>77</v>
      </c>
      <c r="J1752" s="11" t="s">
        <v>78</v>
      </c>
      <c r="K1752" s="12" t="s">
        <v>116</v>
      </c>
      <c r="L1752" s="14">
        <v>2025</v>
      </c>
      <c r="M1752" s="2"/>
    </row>
    <row r="1753" spans="2:13" x14ac:dyDescent="0.3">
      <c r="B1753" s="15">
        <v>45988</v>
      </c>
      <c r="C1753" s="2" t="s">
        <v>89</v>
      </c>
      <c r="D1753" s="2" t="s">
        <v>90</v>
      </c>
      <c r="E1753" s="16">
        <v>3</v>
      </c>
      <c r="F1753" s="17">
        <v>188.97</v>
      </c>
      <c r="G1753" s="16">
        <v>1</v>
      </c>
      <c r="H1753" s="17">
        <v>89.99</v>
      </c>
      <c r="I1753" s="2" t="s">
        <v>91</v>
      </c>
      <c r="J1753" s="2" t="s">
        <v>78</v>
      </c>
      <c r="K1753" s="16" t="s">
        <v>116</v>
      </c>
      <c r="L1753" s="18">
        <v>2025</v>
      </c>
      <c r="M1753" s="2"/>
    </row>
    <row r="1754" spans="2:13" x14ac:dyDescent="0.3">
      <c r="B1754" s="10">
        <v>45989</v>
      </c>
      <c r="C1754" s="11" t="s">
        <v>56</v>
      </c>
      <c r="D1754" s="11" t="s">
        <v>57</v>
      </c>
      <c r="E1754" s="12">
        <v>0</v>
      </c>
      <c r="F1754" s="13">
        <v>0</v>
      </c>
      <c r="G1754" s="12">
        <v>1</v>
      </c>
      <c r="H1754" s="13">
        <v>215.59</v>
      </c>
      <c r="I1754" s="11" t="s">
        <v>58</v>
      </c>
      <c r="J1754" s="11" t="s">
        <v>55</v>
      </c>
      <c r="K1754" s="12" t="s">
        <v>116</v>
      </c>
      <c r="L1754" s="14">
        <v>2025</v>
      </c>
      <c r="M1754" s="2"/>
    </row>
    <row r="1755" spans="2:13" x14ac:dyDescent="0.3">
      <c r="B1755" s="15">
        <v>45990</v>
      </c>
      <c r="C1755" s="2" t="s">
        <v>49</v>
      </c>
      <c r="D1755" s="2" t="s">
        <v>50</v>
      </c>
      <c r="E1755" s="16">
        <v>2</v>
      </c>
      <c r="F1755" s="17">
        <v>46.06</v>
      </c>
      <c r="G1755" s="16">
        <v>5</v>
      </c>
      <c r="H1755" s="17">
        <v>209.4</v>
      </c>
      <c r="I1755" s="2" t="s">
        <v>46</v>
      </c>
      <c r="J1755" s="2" t="s">
        <v>36</v>
      </c>
      <c r="K1755" s="16" t="s">
        <v>116</v>
      </c>
      <c r="L1755" s="18">
        <v>2025</v>
      </c>
      <c r="M1755" s="2"/>
    </row>
    <row r="1756" spans="2:13" x14ac:dyDescent="0.3">
      <c r="B1756" s="10">
        <v>45991</v>
      </c>
      <c r="C1756" s="11" t="s">
        <v>53</v>
      </c>
      <c r="D1756" s="11" t="s">
        <v>54</v>
      </c>
      <c r="E1756" s="12">
        <v>1</v>
      </c>
      <c r="F1756" s="13">
        <v>207.99</v>
      </c>
      <c r="G1756" s="12">
        <v>3</v>
      </c>
      <c r="H1756" s="13">
        <v>779.97</v>
      </c>
      <c r="I1756" s="11" t="s">
        <v>35</v>
      </c>
      <c r="J1756" s="11" t="s">
        <v>55</v>
      </c>
      <c r="K1756" s="12" t="s">
        <v>116</v>
      </c>
      <c r="L1756" s="14">
        <v>2025</v>
      </c>
      <c r="M1756" s="2"/>
    </row>
    <row r="1757" spans="2:13" x14ac:dyDescent="0.3">
      <c r="B1757" s="15">
        <v>45992</v>
      </c>
      <c r="C1757" s="2" t="s">
        <v>79</v>
      </c>
      <c r="D1757" s="2" t="s">
        <v>80</v>
      </c>
      <c r="E1757" s="16">
        <v>0</v>
      </c>
      <c r="F1757" s="17">
        <v>0</v>
      </c>
      <c r="G1757" s="16">
        <v>5</v>
      </c>
      <c r="H1757" s="17">
        <v>1245</v>
      </c>
      <c r="I1757" s="2" t="s">
        <v>81</v>
      </c>
      <c r="J1757" s="2" t="s">
        <v>78</v>
      </c>
      <c r="K1757" s="16" t="s">
        <v>117</v>
      </c>
      <c r="L1757" s="18">
        <v>2025</v>
      </c>
      <c r="M1757" s="2"/>
    </row>
    <row r="1758" spans="2:13" x14ac:dyDescent="0.3">
      <c r="B1758" s="10">
        <v>45993</v>
      </c>
      <c r="C1758" s="11" t="s">
        <v>33</v>
      </c>
      <c r="D1758" s="11" t="s">
        <v>34</v>
      </c>
      <c r="E1758" s="12">
        <v>3</v>
      </c>
      <c r="F1758" s="13">
        <v>599.97</v>
      </c>
      <c r="G1758" s="12">
        <v>4</v>
      </c>
      <c r="H1758" s="13">
        <v>999.96</v>
      </c>
      <c r="I1758" s="11" t="s">
        <v>35</v>
      </c>
      <c r="J1758" s="11" t="s">
        <v>36</v>
      </c>
      <c r="K1758" s="12" t="s">
        <v>117</v>
      </c>
      <c r="L1758" s="14">
        <v>2025</v>
      </c>
      <c r="M1758" s="2"/>
    </row>
    <row r="1759" spans="2:13" x14ac:dyDescent="0.3">
      <c r="B1759" s="15">
        <v>45994</v>
      </c>
      <c r="C1759" s="2" t="s">
        <v>11</v>
      </c>
      <c r="D1759" s="2" t="s">
        <v>12</v>
      </c>
      <c r="E1759" s="16">
        <v>0</v>
      </c>
      <c r="F1759" s="17">
        <v>0</v>
      </c>
      <c r="G1759" s="16">
        <v>2</v>
      </c>
      <c r="H1759" s="17">
        <v>863.98</v>
      </c>
      <c r="I1759" s="2" t="s">
        <v>13</v>
      </c>
      <c r="J1759" s="2" t="s">
        <v>14</v>
      </c>
      <c r="K1759" s="16" t="s">
        <v>117</v>
      </c>
      <c r="L1759" s="18">
        <v>2025</v>
      </c>
      <c r="M1759" s="2"/>
    </row>
    <row r="1760" spans="2:13" x14ac:dyDescent="0.3">
      <c r="B1760" s="10">
        <v>45995</v>
      </c>
      <c r="C1760" s="11" t="s">
        <v>96</v>
      </c>
      <c r="D1760" s="11" t="s">
        <v>97</v>
      </c>
      <c r="E1760" s="12">
        <v>1</v>
      </c>
      <c r="F1760" s="13">
        <v>74.989999999999995</v>
      </c>
      <c r="G1760" s="12">
        <v>3</v>
      </c>
      <c r="H1760" s="13">
        <v>299.97000000000003</v>
      </c>
      <c r="I1760" s="11" t="s">
        <v>25</v>
      </c>
      <c r="J1760" s="11" t="s">
        <v>95</v>
      </c>
      <c r="K1760" s="12" t="s">
        <v>117</v>
      </c>
      <c r="L1760" s="14">
        <v>2025</v>
      </c>
      <c r="M1760" s="2"/>
    </row>
    <row r="1761" spans="2:13" x14ac:dyDescent="0.3">
      <c r="B1761" s="15">
        <v>45996</v>
      </c>
      <c r="C1761" s="2" t="s">
        <v>40</v>
      </c>
      <c r="D1761" s="2" t="s">
        <v>41</v>
      </c>
      <c r="E1761" s="16">
        <v>1</v>
      </c>
      <c r="F1761" s="17">
        <v>21.99</v>
      </c>
      <c r="G1761" s="16">
        <v>5</v>
      </c>
      <c r="H1761" s="17">
        <v>199.95</v>
      </c>
      <c r="I1761" s="2" t="s">
        <v>25</v>
      </c>
      <c r="J1761" s="2" t="s">
        <v>36</v>
      </c>
      <c r="K1761" s="16" t="s">
        <v>117</v>
      </c>
      <c r="L1761" s="18">
        <v>2025</v>
      </c>
      <c r="M1761" s="2"/>
    </row>
    <row r="1762" spans="2:13" x14ac:dyDescent="0.3">
      <c r="B1762" s="10">
        <v>45997</v>
      </c>
      <c r="C1762" s="11" t="s">
        <v>28</v>
      </c>
      <c r="D1762" s="11" t="s">
        <v>29</v>
      </c>
      <c r="E1762" s="12">
        <v>0</v>
      </c>
      <c r="F1762" s="13">
        <v>0</v>
      </c>
      <c r="G1762" s="12">
        <v>5</v>
      </c>
      <c r="H1762" s="13">
        <v>149.94999999999999</v>
      </c>
      <c r="I1762" s="11" t="s">
        <v>30</v>
      </c>
      <c r="J1762" s="11" t="s">
        <v>14</v>
      </c>
      <c r="K1762" s="12" t="s">
        <v>117</v>
      </c>
      <c r="L1762" s="14">
        <v>2025</v>
      </c>
      <c r="M1762" s="2"/>
    </row>
    <row r="1763" spans="2:13" x14ac:dyDescent="0.3">
      <c r="B1763" s="15">
        <v>45998</v>
      </c>
      <c r="C1763" s="2" t="s">
        <v>42</v>
      </c>
      <c r="D1763" s="2" t="s">
        <v>43</v>
      </c>
      <c r="E1763" s="16">
        <v>2</v>
      </c>
      <c r="F1763" s="17">
        <v>43.98</v>
      </c>
      <c r="G1763" s="16">
        <v>3</v>
      </c>
      <c r="H1763" s="17">
        <v>119.97</v>
      </c>
      <c r="I1763" s="2" t="s">
        <v>25</v>
      </c>
      <c r="J1763" s="2" t="s">
        <v>36</v>
      </c>
      <c r="K1763" s="16" t="s">
        <v>117</v>
      </c>
      <c r="L1763" s="18">
        <v>2025</v>
      </c>
      <c r="M1763" s="2"/>
    </row>
    <row r="1764" spans="2:13" x14ac:dyDescent="0.3">
      <c r="B1764" s="10">
        <v>45999</v>
      </c>
      <c r="C1764" s="11" t="s">
        <v>104</v>
      </c>
      <c r="D1764" s="11" t="s">
        <v>105</v>
      </c>
      <c r="E1764" s="12">
        <v>2</v>
      </c>
      <c r="F1764" s="13">
        <v>69.099999999999994</v>
      </c>
      <c r="G1764" s="12">
        <v>2</v>
      </c>
      <c r="H1764" s="13">
        <v>106.3</v>
      </c>
      <c r="I1764" s="11" t="s">
        <v>106</v>
      </c>
      <c r="J1764" s="11" t="s">
        <v>100</v>
      </c>
      <c r="K1764" s="12" t="s">
        <v>117</v>
      </c>
      <c r="L1764" s="14">
        <v>2025</v>
      </c>
      <c r="M1764" s="2"/>
    </row>
    <row r="1765" spans="2:13" x14ac:dyDescent="0.3">
      <c r="B1765" s="15">
        <v>46000</v>
      </c>
      <c r="C1765" s="2" t="s">
        <v>28</v>
      </c>
      <c r="D1765" s="2" t="s">
        <v>29</v>
      </c>
      <c r="E1765" s="16">
        <v>1</v>
      </c>
      <c r="F1765" s="17">
        <v>15</v>
      </c>
      <c r="G1765" s="16">
        <v>3</v>
      </c>
      <c r="H1765" s="17">
        <v>89.97</v>
      </c>
      <c r="I1765" s="2" t="s">
        <v>30</v>
      </c>
      <c r="J1765" s="2" t="s">
        <v>14</v>
      </c>
      <c r="K1765" s="16" t="s">
        <v>117</v>
      </c>
      <c r="L1765" s="18">
        <v>2025</v>
      </c>
      <c r="M1765" s="2"/>
    </row>
    <row r="1766" spans="2:13" x14ac:dyDescent="0.3">
      <c r="B1766" s="10">
        <v>46001</v>
      </c>
      <c r="C1766" s="11" t="s">
        <v>23</v>
      </c>
      <c r="D1766" s="11" t="s">
        <v>24</v>
      </c>
      <c r="E1766" s="12">
        <v>1</v>
      </c>
      <c r="F1766" s="13">
        <v>10</v>
      </c>
      <c r="G1766" s="12">
        <v>3</v>
      </c>
      <c r="H1766" s="13">
        <v>59.97</v>
      </c>
      <c r="I1766" s="11" t="s">
        <v>25</v>
      </c>
      <c r="J1766" s="11" t="s">
        <v>14</v>
      </c>
      <c r="K1766" s="12" t="s">
        <v>117</v>
      </c>
      <c r="L1766" s="14">
        <v>2025</v>
      </c>
      <c r="M1766" s="2"/>
    </row>
    <row r="1767" spans="2:13" x14ac:dyDescent="0.3">
      <c r="B1767" s="15">
        <v>46002</v>
      </c>
      <c r="C1767" s="2" t="s">
        <v>23</v>
      </c>
      <c r="D1767" s="2" t="s">
        <v>24</v>
      </c>
      <c r="E1767" s="16">
        <v>3</v>
      </c>
      <c r="F1767" s="17">
        <v>30</v>
      </c>
      <c r="G1767" s="16">
        <v>5</v>
      </c>
      <c r="H1767" s="17">
        <v>99.95</v>
      </c>
      <c r="I1767" s="2" t="s">
        <v>25</v>
      </c>
      <c r="J1767" s="2" t="s">
        <v>14</v>
      </c>
      <c r="K1767" s="16" t="s">
        <v>117</v>
      </c>
      <c r="L1767" s="18">
        <v>2025</v>
      </c>
      <c r="M1767" s="2"/>
    </row>
    <row r="1768" spans="2:13" x14ac:dyDescent="0.3">
      <c r="B1768" s="10">
        <v>46003</v>
      </c>
      <c r="C1768" s="11" t="s">
        <v>101</v>
      </c>
      <c r="D1768" s="11" t="s">
        <v>102</v>
      </c>
      <c r="E1768" s="12">
        <v>3</v>
      </c>
      <c r="F1768" s="13">
        <v>732.90000000000009</v>
      </c>
      <c r="G1768" s="12">
        <v>1</v>
      </c>
      <c r="H1768" s="13">
        <v>349</v>
      </c>
      <c r="I1768" s="11" t="s">
        <v>103</v>
      </c>
      <c r="J1768" s="11" t="s">
        <v>100</v>
      </c>
      <c r="K1768" s="12" t="s">
        <v>117</v>
      </c>
      <c r="L1768" s="14">
        <v>2025</v>
      </c>
      <c r="M1768" s="2"/>
    </row>
    <row r="1769" spans="2:13" x14ac:dyDescent="0.3">
      <c r="B1769" s="15">
        <v>46004</v>
      </c>
      <c r="C1769" s="2" t="s">
        <v>31</v>
      </c>
      <c r="D1769" s="2" t="s">
        <v>32</v>
      </c>
      <c r="E1769" s="16">
        <v>3</v>
      </c>
      <c r="F1769" s="17">
        <v>703.5</v>
      </c>
      <c r="G1769" s="16">
        <v>2</v>
      </c>
      <c r="H1769" s="17">
        <v>551.76</v>
      </c>
      <c r="I1769" s="2" t="s">
        <v>18</v>
      </c>
      <c r="J1769" s="2" t="s">
        <v>14</v>
      </c>
      <c r="K1769" s="16" t="s">
        <v>117</v>
      </c>
      <c r="L1769" s="18">
        <v>2025</v>
      </c>
      <c r="M1769" s="2"/>
    </row>
    <row r="1770" spans="2:13" x14ac:dyDescent="0.3">
      <c r="B1770" s="10">
        <v>46005</v>
      </c>
      <c r="C1770" s="11" t="s">
        <v>26</v>
      </c>
      <c r="D1770" s="11" t="s">
        <v>27</v>
      </c>
      <c r="E1770" s="12">
        <v>3</v>
      </c>
      <c r="F1770" s="13">
        <v>42</v>
      </c>
      <c r="G1770" s="12">
        <v>4</v>
      </c>
      <c r="H1770" s="13">
        <v>111.96</v>
      </c>
      <c r="I1770" s="11" t="s">
        <v>25</v>
      </c>
      <c r="J1770" s="11" t="s">
        <v>14</v>
      </c>
      <c r="K1770" s="12" t="s">
        <v>117</v>
      </c>
      <c r="L1770" s="14">
        <v>2025</v>
      </c>
      <c r="M1770" s="2"/>
    </row>
    <row r="1771" spans="2:13" x14ac:dyDescent="0.3">
      <c r="B1771" s="15">
        <v>46006</v>
      </c>
      <c r="C1771" s="2" t="s">
        <v>23</v>
      </c>
      <c r="D1771" s="2" t="s">
        <v>24</v>
      </c>
      <c r="E1771" s="16">
        <v>3</v>
      </c>
      <c r="F1771" s="17">
        <v>30</v>
      </c>
      <c r="G1771" s="16">
        <v>4</v>
      </c>
      <c r="H1771" s="17">
        <v>79.959999999999994</v>
      </c>
      <c r="I1771" s="2" t="s">
        <v>25</v>
      </c>
      <c r="J1771" s="2" t="s">
        <v>14</v>
      </c>
      <c r="K1771" s="16" t="s">
        <v>117</v>
      </c>
      <c r="L1771" s="18">
        <v>2025</v>
      </c>
      <c r="M1771" s="2"/>
    </row>
    <row r="1772" spans="2:13" x14ac:dyDescent="0.3">
      <c r="B1772" s="10">
        <v>46007</v>
      </c>
      <c r="C1772" s="11" t="s">
        <v>69</v>
      </c>
      <c r="D1772" s="11" t="s">
        <v>70</v>
      </c>
      <c r="E1772" s="12">
        <v>1</v>
      </c>
      <c r="F1772" s="13">
        <v>35</v>
      </c>
      <c r="G1772" s="12">
        <v>5</v>
      </c>
      <c r="H1772" s="13">
        <v>350</v>
      </c>
      <c r="I1772" s="11" t="s">
        <v>71</v>
      </c>
      <c r="J1772" s="11" t="s">
        <v>68</v>
      </c>
      <c r="K1772" s="12" t="s">
        <v>117</v>
      </c>
      <c r="L1772" s="14">
        <v>2025</v>
      </c>
      <c r="M1772" s="2"/>
    </row>
    <row r="1773" spans="2:13" x14ac:dyDescent="0.3">
      <c r="B1773" s="15">
        <v>46008</v>
      </c>
      <c r="C1773" s="2" t="s">
        <v>98</v>
      </c>
      <c r="D1773" s="2" t="s">
        <v>99</v>
      </c>
      <c r="E1773" s="16">
        <v>0</v>
      </c>
      <c r="F1773" s="17">
        <v>0</v>
      </c>
      <c r="G1773" s="16">
        <v>5</v>
      </c>
      <c r="H1773" s="17">
        <v>1999.75</v>
      </c>
      <c r="I1773" s="2" t="s">
        <v>13</v>
      </c>
      <c r="J1773" s="2" t="s">
        <v>100</v>
      </c>
      <c r="K1773" s="16" t="s">
        <v>117</v>
      </c>
      <c r="L1773" s="18">
        <v>2025</v>
      </c>
      <c r="M1773" s="2"/>
    </row>
    <row r="1774" spans="2:13" x14ac:dyDescent="0.3">
      <c r="B1774" s="10">
        <v>46009</v>
      </c>
      <c r="C1774" s="11" t="s">
        <v>75</v>
      </c>
      <c r="D1774" s="11" t="s">
        <v>76</v>
      </c>
      <c r="E1774" s="12">
        <v>2</v>
      </c>
      <c r="F1774" s="13">
        <v>24</v>
      </c>
      <c r="G1774" s="12">
        <v>3</v>
      </c>
      <c r="H1774" s="13">
        <v>60</v>
      </c>
      <c r="I1774" s="11" t="s">
        <v>77</v>
      </c>
      <c r="J1774" s="11" t="s">
        <v>78</v>
      </c>
      <c r="K1774" s="12" t="s">
        <v>117</v>
      </c>
      <c r="L1774" s="14">
        <v>2025</v>
      </c>
      <c r="M1774" s="2"/>
    </row>
    <row r="1775" spans="2:13" x14ac:dyDescent="0.3">
      <c r="B1775" s="15">
        <v>46010</v>
      </c>
      <c r="C1775" s="2" t="s">
        <v>66</v>
      </c>
      <c r="D1775" s="2" t="s">
        <v>67</v>
      </c>
      <c r="E1775" s="16">
        <v>1</v>
      </c>
      <c r="F1775" s="17">
        <v>4495.5</v>
      </c>
      <c r="G1775" s="16">
        <v>5</v>
      </c>
      <c r="H1775" s="17">
        <v>24975</v>
      </c>
      <c r="I1775" s="2" t="s">
        <v>13</v>
      </c>
      <c r="J1775" s="2" t="s">
        <v>68</v>
      </c>
      <c r="K1775" s="16" t="s">
        <v>117</v>
      </c>
      <c r="L1775" s="18">
        <v>2025</v>
      </c>
      <c r="M1775" s="2"/>
    </row>
    <row r="1776" spans="2:13" x14ac:dyDescent="0.3">
      <c r="B1776" s="10">
        <v>46011</v>
      </c>
      <c r="C1776" s="11" t="s">
        <v>64</v>
      </c>
      <c r="D1776" s="11" t="s">
        <v>65</v>
      </c>
      <c r="E1776" s="12">
        <v>2</v>
      </c>
      <c r="F1776" s="13">
        <v>1169.98</v>
      </c>
      <c r="G1776" s="12">
        <v>2</v>
      </c>
      <c r="H1776" s="13">
        <v>1299.98</v>
      </c>
      <c r="I1776" s="11" t="s">
        <v>35</v>
      </c>
      <c r="J1776" s="11" t="s">
        <v>55</v>
      </c>
      <c r="K1776" s="12" t="s">
        <v>117</v>
      </c>
      <c r="L1776" s="14">
        <v>2025</v>
      </c>
      <c r="M1776" s="2"/>
    </row>
    <row r="1777" spans="2:13" x14ac:dyDescent="0.3">
      <c r="B1777" s="15">
        <v>46012</v>
      </c>
      <c r="C1777" s="2" t="s">
        <v>37</v>
      </c>
      <c r="D1777" s="2" t="s">
        <v>38</v>
      </c>
      <c r="E1777" s="16">
        <v>0</v>
      </c>
      <c r="F1777" s="17">
        <v>0</v>
      </c>
      <c r="G1777" s="16">
        <v>3</v>
      </c>
      <c r="H1777" s="17">
        <v>179.97</v>
      </c>
      <c r="I1777" s="2" t="s">
        <v>39</v>
      </c>
      <c r="J1777" s="2" t="s">
        <v>36</v>
      </c>
      <c r="K1777" s="16" t="s">
        <v>117</v>
      </c>
      <c r="L1777" s="18">
        <v>2025</v>
      </c>
      <c r="M1777" s="2"/>
    </row>
    <row r="1778" spans="2:13" x14ac:dyDescent="0.3">
      <c r="B1778" s="10">
        <v>46013</v>
      </c>
      <c r="C1778" s="11" t="s">
        <v>42</v>
      </c>
      <c r="D1778" s="11" t="s">
        <v>43</v>
      </c>
      <c r="E1778" s="12">
        <v>3</v>
      </c>
      <c r="F1778" s="13">
        <v>65.97</v>
      </c>
      <c r="G1778" s="12">
        <v>1</v>
      </c>
      <c r="H1778" s="13">
        <v>39.99</v>
      </c>
      <c r="I1778" s="11" t="s">
        <v>25</v>
      </c>
      <c r="J1778" s="11" t="s">
        <v>36</v>
      </c>
      <c r="K1778" s="12" t="s">
        <v>117</v>
      </c>
      <c r="L1778" s="14">
        <v>2025</v>
      </c>
      <c r="M1778" s="2"/>
    </row>
    <row r="1779" spans="2:13" x14ac:dyDescent="0.3">
      <c r="B1779" s="15">
        <v>46014</v>
      </c>
      <c r="C1779" s="2" t="s">
        <v>19</v>
      </c>
      <c r="D1779" s="2" t="s">
        <v>20</v>
      </c>
      <c r="E1779" s="16">
        <v>1</v>
      </c>
      <c r="F1779" s="17">
        <v>64.989999999999995</v>
      </c>
      <c r="G1779" s="16">
        <v>2</v>
      </c>
      <c r="H1779" s="17">
        <v>199.98</v>
      </c>
      <c r="I1779" s="2" t="s">
        <v>18</v>
      </c>
      <c r="J1779" s="2" t="s">
        <v>14</v>
      </c>
      <c r="K1779" s="16" t="s">
        <v>117</v>
      </c>
      <c r="L1779" s="18">
        <v>2025</v>
      </c>
      <c r="M1779" s="2"/>
    </row>
    <row r="1780" spans="2:13" x14ac:dyDescent="0.3">
      <c r="B1780" s="10">
        <v>46015</v>
      </c>
      <c r="C1780" s="11" t="s">
        <v>72</v>
      </c>
      <c r="D1780" s="11" t="s">
        <v>73</v>
      </c>
      <c r="E1780" s="12">
        <v>0</v>
      </c>
      <c r="F1780" s="13">
        <v>0</v>
      </c>
      <c r="G1780" s="12">
        <v>1</v>
      </c>
      <c r="H1780" s="13">
        <v>14000</v>
      </c>
      <c r="I1780" s="11" t="s">
        <v>74</v>
      </c>
      <c r="J1780" s="11" t="s">
        <v>68</v>
      </c>
      <c r="K1780" s="12" t="s">
        <v>117</v>
      </c>
      <c r="L1780" s="14">
        <v>2025</v>
      </c>
      <c r="M1780" s="2"/>
    </row>
    <row r="1781" spans="2:13" x14ac:dyDescent="0.3">
      <c r="B1781" s="15">
        <v>46016</v>
      </c>
      <c r="C1781" s="2" t="s">
        <v>33</v>
      </c>
      <c r="D1781" s="2" t="s">
        <v>34</v>
      </c>
      <c r="E1781" s="16">
        <v>3</v>
      </c>
      <c r="F1781" s="17">
        <v>599.97</v>
      </c>
      <c r="G1781" s="16">
        <v>2</v>
      </c>
      <c r="H1781" s="17">
        <v>499.98</v>
      </c>
      <c r="I1781" s="2" t="s">
        <v>35</v>
      </c>
      <c r="J1781" s="2" t="s">
        <v>36</v>
      </c>
      <c r="K1781" s="16" t="s">
        <v>117</v>
      </c>
      <c r="L1781" s="18">
        <v>2025</v>
      </c>
      <c r="M1781" s="2"/>
    </row>
    <row r="1782" spans="2:13" x14ac:dyDescent="0.3">
      <c r="B1782" s="10">
        <v>46017</v>
      </c>
      <c r="C1782" s="11" t="s">
        <v>69</v>
      </c>
      <c r="D1782" s="11" t="s">
        <v>70</v>
      </c>
      <c r="E1782" s="12">
        <v>1</v>
      </c>
      <c r="F1782" s="13">
        <v>35</v>
      </c>
      <c r="G1782" s="12">
        <v>1</v>
      </c>
      <c r="H1782" s="13">
        <v>70</v>
      </c>
      <c r="I1782" s="11" t="s">
        <v>71</v>
      </c>
      <c r="J1782" s="11" t="s">
        <v>68</v>
      </c>
      <c r="K1782" s="12" t="s">
        <v>117</v>
      </c>
      <c r="L1782" s="14">
        <v>2025</v>
      </c>
      <c r="M1782" s="2"/>
    </row>
    <row r="1783" spans="2:13" x14ac:dyDescent="0.3">
      <c r="B1783" s="15">
        <v>46018</v>
      </c>
      <c r="C1783" s="2" t="s">
        <v>63</v>
      </c>
      <c r="D1783" s="2" t="s">
        <v>41</v>
      </c>
      <c r="E1783" s="16">
        <v>3</v>
      </c>
      <c r="F1783" s="17">
        <v>60</v>
      </c>
      <c r="G1783" s="16">
        <v>2</v>
      </c>
      <c r="H1783" s="17">
        <v>79.98</v>
      </c>
      <c r="I1783" s="2" t="s">
        <v>25</v>
      </c>
      <c r="J1783" s="2" t="s">
        <v>55</v>
      </c>
      <c r="K1783" s="16" t="s">
        <v>117</v>
      </c>
      <c r="L1783" s="18">
        <v>2025</v>
      </c>
      <c r="M1783" s="2"/>
    </row>
    <row r="1784" spans="2:13" x14ac:dyDescent="0.3">
      <c r="B1784" s="10">
        <v>46019</v>
      </c>
      <c r="C1784" s="11" t="s">
        <v>37</v>
      </c>
      <c r="D1784" s="11" t="s">
        <v>38</v>
      </c>
      <c r="E1784" s="12">
        <v>3</v>
      </c>
      <c r="F1784" s="13">
        <v>116.97</v>
      </c>
      <c r="G1784" s="12">
        <v>3</v>
      </c>
      <c r="H1784" s="13">
        <v>179.97</v>
      </c>
      <c r="I1784" s="11" t="s">
        <v>39</v>
      </c>
      <c r="J1784" s="11" t="s">
        <v>36</v>
      </c>
      <c r="K1784" s="12" t="s">
        <v>117</v>
      </c>
      <c r="L1784" s="14">
        <v>2025</v>
      </c>
      <c r="M1784" s="2"/>
    </row>
    <row r="1785" spans="2:13" x14ac:dyDescent="0.3">
      <c r="B1785" s="15">
        <v>46020</v>
      </c>
      <c r="C1785" s="2" t="s">
        <v>96</v>
      </c>
      <c r="D1785" s="2" t="s">
        <v>97</v>
      </c>
      <c r="E1785" s="16">
        <v>0</v>
      </c>
      <c r="F1785" s="17">
        <v>0</v>
      </c>
      <c r="G1785" s="16">
        <v>1</v>
      </c>
      <c r="H1785" s="17">
        <v>99.99</v>
      </c>
      <c r="I1785" s="2" t="s">
        <v>25</v>
      </c>
      <c r="J1785" s="2" t="s">
        <v>95</v>
      </c>
      <c r="K1785" s="16" t="s">
        <v>117</v>
      </c>
      <c r="L1785" s="18">
        <v>2025</v>
      </c>
      <c r="M1785" s="2"/>
    </row>
    <row r="1786" spans="2:13" x14ac:dyDescent="0.3">
      <c r="B1786" s="10">
        <v>46021</v>
      </c>
      <c r="C1786" s="11" t="s">
        <v>37</v>
      </c>
      <c r="D1786" s="11" t="s">
        <v>38</v>
      </c>
      <c r="E1786" s="12">
        <v>0</v>
      </c>
      <c r="F1786" s="13">
        <v>0</v>
      </c>
      <c r="G1786" s="12">
        <v>1</v>
      </c>
      <c r="H1786" s="13">
        <v>59.99</v>
      </c>
      <c r="I1786" s="11" t="s">
        <v>39</v>
      </c>
      <c r="J1786" s="11" t="s">
        <v>36</v>
      </c>
      <c r="K1786" s="12" t="s">
        <v>117</v>
      </c>
      <c r="L1786" s="14">
        <v>2025</v>
      </c>
      <c r="M1786" s="2"/>
    </row>
    <row r="1787" spans="2:13" x14ac:dyDescent="0.3">
      <c r="B1787" s="15">
        <v>46022</v>
      </c>
      <c r="C1787" s="2" t="s">
        <v>75</v>
      </c>
      <c r="D1787" s="2" t="s">
        <v>76</v>
      </c>
      <c r="E1787" s="16">
        <v>1</v>
      </c>
      <c r="F1787" s="17">
        <v>12</v>
      </c>
      <c r="G1787" s="16">
        <v>5</v>
      </c>
      <c r="H1787" s="17">
        <v>100</v>
      </c>
      <c r="I1787" s="2" t="s">
        <v>77</v>
      </c>
      <c r="J1787" s="2" t="s">
        <v>78</v>
      </c>
      <c r="K1787" s="16" t="s">
        <v>117</v>
      </c>
      <c r="L1787" s="18">
        <v>2025</v>
      </c>
      <c r="M1787" s="2"/>
    </row>
    <row r="1788" spans="2:13" x14ac:dyDescent="0.3">
      <c r="B1788" s="10">
        <v>46023</v>
      </c>
      <c r="C1788" s="11" t="s">
        <v>82</v>
      </c>
      <c r="D1788" s="11" t="s">
        <v>83</v>
      </c>
      <c r="E1788" s="12">
        <v>1</v>
      </c>
      <c r="F1788" s="13">
        <v>96.75</v>
      </c>
      <c r="G1788" s="12">
        <v>3</v>
      </c>
      <c r="H1788" s="13">
        <v>387</v>
      </c>
      <c r="I1788" s="11" t="s">
        <v>77</v>
      </c>
      <c r="J1788" s="11" t="s">
        <v>78</v>
      </c>
      <c r="K1788" s="12" t="s">
        <v>15</v>
      </c>
      <c r="L1788" s="14">
        <v>2026</v>
      </c>
      <c r="M1788" s="2"/>
    </row>
    <row r="1789" spans="2:13" x14ac:dyDescent="0.3">
      <c r="B1789" s="15">
        <v>46023</v>
      </c>
      <c r="C1789" s="2" t="s">
        <v>79</v>
      </c>
      <c r="D1789" s="2" t="s">
        <v>80</v>
      </c>
      <c r="E1789" s="16">
        <v>3</v>
      </c>
      <c r="F1789" s="17">
        <v>634.95000000000005</v>
      </c>
      <c r="G1789" s="16">
        <v>5</v>
      </c>
      <c r="H1789" s="17">
        <v>1245</v>
      </c>
      <c r="I1789" s="2" t="s">
        <v>81</v>
      </c>
      <c r="J1789" s="2" t="s">
        <v>78</v>
      </c>
      <c r="K1789" s="16" t="s">
        <v>15</v>
      </c>
      <c r="L1789" s="18">
        <v>2026</v>
      </c>
      <c r="M1789" s="2"/>
    </row>
    <row r="1790" spans="2:13" x14ac:dyDescent="0.3">
      <c r="B1790" s="10">
        <v>46024</v>
      </c>
      <c r="C1790" s="11" t="s">
        <v>101</v>
      </c>
      <c r="D1790" s="11" t="s">
        <v>102</v>
      </c>
      <c r="E1790" s="12">
        <v>3</v>
      </c>
      <c r="F1790" s="13">
        <v>732.90000000000009</v>
      </c>
      <c r="G1790" s="12">
        <v>3</v>
      </c>
      <c r="H1790" s="13">
        <v>1047</v>
      </c>
      <c r="I1790" s="11" t="s">
        <v>103</v>
      </c>
      <c r="J1790" s="11" t="s">
        <v>100</v>
      </c>
      <c r="K1790" s="12" t="s">
        <v>15</v>
      </c>
      <c r="L1790" s="14">
        <v>2026</v>
      </c>
      <c r="M1790" s="2"/>
    </row>
    <row r="1791" spans="2:13" x14ac:dyDescent="0.3">
      <c r="B1791" s="15">
        <v>46024</v>
      </c>
      <c r="C1791" s="2" t="s">
        <v>19</v>
      </c>
      <c r="D1791" s="2" t="s">
        <v>20</v>
      </c>
      <c r="E1791" s="16">
        <v>3</v>
      </c>
      <c r="F1791" s="17">
        <v>194.96999999999997</v>
      </c>
      <c r="G1791" s="16">
        <v>5</v>
      </c>
      <c r="H1791" s="17">
        <v>499.95</v>
      </c>
      <c r="I1791" s="2" t="s">
        <v>18</v>
      </c>
      <c r="J1791" s="2" t="s">
        <v>14</v>
      </c>
      <c r="K1791" s="16" t="s">
        <v>15</v>
      </c>
      <c r="L1791" s="18">
        <v>2026</v>
      </c>
      <c r="M1791" s="2"/>
    </row>
    <row r="1792" spans="2:13" x14ac:dyDescent="0.3">
      <c r="B1792" s="10">
        <v>46025</v>
      </c>
      <c r="C1792" s="11" t="s">
        <v>44</v>
      </c>
      <c r="D1792" s="11" t="s">
        <v>45</v>
      </c>
      <c r="E1792" s="12">
        <v>3</v>
      </c>
      <c r="F1792" s="13">
        <v>98.13</v>
      </c>
      <c r="G1792" s="12">
        <v>5</v>
      </c>
      <c r="H1792" s="13">
        <v>251.6</v>
      </c>
      <c r="I1792" s="11" t="s">
        <v>46</v>
      </c>
      <c r="J1792" s="11" t="s">
        <v>36</v>
      </c>
      <c r="K1792" s="12" t="s">
        <v>15</v>
      </c>
      <c r="L1792" s="14">
        <v>2026</v>
      </c>
      <c r="M1792" s="2"/>
    </row>
    <row r="1793" spans="2:13" x14ac:dyDescent="0.3">
      <c r="B1793" s="15">
        <v>46025</v>
      </c>
      <c r="C1793" s="2" t="s">
        <v>23</v>
      </c>
      <c r="D1793" s="2" t="s">
        <v>24</v>
      </c>
      <c r="E1793" s="16">
        <v>1</v>
      </c>
      <c r="F1793" s="17">
        <v>10</v>
      </c>
      <c r="G1793" s="16">
        <v>5</v>
      </c>
      <c r="H1793" s="17">
        <v>99.95</v>
      </c>
      <c r="I1793" s="2" t="s">
        <v>25</v>
      </c>
      <c r="J1793" s="2" t="s">
        <v>14</v>
      </c>
      <c r="K1793" s="16" t="s">
        <v>15</v>
      </c>
      <c r="L1793" s="18">
        <v>2026</v>
      </c>
      <c r="M1793" s="2"/>
    </row>
    <row r="1794" spans="2:13" x14ac:dyDescent="0.3">
      <c r="B1794" s="10">
        <v>46026</v>
      </c>
      <c r="C1794" s="11" t="s">
        <v>42</v>
      </c>
      <c r="D1794" s="11" t="s">
        <v>43</v>
      </c>
      <c r="E1794" s="12">
        <v>0</v>
      </c>
      <c r="F1794" s="13">
        <v>0</v>
      </c>
      <c r="G1794" s="12">
        <v>3</v>
      </c>
      <c r="H1794" s="13">
        <v>119.97</v>
      </c>
      <c r="I1794" s="11" t="s">
        <v>25</v>
      </c>
      <c r="J1794" s="11" t="s">
        <v>36</v>
      </c>
      <c r="K1794" s="12" t="s">
        <v>15</v>
      </c>
      <c r="L1794" s="14">
        <v>2026</v>
      </c>
      <c r="M1794" s="2"/>
    </row>
    <row r="1795" spans="2:13" x14ac:dyDescent="0.3">
      <c r="B1795" s="15">
        <v>46027</v>
      </c>
      <c r="C1795" s="2" t="s">
        <v>28</v>
      </c>
      <c r="D1795" s="2" t="s">
        <v>29</v>
      </c>
      <c r="E1795" s="16">
        <v>1</v>
      </c>
      <c r="F1795" s="17">
        <v>15</v>
      </c>
      <c r="G1795" s="16">
        <v>2</v>
      </c>
      <c r="H1795" s="17">
        <v>59.98</v>
      </c>
      <c r="I1795" s="2" t="s">
        <v>30</v>
      </c>
      <c r="J1795" s="2" t="s">
        <v>14</v>
      </c>
      <c r="K1795" s="16" t="s">
        <v>15</v>
      </c>
      <c r="L1795" s="18">
        <v>2026</v>
      </c>
      <c r="M1795" s="2"/>
    </row>
    <row r="1796" spans="2:13" x14ac:dyDescent="0.3">
      <c r="B1796" s="10">
        <v>46027</v>
      </c>
      <c r="C1796" s="11" t="s">
        <v>16</v>
      </c>
      <c r="D1796" s="11" t="s">
        <v>17</v>
      </c>
      <c r="E1796" s="12">
        <v>0</v>
      </c>
      <c r="F1796" s="13">
        <v>0</v>
      </c>
      <c r="G1796" s="12">
        <v>5</v>
      </c>
      <c r="H1796" s="13">
        <v>1249.95</v>
      </c>
      <c r="I1796" s="11" t="s">
        <v>18</v>
      </c>
      <c r="J1796" s="11" t="s">
        <v>14</v>
      </c>
      <c r="K1796" s="12" t="s">
        <v>15</v>
      </c>
      <c r="L1796" s="14">
        <v>2026</v>
      </c>
      <c r="M1796" s="2"/>
    </row>
    <row r="1797" spans="2:13" x14ac:dyDescent="0.3">
      <c r="B1797" s="15">
        <v>46028</v>
      </c>
      <c r="C1797" s="2" t="s">
        <v>42</v>
      </c>
      <c r="D1797" s="2" t="s">
        <v>43</v>
      </c>
      <c r="E1797" s="16">
        <v>1</v>
      </c>
      <c r="F1797" s="17">
        <v>21.99</v>
      </c>
      <c r="G1797" s="16">
        <v>1</v>
      </c>
      <c r="H1797" s="17">
        <v>39.99</v>
      </c>
      <c r="I1797" s="2" t="s">
        <v>25</v>
      </c>
      <c r="J1797" s="2" t="s">
        <v>36</v>
      </c>
      <c r="K1797" s="16" t="s">
        <v>15</v>
      </c>
      <c r="L1797" s="18">
        <v>2026</v>
      </c>
      <c r="M1797" s="2"/>
    </row>
    <row r="1798" spans="2:13" x14ac:dyDescent="0.3">
      <c r="B1798" s="10">
        <v>46029</v>
      </c>
      <c r="C1798" s="11" t="s">
        <v>33</v>
      </c>
      <c r="D1798" s="11" t="s">
        <v>34</v>
      </c>
      <c r="E1798" s="12">
        <v>0</v>
      </c>
      <c r="F1798" s="13">
        <v>0</v>
      </c>
      <c r="G1798" s="12">
        <v>2</v>
      </c>
      <c r="H1798" s="13">
        <v>499.98</v>
      </c>
      <c r="I1798" s="11" t="s">
        <v>35</v>
      </c>
      <c r="J1798" s="11" t="s">
        <v>36</v>
      </c>
      <c r="K1798" s="12" t="s">
        <v>15</v>
      </c>
      <c r="L1798" s="14">
        <v>2026</v>
      </c>
      <c r="M1798" s="2"/>
    </row>
    <row r="1799" spans="2:13" x14ac:dyDescent="0.3">
      <c r="B1799" s="15">
        <v>46030</v>
      </c>
      <c r="C1799" s="2" t="s">
        <v>26</v>
      </c>
      <c r="D1799" s="2" t="s">
        <v>27</v>
      </c>
      <c r="E1799" s="16">
        <v>1</v>
      </c>
      <c r="F1799" s="17">
        <v>14</v>
      </c>
      <c r="G1799" s="16">
        <v>5</v>
      </c>
      <c r="H1799" s="17">
        <v>139.94999999999999</v>
      </c>
      <c r="I1799" s="2" t="s">
        <v>25</v>
      </c>
      <c r="J1799" s="2" t="s">
        <v>14</v>
      </c>
      <c r="K1799" s="16" t="s">
        <v>15</v>
      </c>
      <c r="L1799" s="18">
        <v>2026</v>
      </c>
      <c r="M1799" s="2"/>
    </row>
    <row r="1800" spans="2:13" x14ac:dyDescent="0.3">
      <c r="B1800" s="10">
        <v>46030</v>
      </c>
      <c r="C1800" s="11" t="s">
        <v>23</v>
      </c>
      <c r="D1800" s="11" t="s">
        <v>24</v>
      </c>
      <c r="E1800" s="12">
        <v>0</v>
      </c>
      <c r="F1800" s="13">
        <v>0</v>
      </c>
      <c r="G1800" s="12">
        <v>5</v>
      </c>
      <c r="H1800" s="13">
        <v>99.95</v>
      </c>
      <c r="I1800" s="11" t="s">
        <v>25</v>
      </c>
      <c r="J1800" s="11" t="s">
        <v>14</v>
      </c>
      <c r="K1800" s="12" t="s">
        <v>15</v>
      </c>
      <c r="L1800" s="14">
        <v>2026</v>
      </c>
      <c r="M1800" s="2"/>
    </row>
    <row r="1801" spans="2:13" x14ac:dyDescent="0.3">
      <c r="B1801" s="15">
        <v>46031</v>
      </c>
      <c r="C1801" s="2" t="s">
        <v>44</v>
      </c>
      <c r="D1801" s="2" t="s">
        <v>45</v>
      </c>
      <c r="E1801" s="16">
        <v>2</v>
      </c>
      <c r="F1801" s="17">
        <v>65.42</v>
      </c>
      <c r="G1801" s="16">
        <v>2</v>
      </c>
      <c r="H1801" s="17">
        <v>100.64</v>
      </c>
      <c r="I1801" s="2" t="s">
        <v>46</v>
      </c>
      <c r="J1801" s="2" t="s">
        <v>36</v>
      </c>
      <c r="K1801" s="16" t="s">
        <v>15</v>
      </c>
      <c r="L1801" s="18">
        <v>2026</v>
      </c>
      <c r="M1801" s="2"/>
    </row>
    <row r="1802" spans="2:13" x14ac:dyDescent="0.3">
      <c r="B1802" s="10">
        <v>46032</v>
      </c>
      <c r="C1802" s="11" t="s">
        <v>23</v>
      </c>
      <c r="D1802" s="11" t="s">
        <v>24</v>
      </c>
      <c r="E1802" s="12">
        <v>0</v>
      </c>
      <c r="F1802" s="13">
        <v>0</v>
      </c>
      <c r="G1802" s="12">
        <v>1</v>
      </c>
      <c r="H1802" s="13">
        <v>19.989999999999998</v>
      </c>
      <c r="I1802" s="11" t="s">
        <v>25</v>
      </c>
      <c r="J1802" s="11" t="s">
        <v>14</v>
      </c>
      <c r="K1802" s="12" t="s">
        <v>15</v>
      </c>
      <c r="L1802" s="14">
        <v>2026</v>
      </c>
      <c r="M1802" s="2"/>
    </row>
    <row r="1803" spans="2:13" x14ac:dyDescent="0.3">
      <c r="B1803" s="15">
        <v>46033</v>
      </c>
      <c r="C1803" s="2" t="s">
        <v>40</v>
      </c>
      <c r="D1803" s="2" t="s">
        <v>41</v>
      </c>
      <c r="E1803" s="16">
        <v>0</v>
      </c>
      <c r="F1803" s="17">
        <v>0</v>
      </c>
      <c r="G1803" s="16">
        <v>2</v>
      </c>
      <c r="H1803" s="17">
        <v>79.98</v>
      </c>
      <c r="I1803" s="2" t="s">
        <v>25</v>
      </c>
      <c r="J1803" s="2" t="s">
        <v>36</v>
      </c>
      <c r="K1803" s="16" t="s">
        <v>15</v>
      </c>
      <c r="L1803" s="18">
        <v>2026</v>
      </c>
      <c r="M1803" s="2"/>
    </row>
    <row r="1804" spans="2:13" x14ac:dyDescent="0.3">
      <c r="B1804" s="10">
        <v>46034</v>
      </c>
      <c r="C1804" s="11" t="s">
        <v>79</v>
      </c>
      <c r="D1804" s="11" t="s">
        <v>80</v>
      </c>
      <c r="E1804" s="12">
        <v>0</v>
      </c>
      <c r="F1804" s="13">
        <v>0</v>
      </c>
      <c r="G1804" s="12">
        <v>1</v>
      </c>
      <c r="H1804" s="13">
        <v>249</v>
      </c>
      <c r="I1804" s="11" t="s">
        <v>81</v>
      </c>
      <c r="J1804" s="11" t="s">
        <v>78</v>
      </c>
      <c r="K1804" s="12" t="s">
        <v>15</v>
      </c>
      <c r="L1804" s="14">
        <v>2026</v>
      </c>
      <c r="M1804" s="2"/>
    </row>
    <row r="1805" spans="2:13" x14ac:dyDescent="0.3">
      <c r="B1805" s="15">
        <v>46034</v>
      </c>
      <c r="C1805" s="2" t="s">
        <v>28</v>
      </c>
      <c r="D1805" s="2" t="s">
        <v>29</v>
      </c>
      <c r="E1805" s="16">
        <v>3</v>
      </c>
      <c r="F1805" s="17">
        <v>45</v>
      </c>
      <c r="G1805" s="16">
        <v>5</v>
      </c>
      <c r="H1805" s="17">
        <v>149.94999999999999</v>
      </c>
      <c r="I1805" s="2" t="s">
        <v>30</v>
      </c>
      <c r="J1805" s="2" t="s">
        <v>14</v>
      </c>
      <c r="K1805" s="16" t="s">
        <v>15</v>
      </c>
      <c r="L1805" s="18">
        <v>2026</v>
      </c>
      <c r="M1805" s="2"/>
    </row>
    <row r="1806" spans="2:13" x14ac:dyDescent="0.3">
      <c r="B1806" s="10">
        <v>46035</v>
      </c>
      <c r="C1806" s="11" t="s">
        <v>82</v>
      </c>
      <c r="D1806" s="11" t="s">
        <v>83</v>
      </c>
      <c r="E1806" s="12">
        <v>2</v>
      </c>
      <c r="F1806" s="13">
        <v>193.5</v>
      </c>
      <c r="G1806" s="12">
        <v>1</v>
      </c>
      <c r="H1806" s="13">
        <v>129</v>
      </c>
      <c r="I1806" s="11" t="s">
        <v>77</v>
      </c>
      <c r="J1806" s="11" t="s">
        <v>78</v>
      </c>
      <c r="K1806" s="12" t="s">
        <v>15</v>
      </c>
      <c r="L1806" s="14">
        <v>2026</v>
      </c>
      <c r="M1806" s="2"/>
    </row>
    <row r="1807" spans="2:13" x14ac:dyDescent="0.3">
      <c r="B1807" s="15">
        <v>46036</v>
      </c>
      <c r="C1807" s="2" t="s">
        <v>59</v>
      </c>
      <c r="D1807" s="2" t="s">
        <v>60</v>
      </c>
      <c r="E1807" s="16">
        <v>2</v>
      </c>
      <c r="F1807" s="17">
        <v>40</v>
      </c>
      <c r="G1807" s="16">
        <v>2</v>
      </c>
      <c r="H1807" s="17">
        <v>79.98</v>
      </c>
      <c r="I1807" s="2" t="s">
        <v>30</v>
      </c>
      <c r="J1807" s="2" t="s">
        <v>55</v>
      </c>
      <c r="K1807" s="16" t="s">
        <v>15</v>
      </c>
      <c r="L1807" s="18">
        <v>2026</v>
      </c>
      <c r="M1807" s="2"/>
    </row>
    <row r="1808" spans="2:13" x14ac:dyDescent="0.3">
      <c r="B1808" s="10">
        <v>46037</v>
      </c>
      <c r="C1808" s="11" t="s">
        <v>66</v>
      </c>
      <c r="D1808" s="11" t="s">
        <v>67</v>
      </c>
      <c r="E1808" s="12">
        <v>0</v>
      </c>
      <c r="F1808" s="13">
        <v>0</v>
      </c>
      <c r="G1808" s="12">
        <v>1</v>
      </c>
      <c r="H1808" s="13">
        <v>4995</v>
      </c>
      <c r="I1808" s="11" t="s">
        <v>13</v>
      </c>
      <c r="J1808" s="11" t="s">
        <v>68</v>
      </c>
      <c r="K1808" s="12" t="s">
        <v>15</v>
      </c>
      <c r="L1808" s="14">
        <v>2026</v>
      </c>
      <c r="M1808" s="2"/>
    </row>
    <row r="1809" spans="2:13" x14ac:dyDescent="0.3">
      <c r="B1809" s="15">
        <v>46038</v>
      </c>
      <c r="C1809" s="2" t="s">
        <v>72</v>
      </c>
      <c r="D1809" s="2" t="s">
        <v>73</v>
      </c>
      <c r="E1809" s="16">
        <v>1</v>
      </c>
      <c r="F1809" s="17">
        <v>12600</v>
      </c>
      <c r="G1809" s="16">
        <v>1</v>
      </c>
      <c r="H1809" s="17">
        <v>14000</v>
      </c>
      <c r="I1809" s="2" t="s">
        <v>74</v>
      </c>
      <c r="J1809" s="2" t="s">
        <v>68</v>
      </c>
      <c r="K1809" s="16" t="s">
        <v>15</v>
      </c>
      <c r="L1809" s="18">
        <v>2026</v>
      </c>
      <c r="M1809" s="2"/>
    </row>
    <row r="1810" spans="2:13" x14ac:dyDescent="0.3">
      <c r="B1810" s="10">
        <v>46039</v>
      </c>
      <c r="C1810" s="11" t="s">
        <v>11</v>
      </c>
      <c r="D1810" s="11" t="s">
        <v>12</v>
      </c>
      <c r="E1810" s="12">
        <v>0</v>
      </c>
      <c r="F1810" s="13">
        <v>0</v>
      </c>
      <c r="G1810" s="12">
        <v>4</v>
      </c>
      <c r="H1810" s="13">
        <v>1727.96</v>
      </c>
      <c r="I1810" s="11" t="s">
        <v>13</v>
      </c>
      <c r="J1810" s="11" t="s">
        <v>14</v>
      </c>
      <c r="K1810" s="12" t="s">
        <v>15</v>
      </c>
      <c r="L1810" s="14">
        <v>2026</v>
      </c>
      <c r="M1810" s="2"/>
    </row>
    <row r="1811" spans="2:13" x14ac:dyDescent="0.3">
      <c r="B1811" s="15">
        <v>46040</v>
      </c>
      <c r="C1811" s="2" t="s">
        <v>101</v>
      </c>
      <c r="D1811" s="2" t="s">
        <v>102</v>
      </c>
      <c r="E1811" s="16">
        <v>3</v>
      </c>
      <c r="F1811" s="17">
        <v>732.90000000000009</v>
      </c>
      <c r="G1811" s="16">
        <v>1</v>
      </c>
      <c r="H1811" s="17">
        <v>349</v>
      </c>
      <c r="I1811" s="2" t="s">
        <v>103</v>
      </c>
      <c r="J1811" s="2" t="s">
        <v>100</v>
      </c>
      <c r="K1811" s="16" t="s">
        <v>15</v>
      </c>
      <c r="L1811" s="18">
        <v>2026</v>
      </c>
      <c r="M1811" s="2"/>
    </row>
    <row r="1812" spans="2:13" x14ac:dyDescent="0.3">
      <c r="B1812" s="10">
        <v>46040</v>
      </c>
      <c r="C1812" s="11" t="s">
        <v>23</v>
      </c>
      <c r="D1812" s="11" t="s">
        <v>24</v>
      </c>
      <c r="E1812" s="12">
        <v>0</v>
      </c>
      <c r="F1812" s="13">
        <v>0</v>
      </c>
      <c r="G1812" s="12">
        <v>5</v>
      </c>
      <c r="H1812" s="13">
        <v>99.95</v>
      </c>
      <c r="I1812" s="11" t="s">
        <v>25</v>
      </c>
      <c r="J1812" s="11" t="s">
        <v>14</v>
      </c>
      <c r="K1812" s="12" t="s">
        <v>15</v>
      </c>
      <c r="L1812" s="14">
        <v>2026</v>
      </c>
      <c r="M1812" s="2"/>
    </row>
    <row r="1813" spans="2:13" x14ac:dyDescent="0.3">
      <c r="B1813" s="15">
        <v>46041</v>
      </c>
      <c r="C1813" s="2" t="s">
        <v>63</v>
      </c>
      <c r="D1813" s="2" t="s">
        <v>41</v>
      </c>
      <c r="E1813" s="16">
        <v>2</v>
      </c>
      <c r="F1813" s="17">
        <v>40</v>
      </c>
      <c r="G1813" s="16">
        <v>4</v>
      </c>
      <c r="H1813" s="17">
        <v>159.96</v>
      </c>
      <c r="I1813" s="2" t="s">
        <v>25</v>
      </c>
      <c r="J1813" s="2" t="s">
        <v>55</v>
      </c>
      <c r="K1813" s="16" t="s">
        <v>15</v>
      </c>
      <c r="L1813" s="18">
        <v>2026</v>
      </c>
      <c r="M1813" s="2"/>
    </row>
    <row r="1814" spans="2:13" x14ac:dyDescent="0.3">
      <c r="B1814" s="10">
        <v>46042</v>
      </c>
      <c r="C1814" s="11" t="s">
        <v>66</v>
      </c>
      <c r="D1814" s="11" t="s">
        <v>67</v>
      </c>
      <c r="E1814" s="12">
        <v>1</v>
      </c>
      <c r="F1814" s="13">
        <v>4495.5</v>
      </c>
      <c r="G1814" s="12">
        <v>5</v>
      </c>
      <c r="H1814" s="13">
        <v>24975</v>
      </c>
      <c r="I1814" s="11" t="s">
        <v>13</v>
      </c>
      <c r="J1814" s="11" t="s">
        <v>68</v>
      </c>
      <c r="K1814" s="12" t="s">
        <v>15</v>
      </c>
      <c r="L1814" s="14">
        <v>2026</v>
      </c>
      <c r="M1814" s="2"/>
    </row>
    <row r="1815" spans="2:13" x14ac:dyDescent="0.3">
      <c r="B1815" s="15">
        <v>46043</v>
      </c>
      <c r="C1815" s="2" t="s">
        <v>51</v>
      </c>
      <c r="D1815" s="2" t="s">
        <v>52</v>
      </c>
      <c r="E1815" s="16">
        <v>3</v>
      </c>
      <c r="F1815" s="17">
        <v>269.96999999999997</v>
      </c>
      <c r="G1815" s="16">
        <v>2</v>
      </c>
      <c r="H1815" s="17">
        <v>239.98</v>
      </c>
      <c r="I1815" s="2" t="s">
        <v>39</v>
      </c>
      <c r="J1815" s="2" t="s">
        <v>36</v>
      </c>
      <c r="K1815" s="16" t="s">
        <v>15</v>
      </c>
      <c r="L1815" s="18">
        <v>2026</v>
      </c>
      <c r="M1815" s="2"/>
    </row>
    <row r="1816" spans="2:13" x14ac:dyDescent="0.3">
      <c r="B1816" s="10">
        <v>46043</v>
      </c>
      <c r="C1816" s="11" t="s">
        <v>40</v>
      </c>
      <c r="D1816" s="11" t="s">
        <v>41</v>
      </c>
      <c r="E1816" s="12">
        <v>0</v>
      </c>
      <c r="F1816" s="13">
        <v>0</v>
      </c>
      <c r="G1816" s="12">
        <v>5</v>
      </c>
      <c r="H1816" s="13">
        <v>199.95</v>
      </c>
      <c r="I1816" s="11" t="s">
        <v>25</v>
      </c>
      <c r="J1816" s="11" t="s">
        <v>36</v>
      </c>
      <c r="K1816" s="12" t="s">
        <v>15</v>
      </c>
      <c r="L1816" s="14">
        <v>2026</v>
      </c>
      <c r="M1816" s="2"/>
    </row>
    <row r="1817" spans="2:13" x14ac:dyDescent="0.3">
      <c r="B1817" s="15">
        <v>46043</v>
      </c>
      <c r="C1817" s="2" t="s">
        <v>21</v>
      </c>
      <c r="D1817" s="2" t="s">
        <v>22</v>
      </c>
      <c r="E1817" s="16">
        <v>0</v>
      </c>
      <c r="F1817" s="17">
        <v>0</v>
      </c>
      <c r="G1817" s="16">
        <v>5</v>
      </c>
      <c r="H1817" s="17">
        <v>349.95</v>
      </c>
      <c r="I1817" s="2" t="s">
        <v>18</v>
      </c>
      <c r="J1817" s="2" t="s">
        <v>14</v>
      </c>
      <c r="K1817" s="16" t="s">
        <v>15</v>
      </c>
      <c r="L1817" s="18">
        <v>2026</v>
      </c>
      <c r="M1817" s="2"/>
    </row>
    <row r="1818" spans="2:13" x14ac:dyDescent="0.3">
      <c r="B1818" s="10">
        <v>46044</v>
      </c>
      <c r="C1818" s="11" t="s">
        <v>101</v>
      </c>
      <c r="D1818" s="11" t="s">
        <v>102</v>
      </c>
      <c r="E1818" s="12">
        <v>3</v>
      </c>
      <c r="F1818" s="13">
        <v>732.90000000000009</v>
      </c>
      <c r="G1818" s="12">
        <v>4</v>
      </c>
      <c r="H1818" s="13">
        <v>1396</v>
      </c>
      <c r="I1818" s="11" t="s">
        <v>103</v>
      </c>
      <c r="J1818" s="11" t="s">
        <v>100</v>
      </c>
      <c r="K1818" s="12" t="s">
        <v>15</v>
      </c>
      <c r="L1818" s="14">
        <v>2026</v>
      </c>
      <c r="M1818" s="2"/>
    </row>
    <row r="1819" spans="2:13" x14ac:dyDescent="0.3">
      <c r="B1819" s="15">
        <v>46045</v>
      </c>
      <c r="C1819" s="2" t="s">
        <v>44</v>
      </c>
      <c r="D1819" s="2" t="s">
        <v>45</v>
      </c>
      <c r="E1819" s="16">
        <v>1</v>
      </c>
      <c r="F1819" s="17">
        <v>32.71</v>
      </c>
      <c r="G1819" s="16">
        <v>1</v>
      </c>
      <c r="H1819" s="17">
        <v>50.32</v>
      </c>
      <c r="I1819" s="2" t="s">
        <v>46</v>
      </c>
      <c r="J1819" s="2" t="s">
        <v>36</v>
      </c>
      <c r="K1819" s="16" t="s">
        <v>15</v>
      </c>
      <c r="L1819" s="18">
        <v>2026</v>
      </c>
      <c r="M1819" s="2"/>
    </row>
    <row r="1820" spans="2:13" x14ac:dyDescent="0.3">
      <c r="B1820" s="10">
        <v>46046</v>
      </c>
      <c r="C1820" s="11" t="s">
        <v>11</v>
      </c>
      <c r="D1820" s="11" t="s">
        <v>12</v>
      </c>
      <c r="E1820" s="12">
        <v>2</v>
      </c>
      <c r="F1820" s="13">
        <v>691.18</v>
      </c>
      <c r="G1820" s="12">
        <v>4</v>
      </c>
      <c r="H1820" s="13">
        <v>1727.96</v>
      </c>
      <c r="I1820" s="11" t="s">
        <v>13</v>
      </c>
      <c r="J1820" s="11" t="s">
        <v>14</v>
      </c>
      <c r="K1820" s="12" t="s">
        <v>15</v>
      </c>
      <c r="L1820" s="14">
        <v>2026</v>
      </c>
      <c r="M1820" s="2"/>
    </row>
    <row r="1821" spans="2:13" x14ac:dyDescent="0.3">
      <c r="B1821" s="15">
        <v>46047</v>
      </c>
      <c r="C1821" s="2" t="s">
        <v>82</v>
      </c>
      <c r="D1821" s="2" t="s">
        <v>83</v>
      </c>
      <c r="E1821" s="16">
        <v>1</v>
      </c>
      <c r="F1821" s="17">
        <v>96.75</v>
      </c>
      <c r="G1821" s="16">
        <v>3</v>
      </c>
      <c r="H1821" s="17">
        <v>387</v>
      </c>
      <c r="I1821" s="2" t="s">
        <v>77</v>
      </c>
      <c r="J1821" s="2" t="s">
        <v>78</v>
      </c>
      <c r="K1821" s="16" t="s">
        <v>15</v>
      </c>
      <c r="L1821" s="18">
        <v>2026</v>
      </c>
      <c r="M1821" s="2"/>
    </row>
    <row r="1822" spans="2:13" x14ac:dyDescent="0.3">
      <c r="B1822" s="10">
        <v>46048</v>
      </c>
      <c r="C1822" s="11" t="s">
        <v>28</v>
      </c>
      <c r="D1822" s="11" t="s">
        <v>29</v>
      </c>
      <c r="E1822" s="12">
        <v>2</v>
      </c>
      <c r="F1822" s="13">
        <v>30</v>
      </c>
      <c r="G1822" s="12">
        <v>1</v>
      </c>
      <c r="H1822" s="13">
        <v>29.99</v>
      </c>
      <c r="I1822" s="11" t="s">
        <v>30</v>
      </c>
      <c r="J1822" s="11" t="s">
        <v>14</v>
      </c>
      <c r="K1822" s="12" t="s">
        <v>15</v>
      </c>
      <c r="L1822" s="14">
        <v>2026</v>
      </c>
      <c r="M1822" s="2"/>
    </row>
    <row r="1823" spans="2:13" x14ac:dyDescent="0.3">
      <c r="B1823" s="15">
        <v>46049</v>
      </c>
      <c r="C1823" s="2" t="s">
        <v>89</v>
      </c>
      <c r="D1823" s="2" t="s">
        <v>90</v>
      </c>
      <c r="E1823" s="16">
        <v>2</v>
      </c>
      <c r="F1823" s="17">
        <v>125.98</v>
      </c>
      <c r="G1823" s="16">
        <v>3</v>
      </c>
      <c r="H1823" s="17">
        <v>269.97000000000003</v>
      </c>
      <c r="I1823" s="2" t="s">
        <v>91</v>
      </c>
      <c r="J1823" s="2" t="s">
        <v>78</v>
      </c>
      <c r="K1823" s="16" t="s">
        <v>15</v>
      </c>
      <c r="L1823" s="18">
        <v>2026</v>
      </c>
      <c r="M1823" s="2"/>
    </row>
    <row r="1824" spans="2:13" x14ac:dyDescent="0.3">
      <c r="B1824" s="10">
        <v>46050</v>
      </c>
      <c r="C1824" s="11" t="s">
        <v>19</v>
      </c>
      <c r="D1824" s="11" t="s">
        <v>20</v>
      </c>
      <c r="E1824" s="12">
        <v>3</v>
      </c>
      <c r="F1824" s="13">
        <v>194.96999999999997</v>
      </c>
      <c r="G1824" s="12">
        <v>2</v>
      </c>
      <c r="H1824" s="13">
        <v>199.98</v>
      </c>
      <c r="I1824" s="11" t="s">
        <v>18</v>
      </c>
      <c r="J1824" s="11" t="s">
        <v>14</v>
      </c>
      <c r="K1824" s="12" t="s">
        <v>15</v>
      </c>
      <c r="L1824" s="14">
        <v>2026</v>
      </c>
      <c r="M1824" s="2"/>
    </row>
    <row r="1825" spans="2:13" x14ac:dyDescent="0.3">
      <c r="B1825" s="15">
        <v>46050</v>
      </c>
      <c r="C1825" s="2" t="s">
        <v>89</v>
      </c>
      <c r="D1825" s="2" t="s">
        <v>90</v>
      </c>
      <c r="E1825" s="16">
        <v>1</v>
      </c>
      <c r="F1825" s="17">
        <v>62.99</v>
      </c>
      <c r="G1825" s="16">
        <v>5</v>
      </c>
      <c r="H1825" s="17">
        <v>449.95</v>
      </c>
      <c r="I1825" s="2" t="s">
        <v>91</v>
      </c>
      <c r="J1825" s="2" t="s">
        <v>78</v>
      </c>
      <c r="K1825" s="16" t="s">
        <v>15</v>
      </c>
      <c r="L1825" s="18">
        <v>2026</v>
      </c>
      <c r="M1825" s="2"/>
    </row>
    <row r="1826" spans="2:13" x14ac:dyDescent="0.3">
      <c r="B1826" s="10">
        <v>46051</v>
      </c>
      <c r="C1826" s="11" t="s">
        <v>69</v>
      </c>
      <c r="D1826" s="11" t="s">
        <v>70</v>
      </c>
      <c r="E1826" s="12">
        <v>1</v>
      </c>
      <c r="F1826" s="13">
        <v>35</v>
      </c>
      <c r="G1826" s="12">
        <v>3</v>
      </c>
      <c r="H1826" s="13">
        <v>210</v>
      </c>
      <c r="I1826" s="11" t="s">
        <v>71</v>
      </c>
      <c r="J1826" s="11" t="s">
        <v>68</v>
      </c>
      <c r="K1826" s="12" t="s">
        <v>15</v>
      </c>
      <c r="L1826" s="14">
        <v>2026</v>
      </c>
      <c r="M1826" s="2"/>
    </row>
    <row r="1827" spans="2:13" x14ac:dyDescent="0.3">
      <c r="B1827" s="15">
        <v>46052</v>
      </c>
      <c r="C1827" s="2" t="s">
        <v>104</v>
      </c>
      <c r="D1827" s="2" t="s">
        <v>105</v>
      </c>
      <c r="E1827" s="16">
        <v>0</v>
      </c>
      <c r="F1827" s="17">
        <v>0</v>
      </c>
      <c r="G1827" s="16">
        <v>1</v>
      </c>
      <c r="H1827" s="17">
        <v>53.15</v>
      </c>
      <c r="I1827" s="2" t="s">
        <v>106</v>
      </c>
      <c r="J1827" s="2" t="s">
        <v>100</v>
      </c>
      <c r="K1827" s="16" t="s">
        <v>15</v>
      </c>
      <c r="L1827" s="18">
        <v>2026</v>
      </c>
      <c r="M1827" s="2"/>
    </row>
    <row r="1828" spans="2:13" x14ac:dyDescent="0.3">
      <c r="B1828" s="10">
        <v>46053</v>
      </c>
      <c r="C1828" s="11" t="s">
        <v>84</v>
      </c>
      <c r="D1828" s="11" t="s">
        <v>85</v>
      </c>
      <c r="E1828" s="12">
        <v>0</v>
      </c>
      <c r="F1828" s="13">
        <v>0</v>
      </c>
      <c r="G1828" s="12">
        <v>2</v>
      </c>
      <c r="H1828" s="13">
        <v>258</v>
      </c>
      <c r="I1828" s="11" t="s">
        <v>86</v>
      </c>
      <c r="J1828" s="11" t="s">
        <v>78</v>
      </c>
      <c r="K1828" s="12" t="s">
        <v>15</v>
      </c>
      <c r="L1828" s="14">
        <v>2026</v>
      </c>
      <c r="M1828" s="2"/>
    </row>
    <row r="1829" spans="2:13" x14ac:dyDescent="0.3">
      <c r="B1829" s="15">
        <v>46054</v>
      </c>
      <c r="C1829" s="2" t="s">
        <v>69</v>
      </c>
      <c r="D1829" s="2" t="s">
        <v>70</v>
      </c>
      <c r="E1829" s="16">
        <v>2</v>
      </c>
      <c r="F1829" s="17">
        <v>70</v>
      </c>
      <c r="G1829" s="16">
        <v>1</v>
      </c>
      <c r="H1829" s="17">
        <v>70</v>
      </c>
      <c r="I1829" s="2" t="s">
        <v>71</v>
      </c>
      <c r="J1829" s="2" t="s">
        <v>68</v>
      </c>
      <c r="K1829" s="16" t="s">
        <v>107</v>
      </c>
      <c r="L1829" s="18">
        <v>2026</v>
      </c>
      <c r="M1829" s="2"/>
    </row>
    <row r="1830" spans="2:13" x14ac:dyDescent="0.3">
      <c r="B1830" s="10">
        <v>46055</v>
      </c>
      <c r="C1830" s="11" t="s">
        <v>42</v>
      </c>
      <c r="D1830" s="11" t="s">
        <v>43</v>
      </c>
      <c r="E1830" s="12">
        <v>2</v>
      </c>
      <c r="F1830" s="13">
        <v>43.98</v>
      </c>
      <c r="G1830" s="12">
        <v>5</v>
      </c>
      <c r="H1830" s="13">
        <v>199.95</v>
      </c>
      <c r="I1830" s="11" t="s">
        <v>25</v>
      </c>
      <c r="J1830" s="11" t="s">
        <v>36</v>
      </c>
      <c r="K1830" s="12" t="s">
        <v>107</v>
      </c>
      <c r="L1830" s="14">
        <v>2026</v>
      </c>
      <c r="M1830" s="2"/>
    </row>
    <row r="1831" spans="2:13" x14ac:dyDescent="0.3">
      <c r="B1831" s="15">
        <v>46056</v>
      </c>
      <c r="C1831" s="2" t="s">
        <v>33</v>
      </c>
      <c r="D1831" s="2" t="s">
        <v>34</v>
      </c>
      <c r="E1831" s="16">
        <v>1</v>
      </c>
      <c r="F1831" s="17">
        <v>199.99</v>
      </c>
      <c r="G1831" s="16">
        <v>4</v>
      </c>
      <c r="H1831" s="17">
        <v>999.96</v>
      </c>
      <c r="I1831" s="2" t="s">
        <v>35</v>
      </c>
      <c r="J1831" s="2" t="s">
        <v>36</v>
      </c>
      <c r="K1831" s="16" t="s">
        <v>107</v>
      </c>
      <c r="L1831" s="18">
        <v>2026</v>
      </c>
      <c r="M1831" s="2"/>
    </row>
    <row r="1832" spans="2:13" x14ac:dyDescent="0.3">
      <c r="B1832" s="10">
        <v>46057</v>
      </c>
      <c r="C1832" s="11" t="s">
        <v>98</v>
      </c>
      <c r="D1832" s="11" t="s">
        <v>99</v>
      </c>
      <c r="E1832" s="12">
        <v>3</v>
      </c>
      <c r="F1832" s="13">
        <v>1079.8799999999999</v>
      </c>
      <c r="G1832" s="12">
        <v>5</v>
      </c>
      <c r="H1832" s="13">
        <v>1999.75</v>
      </c>
      <c r="I1832" s="11" t="s">
        <v>13</v>
      </c>
      <c r="J1832" s="11" t="s">
        <v>100</v>
      </c>
      <c r="K1832" s="12" t="s">
        <v>107</v>
      </c>
      <c r="L1832" s="14">
        <v>2026</v>
      </c>
      <c r="M1832" s="2"/>
    </row>
    <row r="1833" spans="2:13" x14ac:dyDescent="0.3">
      <c r="B1833" s="15">
        <v>46057</v>
      </c>
      <c r="C1833" s="2" t="s">
        <v>49</v>
      </c>
      <c r="D1833" s="2" t="s">
        <v>50</v>
      </c>
      <c r="E1833" s="16">
        <v>0</v>
      </c>
      <c r="F1833" s="17">
        <v>0</v>
      </c>
      <c r="G1833" s="16">
        <v>5</v>
      </c>
      <c r="H1833" s="17">
        <v>209.4</v>
      </c>
      <c r="I1833" s="2" t="s">
        <v>46</v>
      </c>
      <c r="J1833" s="2" t="s">
        <v>36</v>
      </c>
      <c r="K1833" s="16" t="s">
        <v>107</v>
      </c>
      <c r="L1833" s="18">
        <v>2026</v>
      </c>
      <c r="M1833" s="2"/>
    </row>
    <row r="1834" spans="2:13" x14ac:dyDescent="0.3">
      <c r="B1834" s="10">
        <v>46058</v>
      </c>
      <c r="C1834" s="11" t="s">
        <v>23</v>
      </c>
      <c r="D1834" s="11" t="s">
        <v>24</v>
      </c>
      <c r="E1834" s="12">
        <v>1</v>
      </c>
      <c r="F1834" s="13">
        <v>10</v>
      </c>
      <c r="G1834" s="12">
        <v>5</v>
      </c>
      <c r="H1834" s="13">
        <v>99.95</v>
      </c>
      <c r="I1834" s="11" t="s">
        <v>25</v>
      </c>
      <c r="J1834" s="11" t="s">
        <v>14</v>
      </c>
      <c r="K1834" s="12" t="s">
        <v>107</v>
      </c>
      <c r="L1834" s="14">
        <v>2026</v>
      </c>
      <c r="M1834" s="2"/>
    </row>
    <row r="1835" spans="2:13" x14ac:dyDescent="0.3">
      <c r="B1835" s="15">
        <v>46059</v>
      </c>
      <c r="C1835" s="2" t="s">
        <v>92</v>
      </c>
      <c r="D1835" s="2" t="s">
        <v>93</v>
      </c>
      <c r="E1835" s="16">
        <v>1</v>
      </c>
      <c r="F1835" s="17">
        <v>38.99</v>
      </c>
      <c r="G1835" s="16">
        <v>5</v>
      </c>
      <c r="H1835" s="17">
        <v>299.95</v>
      </c>
      <c r="I1835" s="2" t="s">
        <v>94</v>
      </c>
      <c r="J1835" s="2" t="s">
        <v>95</v>
      </c>
      <c r="K1835" s="16" t="s">
        <v>107</v>
      </c>
      <c r="L1835" s="18">
        <v>2026</v>
      </c>
      <c r="M1835" s="2"/>
    </row>
    <row r="1836" spans="2:13" x14ac:dyDescent="0.3">
      <c r="B1836" s="10">
        <v>46060</v>
      </c>
      <c r="C1836" s="11" t="s">
        <v>84</v>
      </c>
      <c r="D1836" s="11" t="s">
        <v>85</v>
      </c>
      <c r="E1836" s="12">
        <v>1</v>
      </c>
      <c r="F1836" s="13">
        <v>96.75</v>
      </c>
      <c r="G1836" s="12">
        <v>4</v>
      </c>
      <c r="H1836" s="13">
        <v>516</v>
      </c>
      <c r="I1836" s="11" t="s">
        <v>86</v>
      </c>
      <c r="J1836" s="11" t="s">
        <v>78</v>
      </c>
      <c r="K1836" s="12" t="s">
        <v>107</v>
      </c>
      <c r="L1836" s="14">
        <v>2026</v>
      </c>
      <c r="M1836" s="2"/>
    </row>
    <row r="1837" spans="2:13" x14ac:dyDescent="0.3">
      <c r="B1837" s="15">
        <v>46060</v>
      </c>
      <c r="C1837" s="2" t="s">
        <v>33</v>
      </c>
      <c r="D1837" s="2" t="s">
        <v>34</v>
      </c>
      <c r="E1837" s="16">
        <v>3</v>
      </c>
      <c r="F1837" s="17">
        <v>599.97</v>
      </c>
      <c r="G1837" s="16">
        <v>5</v>
      </c>
      <c r="H1837" s="17">
        <v>1249.95</v>
      </c>
      <c r="I1837" s="2" t="s">
        <v>35</v>
      </c>
      <c r="J1837" s="2" t="s">
        <v>36</v>
      </c>
      <c r="K1837" s="16" t="s">
        <v>107</v>
      </c>
      <c r="L1837" s="18">
        <v>2026</v>
      </c>
      <c r="M1837" s="2"/>
    </row>
    <row r="1838" spans="2:13" x14ac:dyDescent="0.3">
      <c r="B1838" s="10">
        <v>46061</v>
      </c>
      <c r="C1838" s="11" t="s">
        <v>82</v>
      </c>
      <c r="D1838" s="11" t="s">
        <v>83</v>
      </c>
      <c r="E1838" s="12">
        <v>1</v>
      </c>
      <c r="F1838" s="13">
        <v>96.75</v>
      </c>
      <c r="G1838" s="12">
        <v>1</v>
      </c>
      <c r="H1838" s="13">
        <v>129</v>
      </c>
      <c r="I1838" s="11" t="s">
        <v>77</v>
      </c>
      <c r="J1838" s="11" t="s">
        <v>78</v>
      </c>
      <c r="K1838" s="12" t="s">
        <v>107</v>
      </c>
      <c r="L1838" s="14">
        <v>2026</v>
      </c>
      <c r="M1838" s="2"/>
    </row>
    <row r="1839" spans="2:13" x14ac:dyDescent="0.3">
      <c r="B1839" s="15">
        <v>46062</v>
      </c>
      <c r="C1839" s="2" t="s">
        <v>37</v>
      </c>
      <c r="D1839" s="2" t="s">
        <v>38</v>
      </c>
      <c r="E1839" s="16">
        <v>3</v>
      </c>
      <c r="F1839" s="17">
        <v>116.97</v>
      </c>
      <c r="G1839" s="16">
        <v>4</v>
      </c>
      <c r="H1839" s="17">
        <v>239.96</v>
      </c>
      <c r="I1839" s="2" t="s">
        <v>39</v>
      </c>
      <c r="J1839" s="2" t="s">
        <v>36</v>
      </c>
      <c r="K1839" s="16" t="s">
        <v>107</v>
      </c>
      <c r="L1839" s="18">
        <v>2026</v>
      </c>
      <c r="M1839" s="2"/>
    </row>
    <row r="1840" spans="2:13" x14ac:dyDescent="0.3">
      <c r="B1840" s="10">
        <v>46063</v>
      </c>
      <c r="C1840" s="11" t="s">
        <v>104</v>
      </c>
      <c r="D1840" s="11" t="s">
        <v>105</v>
      </c>
      <c r="E1840" s="12">
        <v>0</v>
      </c>
      <c r="F1840" s="13">
        <v>0</v>
      </c>
      <c r="G1840" s="12">
        <v>4</v>
      </c>
      <c r="H1840" s="13">
        <v>212.6</v>
      </c>
      <c r="I1840" s="11" t="s">
        <v>106</v>
      </c>
      <c r="J1840" s="11" t="s">
        <v>100</v>
      </c>
      <c r="K1840" s="12" t="s">
        <v>107</v>
      </c>
      <c r="L1840" s="14">
        <v>2026</v>
      </c>
      <c r="M1840" s="2"/>
    </row>
    <row r="1841" spans="2:13" x14ac:dyDescent="0.3">
      <c r="B1841" s="15">
        <v>46064</v>
      </c>
      <c r="C1841" s="2" t="s">
        <v>44</v>
      </c>
      <c r="D1841" s="2" t="s">
        <v>45</v>
      </c>
      <c r="E1841" s="16">
        <v>0</v>
      </c>
      <c r="F1841" s="17">
        <v>0</v>
      </c>
      <c r="G1841" s="16">
        <v>4</v>
      </c>
      <c r="H1841" s="17">
        <v>201.28</v>
      </c>
      <c r="I1841" s="2" t="s">
        <v>46</v>
      </c>
      <c r="J1841" s="2" t="s">
        <v>36</v>
      </c>
      <c r="K1841" s="16" t="s">
        <v>107</v>
      </c>
      <c r="L1841" s="18">
        <v>2026</v>
      </c>
      <c r="M1841" s="2"/>
    </row>
    <row r="1842" spans="2:13" x14ac:dyDescent="0.3">
      <c r="B1842" s="10">
        <v>46065</v>
      </c>
      <c r="C1842" s="11" t="s">
        <v>31</v>
      </c>
      <c r="D1842" s="11" t="s">
        <v>32</v>
      </c>
      <c r="E1842" s="12">
        <v>3</v>
      </c>
      <c r="F1842" s="13">
        <v>703.5</v>
      </c>
      <c r="G1842" s="12">
        <v>1</v>
      </c>
      <c r="H1842" s="13">
        <v>275.88</v>
      </c>
      <c r="I1842" s="11" t="s">
        <v>18</v>
      </c>
      <c r="J1842" s="11" t="s">
        <v>14</v>
      </c>
      <c r="K1842" s="12" t="s">
        <v>107</v>
      </c>
      <c r="L1842" s="14">
        <v>2026</v>
      </c>
      <c r="M1842" s="2"/>
    </row>
    <row r="1843" spans="2:13" x14ac:dyDescent="0.3">
      <c r="B1843" s="15">
        <v>46065</v>
      </c>
      <c r="C1843" s="2" t="s">
        <v>63</v>
      </c>
      <c r="D1843" s="2" t="s">
        <v>41</v>
      </c>
      <c r="E1843" s="16">
        <v>2</v>
      </c>
      <c r="F1843" s="17">
        <v>40</v>
      </c>
      <c r="G1843" s="16">
        <v>5</v>
      </c>
      <c r="H1843" s="17">
        <v>199.95</v>
      </c>
      <c r="I1843" s="2" t="s">
        <v>25</v>
      </c>
      <c r="J1843" s="2" t="s">
        <v>55</v>
      </c>
      <c r="K1843" s="16" t="s">
        <v>107</v>
      </c>
      <c r="L1843" s="18">
        <v>2026</v>
      </c>
      <c r="M1843" s="2"/>
    </row>
    <row r="1844" spans="2:13" x14ac:dyDescent="0.3">
      <c r="B1844" s="10">
        <v>46066</v>
      </c>
      <c r="C1844" s="11" t="s">
        <v>98</v>
      </c>
      <c r="D1844" s="11" t="s">
        <v>99</v>
      </c>
      <c r="E1844" s="12">
        <v>1</v>
      </c>
      <c r="F1844" s="13">
        <v>359.96</v>
      </c>
      <c r="G1844" s="12">
        <v>5</v>
      </c>
      <c r="H1844" s="13">
        <v>1999.75</v>
      </c>
      <c r="I1844" s="11" t="s">
        <v>13</v>
      </c>
      <c r="J1844" s="11" t="s">
        <v>100</v>
      </c>
      <c r="K1844" s="12" t="s">
        <v>107</v>
      </c>
      <c r="L1844" s="14">
        <v>2026</v>
      </c>
      <c r="M1844" s="2"/>
    </row>
    <row r="1845" spans="2:13" x14ac:dyDescent="0.3">
      <c r="B1845" s="15">
        <v>46066</v>
      </c>
      <c r="C1845" s="2" t="s">
        <v>16</v>
      </c>
      <c r="D1845" s="2" t="s">
        <v>17</v>
      </c>
      <c r="E1845" s="16">
        <v>3</v>
      </c>
      <c r="F1845" s="17">
        <v>524.97</v>
      </c>
      <c r="G1845" s="16">
        <v>5</v>
      </c>
      <c r="H1845" s="17">
        <v>1249.95</v>
      </c>
      <c r="I1845" s="2" t="s">
        <v>18</v>
      </c>
      <c r="J1845" s="2" t="s">
        <v>14</v>
      </c>
      <c r="K1845" s="16" t="s">
        <v>107</v>
      </c>
      <c r="L1845" s="18">
        <v>2026</v>
      </c>
      <c r="M1845" s="2"/>
    </row>
    <row r="1846" spans="2:13" x14ac:dyDescent="0.3">
      <c r="B1846" s="10">
        <v>46067</v>
      </c>
      <c r="C1846" s="11" t="s">
        <v>98</v>
      </c>
      <c r="D1846" s="11" t="s">
        <v>99</v>
      </c>
      <c r="E1846" s="12">
        <v>1</v>
      </c>
      <c r="F1846" s="13">
        <v>359.96</v>
      </c>
      <c r="G1846" s="12">
        <v>3</v>
      </c>
      <c r="H1846" s="13">
        <v>1199.8499999999999</v>
      </c>
      <c r="I1846" s="11" t="s">
        <v>13</v>
      </c>
      <c r="J1846" s="11" t="s">
        <v>100</v>
      </c>
      <c r="K1846" s="12" t="s">
        <v>107</v>
      </c>
      <c r="L1846" s="14">
        <v>2026</v>
      </c>
      <c r="M1846" s="2"/>
    </row>
    <row r="1847" spans="2:13" x14ac:dyDescent="0.3">
      <c r="B1847" s="15">
        <v>46068</v>
      </c>
      <c r="C1847" s="2" t="s">
        <v>92</v>
      </c>
      <c r="D1847" s="2" t="s">
        <v>93</v>
      </c>
      <c r="E1847" s="16">
        <v>1</v>
      </c>
      <c r="F1847" s="17">
        <v>38.99</v>
      </c>
      <c r="G1847" s="16">
        <v>4</v>
      </c>
      <c r="H1847" s="17">
        <v>239.96</v>
      </c>
      <c r="I1847" s="2" t="s">
        <v>94</v>
      </c>
      <c r="J1847" s="2" t="s">
        <v>95</v>
      </c>
      <c r="K1847" s="16" t="s">
        <v>107</v>
      </c>
      <c r="L1847" s="18">
        <v>2026</v>
      </c>
      <c r="M1847" s="2"/>
    </row>
    <row r="1848" spans="2:13" x14ac:dyDescent="0.3">
      <c r="B1848" s="10">
        <v>46069</v>
      </c>
      <c r="C1848" s="11" t="s">
        <v>40</v>
      </c>
      <c r="D1848" s="11" t="s">
        <v>41</v>
      </c>
      <c r="E1848" s="12">
        <v>2</v>
      </c>
      <c r="F1848" s="13">
        <v>43.98</v>
      </c>
      <c r="G1848" s="12">
        <v>2</v>
      </c>
      <c r="H1848" s="13">
        <v>79.98</v>
      </c>
      <c r="I1848" s="11" t="s">
        <v>25</v>
      </c>
      <c r="J1848" s="11" t="s">
        <v>36</v>
      </c>
      <c r="K1848" s="12" t="s">
        <v>107</v>
      </c>
      <c r="L1848" s="14">
        <v>2026</v>
      </c>
      <c r="M1848" s="2"/>
    </row>
    <row r="1849" spans="2:13" x14ac:dyDescent="0.3">
      <c r="B1849" s="15">
        <v>46070</v>
      </c>
      <c r="C1849" s="2" t="s">
        <v>84</v>
      </c>
      <c r="D1849" s="2" t="s">
        <v>85</v>
      </c>
      <c r="E1849" s="16">
        <v>3</v>
      </c>
      <c r="F1849" s="17">
        <v>290.25</v>
      </c>
      <c r="G1849" s="16">
        <v>4</v>
      </c>
      <c r="H1849" s="17">
        <v>516</v>
      </c>
      <c r="I1849" s="2" t="s">
        <v>86</v>
      </c>
      <c r="J1849" s="2" t="s">
        <v>78</v>
      </c>
      <c r="K1849" s="16" t="s">
        <v>107</v>
      </c>
      <c r="L1849" s="18">
        <v>2026</v>
      </c>
      <c r="M1849" s="2"/>
    </row>
    <row r="1850" spans="2:13" x14ac:dyDescent="0.3">
      <c r="B1850" s="10">
        <v>46071</v>
      </c>
      <c r="C1850" s="11" t="s">
        <v>63</v>
      </c>
      <c r="D1850" s="11" t="s">
        <v>41</v>
      </c>
      <c r="E1850" s="12">
        <v>3</v>
      </c>
      <c r="F1850" s="13">
        <v>60</v>
      </c>
      <c r="G1850" s="12">
        <v>3</v>
      </c>
      <c r="H1850" s="13">
        <v>119.97</v>
      </c>
      <c r="I1850" s="11" t="s">
        <v>25</v>
      </c>
      <c r="J1850" s="11" t="s">
        <v>55</v>
      </c>
      <c r="K1850" s="12" t="s">
        <v>107</v>
      </c>
      <c r="L1850" s="14">
        <v>2026</v>
      </c>
      <c r="M1850" s="2"/>
    </row>
    <row r="1851" spans="2:13" x14ac:dyDescent="0.3">
      <c r="B1851" s="15">
        <v>46072</v>
      </c>
      <c r="C1851" s="2" t="s">
        <v>79</v>
      </c>
      <c r="D1851" s="2" t="s">
        <v>80</v>
      </c>
      <c r="E1851" s="16">
        <v>2</v>
      </c>
      <c r="F1851" s="17">
        <v>423.3</v>
      </c>
      <c r="G1851" s="16">
        <v>2</v>
      </c>
      <c r="H1851" s="17">
        <v>498</v>
      </c>
      <c r="I1851" s="2" t="s">
        <v>81</v>
      </c>
      <c r="J1851" s="2" t="s">
        <v>78</v>
      </c>
      <c r="K1851" s="16" t="s">
        <v>107</v>
      </c>
      <c r="L1851" s="18">
        <v>2026</v>
      </c>
      <c r="M1851" s="2"/>
    </row>
    <row r="1852" spans="2:13" x14ac:dyDescent="0.3">
      <c r="B1852" s="10">
        <v>46072</v>
      </c>
      <c r="C1852" s="11" t="s">
        <v>96</v>
      </c>
      <c r="D1852" s="11" t="s">
        <v>97</v>
      </c>
      <c r="E1852" s="12">
        <v>1</v>
      </c>
      <c r="F1852" s="13">
        <v>74.989999999999995</v>
      </c>
      <c r="G1852" s="12">
        <v>5</v>
      </c>
      <c r="H1852" s="13">
        <v>499.95</v>
      </c>
      <c r="I1852" s="11" t="s">
        <v>25</v>
      </c>
      <c r="J1852" s="11" t="s">
        <v>95</v>
      </c>
      <c r="K1852" s="12" t="s">
        <v>107</v>
      </c>
      <c r="L1852" s="14">
        <v>2026</v>
      </c>
      <c r="M1852" s="2"/>
    </row>
    <row r="1853" spans="2:13" x14ac:dyDescent="0.3">
      <c r="B1853" s="15">
        <v>46073</v>
      </c>
      <c r="C1853" s="2" t="s">
        <v>101</v>
      </c>
      <c r="D1853" s="2" t="s">
        <v>102</v>
      </c>
      <c r="E1853" s="16">
        <v>2</v>
      </c>
      <c r="F1853" s="17">
        <v>488.6</v>
      </c>
      <c r="G1853" s="16">
        <v>4</v>
      </c>
      <c r="H1853" s="17">
        <v>1396</v>
      </c>
      <c r="I1853" s="2" t="s">
        <v>103</v>
      </c>
      <c r="J1853" s="2" t="s">
        <v>100</v>
      </c>
      <c r="K1853" s="16" t="s">
        <v>107</v>
      </c>
      <c r="L1853" s="18">
        <v>2026</v>
      </c>
      <c r="M1853" s="2"/>
    </row>
    <row r="1854" spans="2:13" x14ac:dyDescent="0.3">
      <c r="B1854" s="10">
        <v>46074</v>
      </c>
      <c r="C1854" s="11" t="s">
        <v>23</v>
      </c>
      <c r="D1854" s="11" t="s">
        <v>24</v>
      </c>
      <c r="E1854" s="12">
        <v>3</v>
      </c>
      <c r="F1854" s="13">
        <v>30</v>
      </c>
      <c r="G1854" s="12">
        <v>2</v>
      </c>
      <c r="H1854" s="13">
        <v>39.979999999999997</v>
      </c>
      <c r="I1854" s="11" t="s">
        <v>25</v>
      </c>
      <c r="J1854" s="11" t="s">
        <v>14</v>
      </c>
      <c r="K1854" s="12" t="s">
        <v>107</v>
      </c>
      <c r="L1854" s="14">
        <v>2026</v>
      </c>
      <c r="M1854" s="2"/>
    </row>
    <row r="1855" spans="2:13" x14ac:dyDescent="0.3">
      <c r="B1855" s="15">
        <v>46075</v>
      </c>
      <c r="C1855" s="2" t="s">
        <v>51</v>
      </c>
      <c r="D1855" s="2" t="s">
        <v>52</v>
      </c>
      <c r="E1855" s="16">
        <v>2</v>
      </c>
      <c r="F1855" s="17">
        <v>179.98</v>
      </c>
      <c r="G1855" s="16">
        <v>5</v>
      </c>
      <c r="H1855" s="17">
        <v>599.95000000000005</v>
      </c>
      <c r="I1855" s="2" t="s">
        <v>39</v>
      </c>
      <c r="J1855" s="2" t="s">
        <v>36</v>
      </c>
      <c r="K1855" s="16" t="s">
        <v>107</v>
      </c>
      <c r="L1855" s="18">
        <v>2026</v>
      </c>
      <c r="M1855" s="2"/>
    </row>
    <row r="1856" spans="2:13" x14ac:dyDescent="0.3">
      <c r="B1856" s="10">
        <v>46076</v>
      </c>
      <c r="C1856" s="11" t="s">
        <v>33</v>
      </c>
      <c r="D1856" s="11" t="s">
        <v>34</v>
      </c>
      <c r="E1856" s="12">
        <v>2</v>
      </c>
      <c r="F1856" s="13">
        <v>399.98</v>
      </c>
      <c r="G1856" s="12">
        <v>3</v>
      </c>
      <c r="H1856" s="13">
        <v>749.97</v>
      </c>
      <c r="I1856" s="11" t="s">
        <v>35</v>
      </c>
      <c r="J1856" s="11" t="s">
        <v>36</v>
      </c>
      <c r="K1856" s="12" t="s">
        <v>107</v>
      </c>
      <c r="L1856" s="14">
        <v>2026</v>
      </c>
      <c r="M1856" s="2"/>
    </row>
    <row r="1857" spans="2:13" x14ac:dyDescent="0.3">
      <c r="B1857" s="15">
        <v>46077</v>
      </c>
      <c r="C1857" s="2" t="s">
        <v>44</v>
      </c>
      <c r="D1857" s="2" t="s">
        <v>45</v>
      </c>
      <c r="E1857" s="16">
        <v>1</v>
      </c>
      <c r="F1857" s="17">
        <v>32.71</v>
      </c>
      <c r="G1857" s="16">
        <v>1</v>
      </c>
      <c r="H1857" s="17">
        <v>50.32</v>
      </c>
      <c r="I1857" s="2" t="s">
        <v>46</v>
      </c>
      <c r="J1857" s="2" t="s">
        <v>36</v>
      </c>
      <c r="K1857" s="16" t="s">
        <v>107</v>
      </c>
      <c r="L1857" s="18">
        <v>2026</v>
      </c>
      <c r="M1857" s="2"/>
    </row>
    <row r="1858" spans="2:13" x14ac:dyDescent="0.3">
      <c r="B1858" s="10">
        <v>46077</v>
      </c>
      <c r="C1858" s="11" t="s">
        <v>92</v>
      </c>
      <c r="D1858" s="11" t="s">
        <v>93</v>
      </c>
      <c r="E1858" s="12">
        <v>3</v>
      </c>
      <c r="F1858" s="13">
        <v>116.97</v>
      </c>
      <c r="G1858" s="12">
        <v>5</v>
      </c>
      <c r="H1858" s="13">
        <v>299.95</v>
      </c>
      <c r="I1858" s="11" t="s">
        <v>94</v>
      </c>
      <c r="J1858" s="11" t="s">
        <v>95</v>
      </c>
      <c r="K1858" s="12" t="s">
        <v>107</v>
      </c>
      <c r="L1858" s="14">
        <v>2026</v>
      </c>
      <c r="M1858" s="2"/>
    </row>
    <row r="1859" spans="2:13" x14ac:dyDescent="0.3">
      <c r="B1859" s="15">
        <v>46078</v>
      </c>
      <c r="C1859" s="2" t="s">
        <v>87</v>
      </c>
      <c r="D1859" s="2" t="s">
        <v>88</v>
      </c>
      <c r="E1859" s="16">
        <v>28</v>
      </c>
      <c r="F1859" s="17">
        <v>1763.72</v>
      </c>
      <c r="G1859" s="16">
        <v>4</v>
      </c>
      <c r="H1859" s="17">
        <v>359.96</v>
      </c>
      <c r="I1859" s="2" t="s">
        <v>25</v>
      </c>
      <c r="J1859" s="2" t="s">
        <v>78</v>
      </c>
      <c r="K1859" s="16" t="s">
        <v>107</v>
      </c>
      <c r="L1859" s="18">
        <v>2026</v>
      </c>
      <c r="M1859" s="2"/>
    </row>
    <row r="1860" spans="2:13" x14ac:dyDescent="0.3">
      <c r="B1860" s="10">
        <v>46079</v>
      </c>
      <c r="C1860" s="11" t="s">
        <v>44</v>
      </c>
      <c r="D1860" s="11" t="s">
        <v>45</v>
      </c>
      <c r="E1860" s="12">
        <v>0</v>
      </c>
      <c r="F1860" s="13">
        <v>0</v>
      </c>
      <c r="G1860" s="12">
        <v>3</v>
      </c>
      <c r="H1860" s="13">
        <v>150.96</v>
      </c>
      <c r="I1860" s="11" t="s">
        <v>46</v>
      </c>
      <c r="J1860" s="11" t="s">
        <v>36</v>
      </c>
      <c r="K1860" s="12" t="s">
        <v>107</v>
      </c>
      <c r="L1860" s="14">
        <v>2026</v>
      </c>
      <c r="M1860" s="2"/>
    </row>
    <row r="1861" spans="2:13" x14ac:dyDescent="0.3">
      <c r="B1861" s="15">
        <v>46080</v>
      </c>
      <c r="C1861" s="2" t="s">
        <v>87</v>
      </c>
      <c r="D1861" s="2" t="s">
        <v>88</v>
      </c>
      <c r="E1861" s="16">
        <v>2</v>
      </c>
      <c r="F1861" s="17">
        <v>125.98</v>
      </c>
      <c r="G1861" s="16">
        <v>1</v>
      </c>
      <c r="H1861" s="17">
        <v>89.99</v>
      </c>
      <c r="I1861" s="2" t="s">
        <v>25</v>
      </c>
      <c r="J1861" s="2" t="s">
        <v>78</v>
      </c>
      <c r="K1861" s="16" t="s">
        <v>107</v>
      </c>
      <c r="L1861" s="18">
        <v>2026</v>
      </c>
      <c r="M1861" s="2"/>
    </row>
    <row r="1862" spans="2:13" x14ac:dyDescent="0.3">
      <c r="B1862" s="10">
        <v>46081</v>
      </c>
      <c r="C1862" s="11" t="s">
        <v>40</v>
      </c>
      <c r="D1862" s="11" t="s">
        <v>41</v>
      </c>
      <c r="E1862" s="12">
        <v>2</v>
      </c>
      <c r="F1862" s="13">
        <v>43.98</v>
      </c>
      <c r="G1862" s="12">
        <v>3</v>
      </c>
      <c r="H1862" s="13">
        <v>119.97</v>
      </c>
      <c r="I1862" s="11" t="s">
        <v>25</v>
      </c>
      <c r="J1862" s="11" t="s">
        <v>36</v>
      </c>
      <c r="K1862" s="12" t="s">
        <v>107</v>
      </c>
      <c r="L1862" s="14">
        <v>2026</v>
      </c>
      <c r="M1862" s="2"/>
    </row>
    <row r="1863" spans="2:13" x14ac:dyDescent="0.3">
      <c r="B1863" s="15">
        <v>46082</v>
      </c>
      <c r="C1863" s="2" t="s">
        <v>19</v>
      </c>
      <c r="D1863" s="2" t="s">
        <v>20</v>
      </c>
      <c r="E1863" s="16">
        <v>1</v>
      </c>
      <c r="F1863" s="17">
        <v>64.989999999999995</v>
      </c>
      <c r="G1863" s="16">
        <v>2</v>
      </c>
      <c r="H1863" s="17">
        <v>199.98</v>
      </c>
      <c r="I1863" s="2" t="s">
        <v>18</v>
      </c>
      <c r="J1863" s="2" t="s">
        <v>14</v>
      </c>
      <c r="K1863" s="16" t="s">
        <v>108</v>
      </c>
      <c r="L1863" s="18">
        <v>2026</v>
      </c>
      <c r="M1863" s="2"/>
    </row>
    <row r="1864" spans="2:13" x14ac:dyDescent="0.3">
      <c r="B1864" s="10">
        <v>46083</v>
      </c>
      <c r="C1864" s="11" t="s">
        <v>82</v>
      </c>
      <c r="D1864" s="11" t="s">
        <v>83</v>
      </c>
      <c r="E1864" s="12">
        <v>3</v>
      </c>
      <c r="F1864" s="13">
        <v>290.25</v>
      </c>
      <c r="G1864" s="12">
        <v>1</v>
      </c>
      <c r="H1864" s="13">
        <v>129</v>
      </c>
      <c r="I1864" s="11" t="s">
        <v>77</v>
      </c>
      <c r="J1864" s="11" t="s">
        <v>78</v>
      </c>
      <c r="K1864" s="12" t="s">
        <v>108</v>
      </c>
      <c r="L1864" s="14">
        <v>2026</v>
      </c>
      <c r="M1864" s="2"/>
    </row>
    <row r="1865" spans="2:13" x14ac:dyDescent="0.3">
      <c r="B1865" s="15">
        <v>46084</v>
      </c>
      <c r="C1865" s="2" t="s">
        <v>44</v>
      </c>
      <c r="D1865" s="2" t="s">
        <v>45</v>
      </c>
      <c r="E1865" s="16">
        <v>0</v>
      </c>
      <c r="F1865" s="17">
        <v>0</v>
      </c>
      <c r="G1865" s="16">
        <v>5</v>
      </c>
      <c r="H1865" s="17">
        <v>251.6</v>
      </c>
      <c r="I1865" s="2" t="s">
        <v>46</v>
      </c>
      <c r="J1865" s="2" t="s">
        <v>36</v>
      </c>
      <c r="K1865" s="16" t="s">
        <v>108</v>
      </c>
      <c r="L1865" s="18">
        <v>2026</v>
      </c>
      <c r="M1865" s="2"/>
    </row>
    <row r="1866" spans="2:13" x14ac:dyDescent="0.3">
      <c r="B1866" s="10">
        <v>46085</v>
      </c>
      <c r="C1866" s="11" t="s">
        <v>72</v>
      </c>
      <c r="D1866" s="11" t="s">
        <v>73</v>
      </c>
      <c r="E1866" s="12">
        <v>3</v>
      </c>
      <c r="F1866" s="13">
        <v>37800</v>
      </c>
      <c r="G1866" s="12">
        <v>1</v>
      </c>
      <c r="H1866" s="13">
        <v>14000</v>
      </c>
      <c r="I1866" s="11" t="s">
        <v>74</v>
      </c>
      <c r="J1866" s="11" t="s">
        <v>68</v>
      </c>
      <c r="K1866" s="12" t="s">
        <v>108</v>
      </c>
      <c r="L1866" s="14">
        <v>2026</v>
      </c>
      <c r="M1866" s="2"/>
    </row>
    <row r="1867" spans="2:13" x14ac:dyDescent="0.3">
      <c r="B1867" s="15">
        <v>46085</v>
      </c>
      <c r="C1867" s="2" t="s">
        <v>23</v>
      </c>
      <c r="D1867" s="2" t="s">
        <v>24</v>
      </c>
      <c r="E1867" s="16">
        <v>1</v>
      </c>
      <c r="F1867" s="17">
        <v>10</v>
      </c>
      <c r="G1867" s="16">
        <v>5</v>
      </c>
      <c r="H1867" s="17">
        <v>99.95</v>
      </c>
      <c r="I1867" s="2" t="s">
        <v>25</v>
      </c>
      <c r="J1867" s="2" t="s">
        <v>14</v>
      </c>
      <c r="K1867" s="16" t="s">
        <v>108</v>
      </c>
      <c r="L1867" s="18">
        <v>2026</v>
      </c>
      <c r="M1867" s="2"/>
    </row>
    <row r="1868" spans="2:13" x14ac:dyDescent="0.3">
      <c r="B1868" s="10">
        <v>46086</v>
      </c>
      <c r="C1868" s="11" t="s">
        <v>72</v>
      </c>
      <c r="D1868" s="11" t="s">
        <v>73</v>
      </c>
      <c r="E1868" s="12">
        <v>4</v>
      </c>
      <c r="F1868" s="13">
        <v>50400</v>
      </c>
      <c r="G1868" s="12">
        <v>1</v>
      </c>
      <c r="H1868" s="13">
        <v>14000</v>
      </c>
      <c r="I1868" s="11" t="s">
        <v>74</v>
      </c>
      <c r="J1868" s="11" t="s">
        <v>68</v>
      </c>
      <c r="K1868" s="12" t="s">
        <v>108</v>
      </c>
      <c r="L1868" s="14">
        <v>2026</v>
      </c>
      <c r="M1868" s="2"/>
    </row>
    <row r="1869" spans="2:13" x14ac:dyDescent="0.3">
      <c r="B1869" s="15">
        <v>46087</v>
      </c>
      <c r="C1869" s="2" t="s">
        <v>87</v>
      </c>
      <c r="D1869" s="2" t="s">
        <v>88</v>
      </c>
      <c r="E1869" s="16">
        <v>3</v>
      </c>
      <c r="F1869" s="17">
        <v>188.97</v>
      </c>
      <c r="G1869" s="16">
        <v>3</v>
      </c>
      <c r="H1869" s="17">
        <v>269.97000000000003</v>
      </c>
      <c r="I1869" s="2" t="s">
        <v>25</v>
      </c>
      <c r="J1869" s="2" t="s">
        <v>78</v>
      </c>
      <c r="K1869" s="16" t="s">
        <v>108</v>
      </c>
      <c r="L1869" s="18">
        <v>2026</v>
      </c>
      <c r="M1869" s="2"/>
    </row>
    <row r="1870" spans="2:13" x14ac:dyDescent="0.3">
      <c r="B1870" s="10">
        <v>46088</v>
      </c>
      <c r="C1870" s="11" t="s">
        <v>72</v>
      </c>
      <c r="D1870" s="11" t="s">
        <v>73</v>
      </c>
      <c r="E1870" s="12">
        <v>1</v>
      </c>
      <c r="F1870" s="13">
        <v>12600</v>
      </c>
      <c r="G1870" s="12">
        <v>1</v>
      </c>
      <c r="H1870" s="13">
        <v>14000</v>
      </c>
      <c r="I1870" s="11" t="s">
        <v>74</v>
      </c>
      <c r="J1870" s="11" t="s">
        <v>68</v>
      </c>
      <c r="K1870" s="12" t="s">
        <v>108</v>
      </c>
      <c r="L1870" s="14">
        <v>2026</v>
      </c>
      <c r="M1870" s="2"/>
    </row>
    <row r="1871" spans="2:13" x14ac:dyDescent="0.3">
      <c r="B1871" s="15">
        <v>46089</v>
      </c>
      <c r="C1871" s="2" t="s">
        <v>72</v>
      </c>
      <c r="D1871" s="2" t="s">
        <v>73</v>
      </c>
      <c r="E1871" s="16">
        <v>0</v>
      </c>
      <c r="F1871" s="17">
        <v>0</v>
      </c>
      <c r="G1871" s="16">
        <v>1</v>
      </c>
      <c r="H1871" s="17">
        <v>14000</v>
      </c>
      <c r="I1871" s="2" t="s">
        <v>74</v>
      </c>
      <c r="J1871" s="2" t="s">
        <v>68</v>
      </c>
      <c r="K1871" s="16" t="s">
        <v>108</v>
      </c>
      <c r="L1871" s="18">
        <v>2026</v>
      </c>
      <c r="M1871" s="2"/>
    </row>
    <row r="1872" spans="2:13" x14ac:dyDescent="0.3">
      <c r="B1872" s="10">
        <v>46090</v>
      </c>
      <c r="C1872" s="11" t="s">
        <v>19</v>
      </c>
      <c r="D1872" s="11" t="s">
        <v>20</v>
      </c>
      <c r="E1872" s="12">
        <v>2</v>
      </c>
      <c r="F1872" s="13">
        <v>129.97999999999999</v>
      </c>
      <c r="G1872" s="12">
        <v>3</v>
      </c>
      <c r="H1872" s="13">
        <v>299.97000000000003</v>
      </c>
      <c r="I1872" s="11" t="s">
        <v>18</v>
      </c>
      <c r="J1872" s="11" t="s">
        <v>14</v>
      </c>
      <c r="K1872" s="12" t="s">
        <v>108</v>
      </c>
      <c r="L1872" s="14">
        <v>2026</v>
      </c>
      <c r="M1872" s="2"/>
    </row>
    <row r="1873" spans="2:13" x14ac:dyDescent="0.3">
      <c r="B1873" s="15">
        <v>46091</v>
      </c>
      <c r="C1873" s="2" t="s">
        <v>40</v>
      </c>
      <c r="D1873" s="2" t="s">
        <v>41</v>
      </c>
      <c r="E1873" s="16">
        <v>2</v>
      </c>
      <c r="F1873" s="17">
        <v>43.98</v>
      </c>
      <c r="G1873" s="16">
        <v>5</v>
      </c>
      <c r="H1873" s="17">
        <v>199.95</v>
      </c>
      <c r="I1873" s="2" t="s">
        <v>25</v>
      </c>
      <c r="J1873" s="2" t="s">
        <v>36</v>
      </c>
      <c r="K1873" s="16" t="s">
        <v>108</v>
      </c>
      <c r="L1873" s="18">
        <v>2026</v>
      </c>
      <c r="M1873" s="2"/>
    </row>
    <row r="1874" spans="2:13" x14ac:dyDescent="0.3">
      <c r="B1874" s="10">
        <v>46092</v>
      </c>
      <c r="C1874" s="11" t="s">
        <v>42</v>
      </c>
      <c r="D1874" s="11" t="s">
        <v>43</v>
      </c>
      <c r="E1874" s="12">
        <v>3</v>
      </c>
      <c r="F1874" s="13">
        <v>65.97</v>
      </c>
      <c r="G1874" s="12">
        <v>5</v>
      </c>
      <c r="H1874" s="13">
        <v>199.95</v>
      </c>
      <c r="I1874" s="11" t="s">
        <v>25</v>
      </c>
      <c r="J1874" s="11" t="s">
        <v>36</v>
      </c>
      <c r="K1874" s="12" t="s">
        <v>108</v>
      </c>
      <c r="L1874" s="14">
        <v>2026</v>
      </c>
      <c r="M1874" s="2"/>
    </row>
    <row r="1875" spans="2:13" x14ac:dyDescent="0.3">
      <c r="B1875" s="15">
        <v>46093</v>
      </c>
      <c r="C1875" s="2" t="s">
        <v>82</v>
      </c>
      <c r="D1875" s="2" t="s">
        <v>83</v>
      </c>
      <c r="E1875" s="16">
        <v>1</v>
      </c>
      <c r="F1875" s="17">
        <v>96.75</v>
      </c>
      <c r="G1875" s="16">
        <v>3</v>
      </c>
      <c r="H1875" s="17">
        <v>387</v>
      </c>
      <c r="I1875" s="2" t="s">
        <v>77</v>
      </c>
      <c r="J1875" s="2" t="s">
        <v>78</v>
      </c>
      <c r="K1875" s="16" t="s">
        <v>108</v>
      </c>
      <c r="L1875" s="18">
        <v>2026</v>
      </c>
      <c r="M1875" s="2"/>
    </row>
    <row r="1876" spans="2:13" x14ac:dyDescent="0.3">
      <c r="B1876" s="10">
        <v>46094</v>
      </c>
      <c r="C1876" s="11" t="s">
        <v>42</v>
      </c>
      <c r="D1876" s="11" t="s">
        <v>43</v>
      </c>
      <c r="E1876" s="12">
        <v>2</v>
      </c>
      <c r="F1876" s="13">
        <v>43.98</v>
      </c>
      <c r="G1876" s="12">
        <v>3</v>
      </c>
      <c r="H1876" s="13">
        <v>119.97</v>
      </c>
      <c r="I1876" s="11" t="s">
        <v>25</v>
      </c>
      <c r="J1876" s="11" t="s">
        <v>36</v>
      </c>
      <c r="K1876" s="12" t="s">
        <v>108</v>
      </c>
      <c r="L1876" s="14">
        <v>2026</v>
      </c>
      <c r="M1876" s="2"/>
    </row>
    <row r="1877" spans="2:13" x14ac:dyDescent="0.3">
      <c r="B1877" s="15">
        <v>46095</v>
      </c>
      <c r="C1877" s="2" t="s">
        <v>11</v>
      </c>
      <c r="D1877" s="2" t="s">
        <v>12</v>
      </c>
      <c r="E1877" s="16">
        <v>1</v>
      </c>
      <c r="F1877" s="17">
        <v>345.59</v>
      </c>
      <c r="G1877" s="16">
        <v>4</v>
      </c>
      <c r="H1877" s="17">
        <v>1727.96</v>
      </c>
      <c r="I1877" s="2" t="s">
        <v>13</v>
      </c>
      <c r="J1877" s="2" t="s">
        <v>14</v>
      </c>
      <c r="K1877" s="16" t="s">
        <v>108</v>
      </c>
      <c r="L1877" s="18">
        <v>2026</v>
      </c>
      <c r="M1877" s="2"/>
    </row>
    <row r="1878" spans="2:13" x14ac:dyDescent="0.3">
      <c r="B1878" s="10">
        <v>46096</v>
      </c>
      <c r="C1878" s="11" t="s">
        <v>42</v>
      </c>
      <c r="D1878" s="11" t="s">
        <v>43</v>
      </c>
      <c r="E1878" s="12">
        <v>2</v>
      </c>
      <c r="F1878" s="13">
        <v>43.98</v>
      </c>
      <c r="G1878" s="12">
        <v>1</v>
      </c>
      <c r="H1878" s="13">
        <v>39.99</v>
      </c>
      <c r="I1878" s="11" t="s">
        <v>25</v>
      </c>
      <c r="J1878" s="11" t="s">
        <v>36</v>
      </c>
      <c r="K1878" s="12" t="s">
        <v>108</v>
      </c>
      <c r="L1878" s="14">
        <v>2026</v>
      </c>
      <c r="M1878" s="2"/>
    </row>
    <row r="1879" spans="2:13" x14ac:dyDescent="0.3">
      <c r="B1879" s="15">
        <v>46097</v>
      </c>
      <c r="C1879" s="2" t="s">
        <v>87</v>
      </c>
      <c r="D1879" s="2" t="s">
        <v>88</v>
      </c>
      <c r="E1879" s="16">
        <v>0</v>
      </c>
      <c r="F1879" s="17">
        <v>0</v>
      </c>
      <c r="G1879" s="16">
        <v>2</v>
      </c>
      <c r="H1879" s="17">
        <v>179.98</v>
      </c>
      <c r="I1879" s="2" t="s">
        <v>25</v>
      </c>
      <c r="J1879" s="2" t="s">
        <v>78</v>
      </c>
      <c r="K1879" s="16" t="s">
        <v>108</v>
      </c>
      <c r="L1879" s="18">
        <v>2026</v>
      </c>
      <c r="M1879" s="2"/>
    </row>
    <row r="1880" spans="2:13" x14ac:dyDescent="0.3">
      <c r="B1880" s="10">
        <v>46098</v>
      </c>
      <c r="C1880" s="11" t="s">
        <v>40</v>
      </c>
      <c r="D1880" s="11" t="s">
        <v>41</v>
      </c>
      <c r="E1880" s="12">
        <v>2</v>
      </c>
      <c r="F1880" s="13">
        <v>43.98</v>
      </c>
      <c r="G1880" s="12">
        <v>4</v>
      </c>
      <c r="H1880" s="13">
        <v>159.96</v>
      </c>
      <c r="I1880" s="11" t="s">
        <v>25</v>
      </c>
      <c r="J1880" s="11" t="s">
        <v>36</v>
      </c>
      <c r="K1880" s="12" t="s">
        <v>108</v>
      </c>
      <c r="L1880" s="14">
        <v>2026</v>
      </c>
      <c r="M1880" s="2"/>
    </row>
    <row r="1881" spans="2:13" x14ac:dyDescent="0.3">
      <c r="B1881" s="15">
        <v>46099</v>
      </c>
      <c r="C1881" s="2" t="s">
        <v>96</v>
      </c>
      <c r="D1881" s="2" t="s">
        <v>97</v>
      </c>
      <c r="E1881" s="16">
        <v>2</v>
      </c>
      <c r="F1881" s="17">
        <v>149.97999999999999</v>
      </c>
      <c r="G1881" s="16">
        <v>3</v>
      </c>
      <c r="H1881" s="17">
        <v>299.97000000000003</v>
      </c>
      <c r="I1881" s="2" t="s">
        <v>25</v>
      </c>
      <c r="J1881" s="2" t="s">
        <v>95</v>
      </c>
      <c r="K1881" s="16" t="s">
        <v>108</v>
      </c>
      <c r="L1881" s="18">
        <v>2026</v>
      </c>
      <c r="M1881" s="2"/>
    </row>
    <row r="1882" spans="2:13" x14ac:dyDescent="0.3">
      <c r="B1882" s="10">
        <v>46100</v>
      </c>
      <c r="C1882" s="11" t="s">
        <v>61</v>
      </c>
      <c r="D1882" s="11" t="s">
        <v>62</v>
      </c>
      <c r="E1882" s="12">
        <v>0</v>
      </c>
      <c r="F1882" s="13">
        <v>0</v>
      </c>
      <c r="G1882" s="12">
        <v>1</v>
      </c>
      <c r="H1882" s="13">
        <v>326.69</v>
      </c>
      <c r="I1882" s="11" t="s">
        <v>58</v>
      </c>
      <c r="J1882" s="11" t="s">
        <v>55</v>
      </c>
      <c r="K1882" s="12" t="s">
        <v>108</v>
      </c>
      <c r="L1882" s="14">
        <v>2026</v>
      </c>
      <c r="M1882" s="2"/>
    </row>
    <row r="1883" spans="2:13" x14ac:dyDescent="0.3">
      <c r="B1883" s="15">
        <v>46101</v>
      </c>
      <c r="C1883" s="2" t="s">
        <v>84</v>
      </c>
      <c r="D1883" s="2" t="s">
        <v>85</v>
      </c>
      <c r="E1883" s="16">
        <v>3</v>
      </c>
      <c r="F1883" s="17">
        <v>290.25</v>
      </c>
      <c r="G1883" s="16">
        <v>3</v>
      </c>
      <c r="H1883" s="17">
        <v>387</v>
      </c>
      <c r="I1883" s="2" t="s">
        <v>86</v>
      </c>
      <c r="J1883" s="2" t="s">
        <v>78</v>
      </c>
      <c r="K1883" s="16" t="s">
        <v>108</v>
      </c>
      <c r="L1883" s="18">
        <v>2026</v>
      </c>
      <c r="M1883" s="2"/>
    </row>
    <row r="1884" spans="2:13" x14ac:dyDescent="0.3">
      <c r="B1884" s="10">
        <v>46102</v>
      </c>
      <c r="C1884" s="11" t="s">
        <v>72</v>
      </c>
      <c r="D1884" s="11" t="s">
        <v>73</v>
      </c>
      <c r="E1884" s="12">
        <v>0</v>
      </c>
      <c r="F1884" s="13">
        <v>0</v>
      </c>
      <c r="G1884" s="12">
        <v>1</v>
      </c>
      <c r="H1884" s="13">
        <v>14000</v>
      </c>
      <c r="I1884" s="11" t="s">
        <v>74</v>
      </c>
      <c r="J1884" s="11" t="s">
        <v>68</v>
      </c>
      <c r="K1884" s="12" t="s">
        <v>108</v>
      </c>
      <c r="L1884" s="14">
        <v>2026</v>
      </c>
      <c r="M1884" s="2"/>
    </row>
    <row r="1885" spans="2:13" x14ac:dyDescent="0.3">
      <c r="B1885" s="15">
        <v>46103</v>
      </c>
      <c r="C1885" s="2" t="s">
        <v>40</v>
      </c>
      <c r="D1885" s="2" t="s">
        <v>41</v>
      </c>
      <c r="E1885" s="16">
        <v>3</v>
      </c>
      <c r="F1885" s="17">
        <v>65.97</v>
      </c>
      <c r="G1885" s="16">
        <v>5</v>
      </c>
      <c r="H1885" s="17">
        <v>199.95</v>
      </c>
      <c r="I1885" s="2" t="s">
        <v>25</v>
      </c>
      <c r="J1885" s="2" t="s">
        <v>36</v>
      </c>
      <c r="K1885" s="16" t="s">
        <v>108</v>
      </c>
      <c r="L1885" s="18">
        <v>2026</v>
      </c>
      <c r="M1885" s="2"/>
    </row>
    <row r="1886" spans="2:13" x14ac:dyDescent="0.3">
      <c r="B1886" s="10">
        <v>46104</v>
      </c>
      <c r="C1886" s="11" t="s">
        <v>104</v>
      </c>
      <c r="D1886" s="11" t="s">
        <v>105</v>
      </c>
      <c r="E1886" s="12">
        <v>3</v>
      </c>
      <c r="F1886" s="13">
        <v>103.64999999999999</v>
      </c>
      <c r="G1886" s="12">
        <v>1</v>
      </c>
      <c r="H1886" s="13">
        <v>53.15</v>
      </c>
      <c r="I1886" s="11" t="s">
        <v>106</v>
      </c>
      <c r="J1886" s="11" t="s">
        <v>100</v>
      </c>
      <c r="K1886" s="12" t="s">
        <v>108</v>
      </c>
      <c r="L1886" s="14">
        <v>2026</v>
      </c>
      <c r="M1886" s="2"/>
    </row>
    <row r="1887" spans="2:13" x14ac:dyDescent="0.3">
      <c r="B1887" s="15">
        <v>46105</v>
      </c>
      <c r="C1887" s="2" t="s">
        <v>19</v>
      </c>
      <c r="D1887" s="2" t="s">
        <v>20</v>
      </c>
      <c r="E1887" s="16">
        <v>2</v>
      </c>
      <c r="F1887" s="17">
        <v>129.97999999999999</v>
      </c>
      <c r="G1887" s="16">
        <v>5</v>
      </c>
      <c r="H1887" s="17">
        <v>499.95</v>
      </c>
      <c r="I1887" s="2" t="s">
        <v>18</v>
      </c>
      <c r="J1887" s="2" t="s">
        <v>14</v>
      </c>
      <c r="K1887" s="16" t="s">
        <v>108</v>
      </c>
      <c r="L1887" s="18">
        <v>2026</v>
      </c>
      <c r="M1887" s="2"/>
    </row>
    <row r="1888" spans="2:13" x14ac:dyDescent="0.3">
      <c r="B1888" s="10">
        <v>46105</v>
      </c>
      <c r="C1888" s="11" t="s">
        <v>87</v>
      </c>
      <c r="D1888" s="11" t="s">
        <v>88</v>
      </c>
      <c r="E1888" s="12">
        <v>2</v>
      </c>
      <c r="F1888" s="13">
        <v>125.98</v>
      </c>
      <c r="G1888" s="12">
        <v>5</v>
      </c>
      <c r="H1888" s="13">
        <v>449.95</v>
      </c>
      <c r="I1888" s="11" t="s">
        <v>25</v>
      </c>
      <c r="J1888" s="11" t="s">
        <v>78</v>
      </c>
      <c r="K1888" s="12" t="s">
        <v>108</v>
      </c>
      <c r="L1888" s="14">
        <v>2026</v>
      </c>
      <c r="M1888" s="2"/>
    </row>
    <row r="1889" spans="2:13" x14ac:dyDescent="0.3">
      <c r="B1889" s="15">
        <v>46106</v>
      </c>
      <c r="C1889" s="2" t="s">
        <v>23</v>
      </c>
      <c r="D1889" s="2" t="s">
        <v>24</v>
      </c>
      <c r="E1889" s="16">
        <v>0</v>
      </c>
      <c r="F1889" s="17">
        <v>0</v>
      </c>
      <c r="G1889" s="16">
        <v>2</v>
      </c>
      <c r="H1889" s="17">
        <v>39.979999999999997</v>
      </c>
      <c r="I1889" s="2" t="s">
        <v>25</v>
      </c>
      <c r="J1889" s="2" t="s">
        <v>14</v>
      </c>
      <c r="K1889" s="16" t="s">
        <v>108</v>
      </c>
      <c r="L1889" s="18">
        <v>2026</v>
      </c>
      <c r="M1889" s="2"/>
    </row>
    <row r="1890" spans="2:13" x14ac:dyDescent="0.3">
      <c r="B1890" s="10">
        <v>46107</v>
      </c>
      <c r="C1890" s="11" t="s">
        <v>33</v>
      </c>
      <c r="D1890" s="11" t="s">
        <v>34</v>
      </c>
      <c r="E1890" s="12">
        <v>0</v>
      </c>
      <c r="F1890" s="13">
        <v>0</v>
      </c>
      <c r="G1890" s="12">
        <v>3</v>
      </c>
      <c r="H1890" s="13">
        <v>749.97</v>
      </c>
      <c r="I1890" s="11" t="s">
        <v>35</v>
      </c>
      <c r="J1890" s="11" t="s">
        <v>36</v>
      </c>
      <c r="K1890" s="12" t="s">
        <v>108</v>
      </c>
      <c r="L1890" s="14">
        <v>2026</v>
      </c>
      <c r="M1890" s="2"/>
    </row>
    <row r="1891" spans="2:13" x14ac:dyDescent="0.3">
      <c r="B1891" s="15">
        <v>46107</v>
      </c>
      <c r="C1891" s="2" t="s">
        <v>56</v>
      </c>
      <c r="D1891" s="2" t="s">
        <v>57</v>
      </c>
      <c r="E1891" s="16">
        <v>0</v>
      </c>
      <c r="F1891" s="17">
        <v>0</v>
      </c>
      <c r="G1891" s="16">
        <v>5</v>
      </c>
      <c r="H1891" s="17">
        <v>1077.95</v>
      </c>
      <c r="I1891" s="2" t="s">
        <v>58</v>
      </c>
      <c r="J1891" s="2" t="s">
        <v>55</v>
      </c>
      <c r="K1891" s="16" t="s">
        <v>108</v>
      </c>
      <c r="L1891" s="18">
        <v>2026</v>
      </c>
      <c r="M1891" s="2"/>
    </row>
    <row r="1892" spans="2:13" x14ac:dyDescent="0.3">
      <c r="B1892" s="10">
        <v>46108</v>
      </c>
      <c r="C1892" s="11" t="s">
        <v>44</v>
      </c>
      <c r="D1892" s="11" t="s">
        <v>45</v>
      </c>
      <c r="E1892" s="12">
        <v>1</v>
      </c>
      <c r="F1892" s="13">
        <v>32.71</v>
      </c>
      <c r="G1892" s="12">
        <v>2</v>
      </c>
      <c r="H1892" s="13">
        <v>100.64</v>
      </c>
      <c r="I1892" s="11" t="s">
        <v>46</v>
      </c>
      <c r="J1892" s="11" t="s">
        <v>36</v>
      </c>
      <c r="K1892" s="12" t="s">
        <v>108</v>
      </c>
      <c r="L1892" s="14">
        <v>2026</v>
      </c>
      <c r="M1892" s="2"/>
    </row>
    <row r="1893" spans="2:13" x14ac:dyDescent="0.3">
      <c r="B1893" s="15">
        <v>46109</v>
      </c>
      <c r="C1893" s="2" t="s">
        <v>98</v>
      </c>
      <c r="D1893" s="2" t="s">
        <v>99</v>
      </c>
      <c r="E1893" s="16">
        <v>2</v>
      </c>
      <c r="F1893" s="17">
        <v>719.92</v>
      </c>
      <c r="G1893" s="16">
        <v>4</v>
      </c>
      <c r="H1893" s="17">
        <v>1599.8</v>
      </c>
      <c r="I1893" s="2" t="s">
        <v>13</v>
      </c>
      <c r="J1893" s="2" t="s">
        <v>100</v>
      </c>
      <c r="K1893" s="16" t="s">
        <v>108</v>
      </c>
      <c r="L1893" s="18">
        <v>2026</v>
      </c>
      <c r="M1893" s="2"/>
    </row>
    <row r="1894" spans="2:13" x14ac:dyDescent="0.3">
      <c r="B1894" s="10">
        <v>46110</v>
      </c>
      <c r="C1894" s="11" t="s">
        <v>104</v>
      </c>
      <c r="D1894" s="11" t="s">
        <v>105</v>
      </c>
      <c r="E1894" s="12">
        <v>2</v>
      </c>
      <c r="F1894" s="13">
        <v>69.099999999999994</v>
      </c>
      <c r="G1894" s="12">
        <v>5</v>
      </c>
      <c r="H1894" s="13">
        <v>265.75</v>
      </c>
      <c r="I1894" s="11" t="s">
        <v>106</v>
      </c>
      <c r="J1894" s="11" t="s">
        <v>100</v>
      </c>
      <c r="K1894" s="12" t="s">
        <v>108</v>
      </c>
      <c r="L1894" s="14">
        <v>2026</v>
      </c>
      <c r="M1894" s="2"/>
    </row>
    <row r="1895" spans="2:13" x14ac:dyDescent="0.3">
      <c r="B1895" s="15">
        <v>46111</v>
      </c>
      <c r="C1895" s="2" t="s">
        <v>56</v>
      </c>
      <c r="D1895" s="2" t="s">
        <v>57</v>
      </c>
      <c r="E1895" s="16">
        <v>1</v>
      </c>
      <c r="F1895" s="17">
        <v>183.25</v>
      </c>
      <c r="G1895" s="16">
        <v>1</v>
      </c>
      <c r="H1895" s="17">
        <v>215.59</v>
      </c>
      <c r="I1895" s="2" t="s">
        <v>58</v>
      </c>
      <c r="J1895" s="2" t="s">
        <v>55</v>
      </c>
      <c r="K1895" s="16" t="s">
        <v>108</v>
      </c>
      <c r="L1895" s="18">
        <v>2026</v>
      </c>
      <c r="M1895" s="2"/>
    </row>
    <row r="1896" spans="2:13" x14ac:dyDescent="0.3">
      <c r="B1896" s="10">
        <v>46112</v>
      </c>
      <c r="C1896" s="11" t="s">
        <v>44</v>
      </c>
      <c r="D1896" s="11" t="s">
        <v>45</v>
      </c>
      <c r="E1896" s="12">
        <v>0</v>
      </c>
      <c r="F1896" s="13">
        <v>0</v>
      </c>
      <c r="G1896" s="12">
        <v>3</v>
      </c>
      <c r="H1896" s="13">
        <v>150.96</v>
      </c>
      <c r="I1896" s="11" t="s">
        <v>46</v>
      </c>
      <c r="J1896" s="11" t="s">
        <v>36</v>
      </c>
      <c r="K1896" s="12" t="s">
        <v>108</v>
      </c>
      <c r="L1896" s="14">
        <v>2026</v>
      </c>
      <c r="M1896" s="2"/>
    </row>
    <row r="1897" spans="2:13" x14ac:dyDescent="0.3">
      <c r="B1897" s="15">
        <v>46113</v>
      </c>
      <c r="C1897" s="2" t="s">
        <v>26</v>
      </c>
      <c r="D1897" s="2" t="s">
        <v>27</v>
      </c>
      <c r="E1897" s="16">
        <v>2</v>
      </c>
      <c r="F1897" s="17">
        <v>28</v>
      </c>
      <c r="G1897" s="16">
        <v>2</v>
      </c>
      <c r="H1897" s="17">
        <v>55.98</v>
      </c>
      <c r="I1897" s="2" t="s">
        <v>25</v>
      </c>
      <c r="J1897" s="2" t="s">
        <v>14</v>
      </c>
      <c r="K1897" s="16" t="s">
        <v>109</v>
      </c>
      <c r="L1897" s="18">
        <v>2026</v>
      </c>
      <c r="M1897" s="2"/>
    </row>
    <row r="1898" spans="2:13" x14ac:dyDescent="0.3">
      <c r="B1898" s="10">
        <v>46114</v>
      </c>
      <c r="C1898" s="11" t="s">
        <v>63</v>
      </c>
      <c r="D1898" s="11" t="s">
        <v>41</v>
      </c>
      <c r="E1898" s="12">
        <v>2</v>
      </c>
      <c r="F1898" s="13">
        <v>40</v>
      </c>
      <c r="G1898" s="12">
        <v>2</v>
      </c>
      <c r="H1898" s="13">
        <v>79.98</v>
      </c>
      <c r="I1898" s="11" t="s">
        <v>25</v>
      </c>
      <c r="J1898" s="11" t="s">
        <v>55</v>
      </c>
      <c r="K1898" s="12" t="s">
        <v>109</v>
      </c>
      <c r="L1898" s="14">
        <v>2026</v>
      </c>
      <c r="M1898" s="2"/>
    </row>
    <row r="1899" spans="2:13" x14ac:dyDescent="0.3">
      <c r="B1899" s="15">
        <v>46115</v>
      </c>
      <c r="C1899" s="2" t="s">
        <v>42</v>
      </c>
      <c r="D1899" s="2" t="s">
        <v>43</v>
      </c>
      <c r="E1899" s="16">
        <v>1</v>
      </c>
      <c r="F1899" s="17">
        <v>21.99</v>
      </c>
      <c r="G1899" s="16">
        <v>4</v>
      </c>
      <c r="H1899" s="17">
        <v>159.96</v>
      </c>
      <c r="I1899" s="2" t="s">
        <v>25</v>
      </c>
      <c r="J1899" s="2" t="s">
        <v>36</v>
      </c>
      <c r="K1899" s="16" t="s">
        <v>109</v>
      </c>
      <c r="L1899" s="18">
        <v>2026</v>
      </c>
      <c r="M1899" s="2"/>
    </row>
    <row r="1900" spans="2:13" x14ac:dyDescent="0.3">
      <c r="B1900" s="10">
        <v>46116</v>
      </c>
      <c r="C1900" s="11" t="s">
        <v>64</v>
      </c>
      <c r="D1900" s="11" t="s">
        <v>65</v>
      </c>
      <c r="E1900" s="12">
        <v>3</v>
      </c>
      <c r="F1900" s="13">
        <v>1754.97</v>
      </c>
      <c r="G1900" s="12">
        <v>1</v>
      </c>
      <c r="H1900" s="13">
        <v>649.99</v>
      </c>
      <c r="I1900" s="11" t="s">
        <v>35</v>
      </c>
      <c r="J1900" s="11" t="s">
        <v>55</v>
      </c>
      <c r="K1900" s="12" t="s">
        <v>109</v>
      </c>
      <c r="L1900" s="14">
        <v>2026</v>
      </c>
      <c r="M1900" s="2"/>
    </row>
    <row r="1901" spans="2:13" x14ac:dyDescent="0.3">
      <c r="B1901" s="15">
        <v>46117</v>
      </c>
      <c r="C1901" s="2" t="s">
        <v>11</v>
      </c>
      <c r="D1901" s="2" t="s">
        <v>12</v>
      </c>
      <c r="E1901" s="16">
        <v>0</v>
      </c>
      <c r="F1901" s="17">
        <v>0</v>
      </c>
      <c r="G1901" s="16">
        <v>5</v>
      </c>
      <c r="H1901" s="17">
        <v>2159.9499999999998</v>
      </c>
      <c r="I1901" s="2" t="s">
        <v>13</v>
      </c>
      <c r="J1901" s="2" t="s">
        <v>14</v>
      </c>
      <c r="K1901" s="16" t="s">
        <v>109</v>
      </c>
      <c r="L1901" s="18">
        <v>2026</v>
      </c>
      <c r="M1901" s="2"/>
    </row>
    <row r="1902" spans="2:13" x14ac:dyDescent="0.3">
      <c r="B1902" s="10">
        <v>46118</v>
      </c>
      <c r="C1902" s="11" t="s">
        <v>66</v>
      </c>
      <c r="D1902" s="11" t="s">
        <v>67</v>
      </c>
      <c r="E1902" s="12">
        <v>2</v>
      </c>
      <c r="F1902" s="13">
        <v>8991</v>
      </c>
      <c r="G1902" s="12">
        <v>4</v>
      </c>
      <c r="H1902" s="13">
        <v>19980</v>
      </c>
      <c r="I1902" s="11" t="s">
        <v>13</v>
      </c>
      <c r="J1902" s="11" t="s">
        <v>68</v>
      </c>
      <c r="K1902" s="12" t="s">
        <v>109</v>
      </c>
      <c r="L1902" s="14">
        <v>2026</v>
      </c>
      <c r="M1902" s="2"/>
    </row>
    <row r="1903" spans="2:13" x14ac:dyDescent="0.3">
      <c r="B1903" s="15">
        <v>46119</v>
      </c>
      <c r="C1903" s="2" t="s">
        <v>72</v>
      </c>
      <c r="D1903" s="2" t="s">
        <v>73</v>
      </c>
      <c r="E1903" s="16">
        <v>0</v>
      </c>
      <c r="F1903" s="17">
        <v>0</v>
      </c>
      <c r="G1903" s="16">
        <v>1</v>
      </c>
      <c r="H1903" s="17">
        <v>14000</v>
      </c>
      <c r="I1903" s="2" t="s">
        <v>74</v>
      </c>
      <c r="J1903" s="2" t="s">
        <v>68</v>
      </c>
      <c r="K1903" s="16" t="s">
        <v>109</v>
      </c>
      <c r="L1903" s="18">
        <v>2026</v>
      </c>
      <c r="M1903" s="2"/>
    </row>
    <row r="1904" spans="2:13" x14ac:dyDescent="0.3">
      <c r="B1904" s="10">
        <v>46120</v>
      </c>
      <c r="C1904" s="11" t="s">
        <v>66</v>
      </c>
      <c r="D1904" s="11" t="s">
        <v>67</v>
      </c>
      <c r="E1904" s="12">
        <v>2</v>
      </c>
      <c r="F1904" s="13">
        <v>8991</v>
      </c>
      <c r="G1904" s="12">
        <v>4</v>
      </c>
      <c r="H1904" s="13">
        <v>19980</v>
      </c>
      <c r="I1904" s="11" t="s">
        <v>13</v>
      </c>
      <c r="J1904" s="11" t="s">
        <v>68</v>
      </c>
      <c r="K1904" s="12" t="s">
        <v>109</v>
      </c>
      <c r="L1904" s="14">
        <v>2026</v>
      </c>
      <c r="M1904" s="2"/>
    </row>
    <row r="1905" spans="2:13" x14ac:dyDescent="0.3">
      <c r="B1905" s="15">
        <v>46121</v>
      </c>
      <c r="C1905" s="2" t="s">
        <v>28</v>
      </c>
      <c r="D1905" s="2" t="s">
        <v>29</v>
      </c>
      <c r="E1905" s="16">
        <v>0</v>
      </c>
      <c r="F1905" s="17">
        <v>0</v>
      </c>
      <c r="G1905" s="16">
        <v>2</v>
      </c>
      <c r="H1905" s="17">
        <v>59.98</v>
      </c>
      <c r="I1905" s="2" t="s">
        <v>30</v>
      </c>
      <c r="J1905" s="2" t="s">
        <v>14</v>
      </c>
      <c r="K1905" s="16" t="s">
        <v>109</v>
      </c>
      <c r="L1905" s="18">
        <v>2026</v>
      </c>
      <c r="M1905" s="2"/>
    </row>
    <row r="1906" spans="2:13" x14ac:dyDescent="0.3">
      <c r="B1906" s="10">
        <v>46122</v>
      </c>
      <c r="C1906" s="11" t="s">
        <v>96</v>
      </c>
      <c r="D1906" s="11" t="s">
        <v>97</v>
      </c>
      <c r="E1906" s="12">
        <v>2</v>
      </c>
      <c r="F1906" s="13">
        <v>149.97999999999999</v>
      </c>
      <c r="G1906" s="12">
        <v>2</v>
      </c>
      <c r="H1906" s="13">
        <v>199.98</v>
      </c>
      <c r="I1906" s="11" t="s">
        <v>25</v>
      </c>
      <c r="J1906" s="11" t="s">
        <v>95</v>
      </c>
      <c r="K1906" s="12" t="s">
        <v>109</v>
      </c>
      <c r="L1906" s="14">
        <v>2026</v>
      </c>
      <c r="M1906" s="2"/>
    </row>
    <row r="1907" spans="2:13" x14ac:dyDescent="0.3">
      <c r="B1907" s="15">
        <v>46123</v>
      </c>
      <c r="C1907" s="2" t="s">
        <v>28</v>
      </c>
      <c r="D1907" s="2" t="s">
        <v>29</v>
      </c>
      <c r="E1907" s="16">
        <v>2</v>
      </c>
      <c r="F1907" s="17">
        <v>30</v>
      </c>
      <c r="G1907" s="16">
        <v>3</v>
      </c>
      <c r="H1907" s="17">
        <v>89.97</v>
      </c>
      <c r="I1907" s="2" t="s">
        <v>30</v>
      </c>
      <c r="J1907" s="2" t="s">
        <v>14</v>
      </c>
      <c r="K1907" s="16" t="s">
        <v>109</v>
      </c>
      <c r="L1907" s="18">
        <v>2026</v>
      </c>
      <c r="M1907" s="2"/>
    </row>
    <row r="1908" spans="2:13" x14ac:dyDescent="0.3">
      <c r="B1908" s="10">
        <v>46124</v>
      </c>
      <c r="C1908" s="11" t="s">
        <v>96</v>
      </c>
      <c r="D1908" s="11" t="s">
        <v>97</v>
      </c>
      <c r="E1908" s="12">
        <v>3</v>
      </c>
      <c r="F1908" s="13">
        <v>224.96999999999997</v>
      </c>
      <c r="G1908" s="12">
        <v>2</v>
      </c>
      <c r="H1908" s="13">
        <v>199.98</v>
      </c>
      <c r="I1908" s="11" t="s">
        <v>25</v>
      </c>
      <c r="J1908" s="11" t="s">
        <v>95</v>
      </c>
      <c r="K1908" s="12" t="s">
        <v>109</v>
      </c>
      <c r="L1908" s="14">
        <v>2026</v>
      </c>
      <c r="M1908" s="2"/>
    </row>
    <row r="1909" spans="2:13" x14ac:dyDescent="0.3">
      <c r="B1909" s="15">
        <v>46125</v>
      </c>
      <c r="C1909" s="2" t="s">
        <v>69</v>
      </c>
      <c r="D1909" s="2" t="s">
        <v>70</v>
      </c>
      <c r="E1909" s="16">
        <v>2</v>
      </c>
      <c r="F1909" s="17">
        <v>70</v>
      </c>
      <c r="G1909" s="16">
        <v>4</v>
      </c>
      <c r="H1909" s="17">
        <v>280</v>
      </c>
      <c r="I1909" s="2" t="s">
        <v>71</v>
      </c>
      <c r="J1909" s="2" t="s">
        <v>68</v>
      </c>
      <c r="K1909" s="16" t="s">
        <v>109</v>
      </c>
      <c r="L1909" s="18">
        <v>2026</v>
      </c>
      <c r="M1909" s="2"/>
    </row>
    <row r="1910" spans="2:13" x14ac:dyDescent="0.3">
      <c r="B1910" s="10">
        <v>46126</v>
      </c>
      <c r="C1910" s="11" t="s">
        <v>104</v>
      </c>
      <c r="D1910" s="11" t="s">
        <v>105</v>
      </c>
      <c r="E1910" s="12">
        <v>0</v>
      </c>
      <c r="F1910" s="13">
        <v>0</v>
      </c>
      <c r="G1910" s="12">
        <v>1</v>
      </c>
      <c r="H1910" s="13">
        <v>53.15</v>
      </c>
      <c r="I1910" s="11" t="s">
        <v>106</v>
      </c>
      <c r="J1910" s="11" t="s">
        <v>100</v>
      </c>
      <c r="K1910" s="12" t="s">
        <v>109</v>
      </c>
      <c r="L1910" s="14">
        <v>2026</v>
      </c>
      <c r="M1910" s="2"/>
    </row>
    <row r="1911" spans="2:13" x14ac:dyDescent="0.3">
      <c r="B1911" s="15">
        <v>46127</v>
      </c>
      <c r="C1911" s="2" t="s">
        <v>98</v>
      </c>
      <c r="D1911" s="2" t="s">
        <v>99</v>
      </c>
      <c r="E1911" s="16">
        <v>2</v>
      </c>
      <c r="F1911" s="17">
        <v>719.92</v>
      </c>
      <c r="G1911" s="16">
        <v>1</v>
      </c>
      <c r="H1911" s="17">
        <v>399.95</v>
      </c>
      <c r="I1911" s="2" t="s">
        <v>13</v>
      </c>
      <c r="J1911" s="2" t="s">
        <v>100</v>
      </c>
      <c r="K1911" s="16" t="s">
        <v>109</v>
      </c>
      <c r="L1911" s="18">
        <v>2026</v>
      </c>
      <c r="M1911" s="2"/>
    </row>
    <row r="1912" spans="2:13" x14ac:dyDescent="0.3">
      <c r="B1912" s="10">
        <v>46128</v>
      </c>
      <c r="C1912" s="11" t="s">
        <v>92</v>
      </c>
      <c r="D1912" s="11" t="s">
        <v>93</v>
      </c>
      <c r="E1912" s="12">
        <v>1</v>
      </c>
      <c r="F1912" s="13">
        <v>38.99</v>
      </c>
      <c r="G1912" s="12">
        <v>2</v>
      </c>
      <c r="H1912" s="13">
        <v>119.98</v>
      </c>
      <c r="I1912" s="11" t="s">
        <v>94</v>
      </c>
      <c r="J1912" s="11" t="s">
        <v>95</v>
      </c>
      <c r="K1912" s="12" t="s">
        <v>109</v>
      </c>
      <c r="L1912" s="14">
        <v>2026</v>
      </c>
      <c r="M1912" s="2"/>
    </row>
    <row r="1913" spans="2:13" x14ac:dyDescent="0.3">
      <c r="B1913" s="15">
        <v>46129</v>
      </c>
      <c r="C1913" s="2" t="s">
        <v>98</v>
      </c>
      <c r="D1913" s="2" t="s">
        <v>99</v>
      </c>
      <c r="E1913" s="16">
        <v>3</v>
      </c>
      <c r="F1913" s="17">
        <v>1079.8799999999999</v>
      </c>
      <c r="G1913" s="16">
        <v>1</v>
      </c>
      <c r="H1913" s="17">
        <v>399.95</v>
      </c>
      <c r="I1913" s="2" t="s">
        <v>13</v>
      </c>
      <c r="J1913" s="2" t="s">
        <v>100</v>
      </c>
      <c r="K1913" s="16" t="s">
        <v>109</v>
      </c>
      <c r="L1913" s="18">
        <v>2026</v>
      </c>
      <c r="M1913" s="2"/>
    </row>
    <row r="1914" spans="2:13" x14ac:dyDescent="0.3">
      <c r="B1914" s="10">
        <v>46129</v>
      </c>
      <c r="C1914" s="11" t="s">
        <v>79</v>
      </c>
      <c r="D1914" s="11" t="s">
        <v>80</v>
      </c>
      <c r="E1914" s="12">
        <v>2</v>
      </c>
      <c r="F1914" s="13">
        <v>423.3</v>
      </c>
      <c r="G1914" s="12">
        <v>5</v>
      </c>
      <c r="H1914" s="13">
        <v>1245</v>
      </c>
      <c r="I1914" s="11" t="s">
        <v>81</v>
      </c>
      <c r="J1914" s="11" t="s">
        <v>78</v>
      </c>
      <c r="K1914" s="12" t="s">
        <v>109</v>
      </c>
      <c r="L1914" s="14">
        <v>2026</v>
      </c>
      <c r="M1914" s="2"/>
    </row>
    <row r="1915" spans="2:13" x14ac:dyDescent="0.3">
      <c r="B1915" s="15">
        <v>46130</v>
      </c>
      <c r="C1915" s="2" t="s">
        <v>64</v>
      </c>
      <c r="D1915" s="2" t="s">
        <v>65</v>
      </c>
      <c r="E1915" s="16">
        <v>1</v>
      </c>
      <c r="F1915" s="17">
        <v>584.99</v>
      </c>
      <c r="G1915" s="16">
        <v>3</v>
      </c>
      <c r="H1915" s="17">
        <v>1949.97</v>
      </c>
      <c r="I1915" s="2" t="s">
        <v>35</v>
      </c>
      <c r="J1915" s="2" t="s">
        <v>55</v>
      </c>
      <c r="K1915" s="16" t="s">
        <v>109</v>
      </c>
      <c r="L1915" s="18">
        <v>2026</v>
      </c>
      <c r="M1915" s="2"/>
    </row>
    <row r="1916" spans="2:13" x14ac:dyDescent="0.3">
      <c r="B1916" s="10">
        <v>46130</v>
      </c>
      <c r="C1916" s="11" t="s">
        <v>104</v>
      </c>
      <c r="D1916" s="11" t="s">
        <v>105</v>
      </c>
      <c r="E1916" s="12">
        <v>3</v>
      </c>
      <c r="F1916" s="13">
        <v>103.64999999999999</v>
      </c>
      <c r="G1916" s="12">
        <v>5</v>
      </c>
      <c r="H1916" s="13">
        <v>265.75</v>
      </c>
      <c r="I1916" s="11" t="s">
        <v>106</v>
      </c>
      <c r="J1916" s="11" t="s">
        <v>100</v>
      </c>
      <c r="K1916" s="12" t="s">
        <v>109</v>
      </c>
      <c r="L1916" s="14">
        <v>2026</v>
      </c>
      <c r="M1916" s="2"/>
    </row>
    <row r="1917" spans="2:13" x14ac:dyDescent="0.3">
      <c r="B1917" s="15">
        <v>46131</v>
      </c>
      <c r="C1917" s="2" t="s">
        <v>56</v>
      </c>
      <c r="D1917" s="2" t="s">
        <v>57</v>
      </c>
      <c r="E1917" s="16">
        <v>1</v>
      </c>
      <c r="F1917" s="17">
        <v>183.25</v>
      </c>
      <c r="G1917" s="16">
        <v>3</v>
      </c>
      <c r="H1917" s="17">
        <v>646.77</v>
      </c>
      <c r="I1917" s="2" t="s">
        <v>58</v>
      </c>
      <c r="J1917" s="2" t="s">
        <v>55</v>
      </c>
      <c r="K1917" s="16" t="s">
        <v>109</v>
      </c>
      <c r="L1917" s="18">
        <v>2026</v>
      </c>
      <c r="M1917" s="2"/>
    </row>
    <row r="1918" spans="2:13" x14ac:dyDescent="0.3">
      <c r="B1918" s="10">
        <v>46132</v>
      </c>
      <c r="C1918" s="11" t="s">
        <v>37</v>
      </c>
      <c r="D1918" s="11" t="s">
        <v>38</v>
      </c>
      <c r="E1918" s="12">
        <v>3</v>
      </c>
      <c r="F1918" s="13">
        <v>116.97</v>
      </c>
      <c r="G1918" s="12">
        <v>2</v>
      </c>
      <c r="H1918" s="13">
        <v>119.98</v>
      </c>
      <c r="I1918" s="11" t="s">
        <v>39</v>
      </c>
      <c r="J1918" s="11" t="s">
        <v>36</v>
      </c>
      <c r="K1918" s="12" t="s">
        <v>109</v>
      </c>
      <c r="L1918" s="14">
        <v>2026</v>
      </c>
      <c r="M1918" s="2"/>
    </row>
    <row r="1919" spans="2:13" x14ac:dyDescent="0.3">
      <c r="B1919" s="15">
        <v>46133</v>
      </c>
      <c r="C1919" s="2" t="s">
        <v>19</v>
      </c>
      <c r="D1919" s="2" t="s">
        <v>20</v>
      </c>
      <c r="E1919" s="16">
        <v>0</v>
      </c>
      <c r="F1919" s="17">
        <v>0</v>
      </c>
      <c r="G1919" s="16">
        <v>2</v>
      </c>
      <c r="H1919" s="17">
        <v>199.98</v>
      </c>
      <c r="I1919" s="2" t="s">
        <v>18</v>
      </c>
      <c r="J1919" s="2" t="s">
        <v>14</v>
      </c>
      <c r="K1919" s="16" t="s">
        <v>109</v>
      </c>
      <c r="L1919" s="18">
        <v>2026</v>
      </c>
      <c r="M1919" s="2"/>
    </row>
    <row r="1920" spans="2:13" x14ac:dyDescent="0.3">
      <c r="B1920" s="10">
        <v>46134</v>
      </c>
      <c r="C1920" s="11" t="s">
        <v>53</v>
      </c>
      <c r="D1920" s="11" t="s">
        <v>54</v>
      </c>
      <c r="E1920" s="12">
        <v>3</v>
      </c>
      <c r="F1920" s="13">
        <v>623.97</v>
      </c>
      <c r="G1920" s="12">
        <v>5</v>
      </c>
      <c r="H1920" s="13">
        <v>1299.95</v>
      </c>
      <c r="I1920" s="11" t="s">
        <v>35</v>
      </c>
      <c r="J1920" s="11" t="s">
        <v>55</v>
      </c>
      <c r="K1920" s="12" t="s">
        <v>109</v>
      </c>
      <c r="L1920" s="14">
        <v>2026</v>
      </c>
      <c r="M1920" s="2"/>
    </row>
    <row r="1921" spans="2:13" x14ac:dyDescent="0.3">
      <c r="B1921" s="15">
        <v>46134</v>
      </c>
      <c r="C1921" s="2" t="s">
        <v>56</v>
      </c>
      <c r="D1921" s="2" t="s">
        <v>57</v>
      </c>
      <c r="E1921" s="16">
        <v>0</v>
      </c>
      <c r="F1921" s="17">
        <v>0</v>
      </c>
      <c r="G1921" s="16">
        <v>5</v>
      </c>
      <c r="H1921" s="17">
        <v>1077.95</v>
      </c>
      <c r="I1921" s="2" t="s">
        <v>58</v>
      </c>
      <c r="J1921" s="2" t="s">
        <v>55</v>
      </c>
      <c r="K1921" s="16" t="s">
        <v>109</v>
      </c>
      <c r="L1921" s="18">
        <v>2026</v>
      </c>
      <c r="M1921" s="2"/>
    </row>
    <row r="1922" spans="2:13" x14ac:dyDescent="0.3">
      <c r="B1922" s="10">
        <v>46135</v>
      </c>
      <c r="C1922" s="11" t="s">
        <v>56</v>
      </c>
      <c r="D1922" s="11" t="s">
        <v>57</v>
      </c>
      <c r="E1922" s="12">
        <v>0</v>
      </c>
      <c r="F1922" s="13">
        <v>0</v>
      </c>
      <c r="G1922" s="12">
        <v>5</v>
      </c>
      <c r="H1922" s="13">
        <v>1077.95</v>
      </c>
      <c r="I1922" s="11" t="s">
        <v>58</v>
      </c>
      <c r="J1922" s="11" t="s">
        <v>55</v>
      </c>
      <c r="K1922" s="12" t="s">
        <v>109</v>
      </c>
      <c r="L1922" s="14">
        <v>2026</v>
      </c>
      <c r="M1922" s="2"/>
    </row>
    <row r="1923" spans="2:13" x14ac:dyDescent="0.3">
      <c r="B1923" s="15">
        <v>46135</v>
      </c>
      <c r="C1923" s="2" t="s">
        <v>69</v>
      </c>
      <c r="D1923" s="2" t="s">
        <v>70</v>
      </c>
      <c r="E1923" s="16">
        <v>2</v>
      </c>
      <c r="F1923" s="17">
        <v>70</v>
      </c>
      <c r="G1923" s="16">
        <v>5</v>
      </c>
      <c r="H1923" s="17">
        <v>350</v>
      </c>
      <c r="I1923" s="2" t="s">
        <v>71</v>
      </c>
      <c r="J1923" s="2" t="s">
        <v>68</v>
      </c>
      <c r="K1923" s="16" t="s">
        <v>109</v>
      </c>
      <c r="L1923" s="18">
        <v>2026</v>
      </c>
      <c r="M1923" s="2"/>
    </row>
    <row r="1924" spans="2:13" x14ac:dyDescent="0.3">
      <c r="B1924" s="10">
        <v>46136</v>
      </c>
      <c r="C1924" s="11" t="s">
        <v>84</v>
      </c>
      <c r="D1924" s="11" t="s">
        <v>85</v>
      </c>
      <c r="E1924" s="12">
        <v>0</v>
      </c>
      <c r="F1924" s="13">
        <v>0</v>
      </c>
      <c r="G1924" s="12">
        <v>5</v>
      </c>
      <c r="H1924" s="13">
        <v>645</v>
      </c>
      <c r="I1924" s="11" t="s">
        <v>86</v>
      </c>
      <c r="J1924" s="11" t="s">
        <v>78</v>
      </c>
      <c r="K1924" s="12" t="s">
        <v>109</v>
      </c>
      <c r="L1924" s="14">
        <v>2026</v>
      </c>
      <c r="M1924" s="2"/>
    </row>
    <row r="1925" spans="2:13" x14ac:dyDescent="0.3">
      <c r="B1925" s="15">
        <v>46137</v>
      </c>
      <c r="C1925" s="2" t="s">
        <v>61</v>
      </c>
      <c r="D1925" s="2" t="s">
        <v>62</v>
      </c>
      <c r="E1925" s="16">
        <v>1</v>
      </c>
      <c r="F1925" s="17">
        <v>294.02</v>
      </c>
      <c r="G1925" s="16">
        <v>1</v>
      </c>
      <c r="H1925" s="17">
        <v>326.69</v>
      </c>
      <c r="I1925" s="2" t="s">
        <v>58</v>
      </c>
      <c r="J1925" s="2" t="s">
        <v>55</v>
      </c>
      <c r="K1925" s="16" t="s">
        <v>109</v>
      </c>
      <c r="L1925" s="18">
        <v>2026</v>
      </c>
      <c r="M1925" s="2"/>
    </row>
    <row r="1926" spans="2:13" x14ac:dyDescent="0.3">
      <c r="B1926" s="10">
        <v>46138</v>
      </c>
      <c r="C1926" s="11" t="s">
        <v>47</v>
      </c>
      <c r="D1926" s="11" t="s">
        <v>48</v>
      </c>
      <c r="E1926" s="12">
        <v>0</v>
      </c>
      <c r="F1926" s="13">
        <v>0</v>
      </c>
      <c r="G1926" s="12">
        <v>1</v>
      </c>
      <c r="H1926" s="13">
        <v>119.88</v>
      </c>
      <c r="I1926" s="11" t="s">
        <v>46</v>
      </c>
      <c r="J1926" s="11" t="s">
        <v>36</v>
      </c>
      <c r="K1926" s="12" t="s">
        <v>109</v>
      </c>
      <c r="L1926" s="14">
        <v>2026</v>
      </c>
      <c r="M1926" s="2"/>
    </row>
    <row r="1927" spans="2:13" x14ac:dyDescent="0.3">
      <c r="B1927" s="15">
        <v>46139</v>
      </c>
      <c r="C1927" s="2" t="s">
        <v>33</v>
      </c>
      <c r="D1927" s="2" t="s">
        <v>34</v>
      </c>
      <c r="E1927" s="16">
        <v>0</v>
      </c>
      <c r="F1927" s="17">
        <v>0</v>
      </c>
      <c r="G1927" s="16">
        <v>1</v>
      </c>
      <c r="H1927" s="17">
        <v>249.99</v>
      </c>
      <c r="I1927" s="2" t="s">
        <v>35</v>
      </c>
      <c r="J1927" s="2" t="s">
        <v>36</v>
      </c>
      <c r="K1927" s="16" t="s">
        <v>109</v>
      </c>
      <c r="L1927" s="18">
        <v>2026</v>
      </c>
      <c r="M1927" s="2"/>
    </row>
    <row r="1928" spans="2:13" x14ac:dyDescent="0.3">
      <c r="B1928" s="10">
        <v>46139</v>
      </c>
      <c r="C1928" s="11" t="s">
        <v>26</v>
      </c>
      <c r="D1928" s="11" t="s">
        <v>27</v>
      </c>
      <c r="E1928" s="12">
        <v>3</v>
      </c>
      <c r="F1928" s="13">
        <v>42</v>
      </c>
      <c r="G1928" s="12">
        <v>5</v>
      </c>
      <c r="H1928" s="13">
        <v>139.94999999999999</v>
      </c>
      <c r="I1928" s="11" t="s">
        <v>25</v>
      </c>
      <c r="J1928" s="11" t="s">
        <v>14</v>
      </c>
      <c r="K1928" s="12" t="s">
        <v>109</v>
      </c>
      <c r="L1928" s="14">
        <v>2026</v>
      </c>
      <c r="M1928" s="2"/>
    </row>
    <row r="1929" spans="2:13" x14ac:dyDescent="0.3">
      <c r="B1929" s="15">
        <v>46140</v>
      </c>
      <c r="C1929" s="2" t="s">
        <v>31</v>
      </c>
      <c r="D1929" s="2" t="s">
        <v>32</v>
      </c>
      <c r="E1929" s="16">
        <v>1</v>
      </c>
      <c r="F1929" s="17">
        <v>234.5</v>
      </c>
      <c r="G1929" s="16">
        <v>3</v>
      </c>
      <c r="H1929" s="17">
        <v>827.64</v>
      </c>
      <c r="I1929" s="2" t="s">
        <v>18</v>
      </c>
      <c r="J1929" s="2" t="s">
        <v>14</v>
      </c>
      <c r="K1929" s="16" t="s">
        <v>109</v>
      </c>
      <c r="L1929" s="18">
        <v>2026</v>
      </c>
      <c r="M1929" s="2"/>
    </row>
    <row r="1930" spans="2:13" x14ac:dyDescent="0.3">
      <c r="B1930" s="10">
        <v>46141</v>
      </c>
      <c r="C1930" s="11" t="s">
        <v>61</v>
      </c>
      <c r="D1930" s="11" t="s">
        <v>62</v>
      </c>
      <c r="E1930" s="12">
        <v>0</v>
      </c>
      <c r="F1930" s="13">
        <v>0</v>
      </c>
      <c r="G1930" s="12">
        <v>4</v>
      </c>
      <c r="H1930" s="13">
        <v>1306.76</v>
      </c>
      <c r="I1930" s="11" t="s">
        <v>58</v>
      </c>
      <c r="J1930" s="11" t="s">
        <v>55</v>
      </c>
      <c r="K1930" s="12" t="s">
        <v>109</v>
      </c>
      <c r="L1930" s="14">
        <v>2026</v>
      </c>
      <c r="M1930" s="2"/>
    </row>
    <row r="1931" spans="2:13" x14ac:dyDescent="0.3">
      <c r="B1931" s="15">
        <v>46142</v>
      </c>
      <c r="C1931" s="2" t="s">
        <v>44</v>
      </c>
      <c r="D1931" s="2" t="s">
        <v>45</v>
      </c>
      <c r="E1931" s="16">
        <v>0</v>
      </c>
      <c r="F1931" s="17">
        <v>0</v>
      </c>
      <c r="G1931" s="16">
        <v>5</v>
      </c>
      <c r="H1931" s="17">
        <v>251.6</v>
      </c>
      <c r="I1931" s="2" t="s">
        <v>46</v>
      </c>
      <c r="J1931" s="2" t="s">
        <v>36</v>
      </c>
      <c r="K1931" s="16" t="s">
        <v>109</v>
      </c>
      <c r="L1931" s="18">
        <v>2026</v>
      </c>
      <c r="M1931" s="2"/>
    </row>
    <row r="1932" spans="2:13" x14ac:dyDescent="0.3">
      <c r="B1932" s="10">
        <v>46143</v>
      </c>
      <c r="C1932" s="11" t="s">
        <v>59</v>
      </c>
      <c r="D1932" s="11" t="s">
        <v>60</v>
      </c>
      <c r="E1932" s="12">
        <v>2</v>
      </c>
      <c r="F1932" s="13">
        <v>40</v>
      </c>
      <c r="G1932" s="12">
        <v>2</v>
      </c>
      <c r="H1932" s="13">
        <v>79.98</v>
      </c>
      <c r="I1932" s="11" t="s">
        <v>30</v>
      </c>
      <c r="J1932" s="11" t="s">
        <v>55</v>
      </c>
      <c r="K1932" s="12" t="s">
        <v>110</v>
      </c>
      <c r="L1932" s="14">
        <v>2026</v>
      </c>
      <c r="M1932" s="2"/>
    </row>
    <row r="1933" spans="2:13" x14ac:dyDescent="0.3">
      <c r="B1933" s="15">
        <v>46144</v>
      </c>
      <c r="C1933" s="2" t="s">
        <v>82</v>
      </c>
      <c r="D1933" s="2" t="s">
        <v>83</v>
      </c>
      <c r="E1933" s="16">
        <v>0</v>
      </c>
      <c r="F1933" s="17">
        <v>0</v>
      </c>
      <c r="G1933" s="16">
        <v>4</v>
      </c>
      <c r="H1933" s="17">
        <v>516</v>
      </c>
      <c r="I1933" s="2" t="s">
        <v>77</v>
      </c>
      <c r="J1933" s="2" t="s">
        <v>78</v>
      </c>
      <c r="K1933" s="16" t="s">
        <v>110</v>
      </c>
      <c r="L1933" s="18">
        <v>2026</v>
      </c>
      <c r="M1933" s="2"/>
    </row>
    <row r="1934" spans="2:13" x14ac:dyDescent="0.3">
      <c r="B1934" s="10">
        <v>46145</v>
      </c>
      <c r="C1934" s="11" t="s">
        <v>53</v>
      </c>
      <c r="D1934" s="11" t="s">
        <v>54</v>
      </c>
      <c r="E1934" s="12">
        <v>2</v>
      </c>
      <c r="F1934" s="13">
        <v>415.98</v>
      </c>
      <c r="G1934" s="12">
        <v>5</v>
      </c>
      <c r="H1934" s="13">
        <v>1299.95</v>
      </c>
      <c r="I1934" s="11" t="s">
        <v>35</v>
      </c>
      <c r="J1934" s="11" t="s">
        <v>55</v>
      </c>
      <c r="K1934" s="12" t="s">
        <v>110</v>
      </c>
      <c r="L1934" s="14">
        <v>2026</v>
      </c>
      <c r="M1934" s="2"/>
    </row>
    <row r="1935" spans="2:13" x14ac:dyDescent="0.3">
      <c r="B1935" s="15">
        <v>46145</v>
      </c>
      <c r="C1935" s="2" t="s">
        <v>31</v>
      </c>
      <c r="D1935" s="2" t="s">
        <v>32</v>
      </c>
      <c r="E1935" s="16">
        <v>1</v>
      </c>
      <c r="F1935" s="17">
        <v>234.5</v>
      </c>
      <c r="G1935" s="16">
        <v>5</v>
      </c>
      <c r="H1935" s="17">
        <v>1379.4</v>
      </c>
      <c r="I1935" s="2" t="s">
        <v>18</v>
      </c>
      <c r="J1935" s="2" t="s">
        <v>14</v>
      </c>
      <c r="K1935" s="16" t="s">
        <v>110</v>
      </c>
      <c r="L1935" s="18">
        <v>2026</v>
      </c>
      <c r="M1935" s="2"/>
    </row>
    <row r="1936" spans="2:13" x14ac:dyDescent="0.3">
      <c r="B1936" s="10">
        <v>46146</v>
      </c>
      <c r="C1936" s="11" t="s">
        <v>47</v>
      </c>
      <c r="D1936" s="11" t="s">
        <v>48</v>
      </c>
      <c r="E1936" s="12">
        <v>2</v>
      </c>
      <c r="F1936" s="13">
        <v>179.82</v>
      </c>
      <c r="G1936" s="12">
        <v>5</v>
      </c>
      <c r="H1936" s="13">
        <v>599.4</v>
      </c>
      <c r="I1936" s="11" t="s">
        <v>46</v>
      </c>
      <c r="J1936" s="11" t="s">
        <v>36</v>
      </c>
      <c r="K1936" s="12" t="s">
        <v>110</v>
      </c>
      <c r="L1936" s="14">
        <v>2026</v>
      </c>
      <c r="M1936" s="2"/>
    </row>
    <row r="1937" spans="2:13" x14ac:dyDescent="0.3">
      <c r="B1937" s="15">
        <v>46147</v>
      </c>
      <c r="C1937" s="2" t="s">
        <v>72</v>
      </c>
      <c r="D1937" s="2" t="s">
        <v>73</v>
      </c>
      <c r="E1937" s="16">
        <v>0</v>
      </c>
      <c r="F1937" s="17">
        <v>0</v>
      </c>
      <c r="G1937" s="16">
        <v>1</v>
      </c>
      <c r="H1937" s="17">
        <v>14000</v>
      </c>
      <c r="I1937" s="2" t="s">
        <v>74</v>
      </c>
      <c r="J1937" s="2" t="s">
        <v>68</v>
      </c>
      <c r="K1937" s="16" t="s">
        <v>110</v>
      </c>
      <c r="L1937" s="18">
        <v>2026</v>
      </c>
      <c r="M1937" s="2"/>
    </row>
    <row r="1938" spans="2:13" x14ac:dyDescent="0.3">
      <c r="B1938" s="10">
        <v>46148</v>
      </c>
      <c r="C1938" s="11" t="s">
        <v>82</v>
      </c>
      <c r="D1938" s="11" t="s">
        <v>83</v>
      </c>
      <c r="E1938" s="12">
        <v>3</v>
      </c>
      <c r="F1938" s="13">
        <v>290.25</v>
      </c>
      <c r="G1938" s="12">
        <v>1</v>
      </c>
      <c r="H1938" s="13">
        <v>129</v>
      </c>
      <c r="I1938" s="11" t="s">
        <v>77</v>
      </c>
      <c r="J1938" s="11" t="s">
        <v>78</v>
      </c>
      <c r="K1938" s="12" t="s">
        <v>110</v>
      </c>
      <c r="L1938" s="14">
        <v>2026</v>
      </c>
      <c r="M1938" s="2"/>
    </row>
    <row r="1939" spans="2:13" x14ac:dyDescent="0.3">
      <c r="B1939" s="15">
        <v>46149</v>
      </c>
      <c r="C1939" s="2" t="s">
        <v>37</v>
      </c>
      <c r="D1939" s="2" t="s">
        <v>38</v>
      </c>
      <c r="E1939" s="16">
        <v>3</v>
      </c>
      <c r="F1939" s="17">
        <v>116.97</v>
      </c>
      <c r="G1939" s="16">
        <v>5</v>
      </c>
      <c r="H1939" s="17">
        <v>299.95</v>
      </c>
      <c r="I1939" s="2" t="s">
        <v>39</v>
      </c>
      <c r="J1939" s="2" t="s">
        <v>36</v>
      </c>
      <c r="K1939" s="16" t="s">
        <v>110</v>
      </c>
      <c r="L1939" s="18">
        <v>2026</v>
      </c>
      <c r="M1939" s="2"/>
    </row>
    <row r="1940" spans="2:13" x14ac:dyDescent="0.3">
      <c r="B1940" s="10">
        <v>46150</v>
      </c>
      <c r="C1940" s="11" t="s">
        <v>75</v>
      </c>
      <c r="D1940" s="11" t="s">
        <v>76</v>
      </c>
      <c r="E1940" s="12">
        <v>1</v>
      </c>
      <c r="F1940" s="13">
        <v>12</v>
      </c>
      <c r="G1940" s="12">
        <v>1</v>
      </c>
      <c r="H1940" s="13">
        <v>20</v>
      </c>
      <c r="I1940" s="11" t="s">
        <v>77</v>
      </c>
      <c r="J1940" s="11" t="s">
        <v>78</v>
      </c>
      <c r="K1940" s="12" t="s">
        <v>110</v>
      </c>
      <c r="L1940" s="14">
        <v>2026</v>
      </c>
      <c r="M1940" s="2"/>
    </row>
    <row r="1941" spans="2:13" x14ac:dyDescent="0.3">
      <c r="B1941" s="15">
        <v>46151</v>
      </c>
      <c r="C1941" s="2" t="s">
        <v>87</v>
      </c>
      <c r="D1941" s="2" t="s">
        <v>88</v>
      </c>
      <c r="E1941" s="16">
        <v>3</v>
      </c>
      <c r="F1941" s="17">
        <v>188.97</v>
      </c>
      <c r="G1941" s="16">
        <v>5</v>
      </c>
      <c r="H1941" s="17">
        <v>449.95</v>
      </c>
      <c r="I1941" s="2" t="s">
        <v>25</v>
      </c>
      <c r="J1941" s="2" t="s">
        <v>78</v>
      </c>
      <c r="K1941" s="16" t="s">
        <v>110</v>
      </c>
      <c r="L1941" s="18">
        <v>2026</v>
      </c>
      <c r="M1941" s="2"/>
    </row>
    <row r="1942" spans="2:13" x14ac:dyDescent="0.3">
      <c r="B1942" s="10">
        <v>46152</v>
      </c>
      <c r="C1942" s="11" t="s">
        <v>66</v>
      </c>
      <c r="D1942" s="11" t="s">
        <v>67</v>
      </c>
      <c r="E1942" s="12">
        <v>1</v>
      </c>
      <c r="F1942" s="13">
        <v>4495.5</v>
      </c>
      <c r="G1942" s="12">
        <v>2</v>
      </c>
      <c r="H1942" s="13">
        <v>9990</v>
      </c>
      <c r="I1942" s="11" t="s">
        <v>13</v>
      </c>
      <c r="J1942" s="11" t="s">
        <v>68</v>
      </c>
      <c r="K1942" s="12" t="s">
        <v>110</v>
      </c>
      <c r="L1942" s="14">
        <v>2026</v>
      </c>
      <c r="M1942" s="2"/>
    </row>
    <row r="1943" spans="2:13" x14ac:dyDescent="0.3">
      <c r="B1943" s="15">
        <v>46152</v>
      </c>
      <c r="C1943" s="2" t="s">
        <v>44</v>
      </c>
      <c r="D1943" s="2" t="s">
        <v>45</v>
      </c>
      <c r="E1943" s="16">
        <v>2</v>
      </c>
      <c r="F1943" s="17">
        <v>65.42</v>
      </c>
      <c r="G1943" s="16">
        <v>5</v>
      </c>
      <c r="H1943" s="17">
        <v>251.6</v>
      </c>
      <c r="I1943" s="2" t="s">
        <v>46</v>
      </c>
      <c r="J1943" s="2" t="s">
        <v>36</v>
      </c>
      <c r="K1943" s="16" t="s">
        <v>110</v>
      </c>
      <c r="L1943" s="18">
        <v>2026</v>
      </c>
      <c r="M1943" s="2"/>
    </row>
    <row r="1944" spans="2:13" x14ac:dyDescent="0.3">
      <c r="B1944" s="10">
        <v>46153</v>
      </c>
      <c r="C1944" s="11" t="s">
        <v>98</v>
      </c>
      <c r="D1944" s="11" t="s">
        <v>99</v>
      </c>
      <c r="E1944" s="12">
        <v>3</v>
      </c>
      <c r="F1944" s="13">
        <v>1079.8799999999999</v>
      </c>
      <c r="G1944" s="12">
        <v>4</v>
      </c>
      <c r="H1944" s="13">
        <v>1599.8</v>
      </c>
      <c r="I1944" s="11" t="s">
        <v>13</v>
      </c>
      <c r="J1944" s="11" t="s">
        <v>100</v>
      </c>
      <c r="K1944" s="12" t="s">
        <v>110</v>
      </c>
      <c r="L1944" s="14">
        <v>2026</v>
      </c>
      <c r="M1944" s="2"/>
    </row>
    <row r="1945" spans="2:13" x14ac:dyDescent="0.3">
      <c r="B1945" s="15">
        <v>46154</v>
      </c>
      <c r="C1945" s="2" t="s">
        <v>104</v>
      </c>
      <c r="D1945" s="2" t="s">
        <v>105</v>
      </c>
      <c r="E1945" s="16">
        <v>0</v>
      </c>
      <c r="F1945" s="17">
        <v>0</v>
      </c>
      <c r="G1945" s="16">
        <v>5</v>
      </c>
      <c r="H1945" s="17">
        <v>265.75</v>
      </c>
      <c r="I1945" s="2" t="s">
        <v>106</v>
      </c>
      <c r="J1945" s="2" t="s">
        <v>100</v>
      </c>
      <c r="K1945" s="16" t="s">
        <v>110</v>
      </c>
      <c r="L1945" s="18">
        <v>2026</v>
      </c>
      <c r="M1945" s="2"/>
    </row>
    <row r="1946" spans="2:13" x14ac:dyDescent="0.3">
      <c r="B1946" s="10">
        <v>46155</v>
      </c>
      <c r="C1946" s="11" t="s">
        <v>56</v>
      </c>
      <c r="D1946" s="11" t="s">
        <v>57</v>
      </c>
      <c r="E1946" s="12">
        <v>3</v>
      </c>
      <c r="F1946" s="13">
        <v>549.75</v>
      </c>
      <c r="G1946" s="12">
        <v>2</v>
      </c>
      <c r="H1946" s="13">
        <v>431.18</v>
      </c>
      <c r="I1946" s="11" t="s">
        <v>58</v>
      </c>
      <c r="J1946" s="11" t="s">
        <v>55</v>
      </c>
      <c r="K1946" s="12" t="s">
        <v>110</v>
      </c>
      <c r="L1946" s="14">
        <v>2026</v>
      </c>
      <c r="M1946" s="2"/>
    </row>
    <row r="1947" spans="2:13" x14ac:dyDescent="0.3">
      <c r="B1947" s="15">
        <v>46156</v>
      </c>
      <c r="C1947" s="2" t="s">
        <v>40</v>
      </c>
      <c r="D1947" s="2" t="s">
        <v>41</v>
      </c>
      <c r="E1947" s="16">
        <v>1</v>
      </c>
      <c r="F1947" s="17">
        <v>21.99</v>
      </c>
      <c r="G1947" s="16">
        <v>5</v>
      </c>
      <c r="H1947" s="17">
        <v>199.95</v>
      </c>
      <c r="I1947" s="2" t="s">
        <v>25</v>
      </c>
      <c r="J1947" s="2" t="s">
        <v>36</v>
      </c>
      <c r="K1947" s="16" t="s">
        <v>110</v>
      </c>
      <c r="L1947" s="18">
        <v>2026</v>
      </c>
      <c r="M1947" s="2"/>
    </row>
    <row r="1948" spans="2:13" x14ac:dyDescent="0.3">
      <c r="B1948" s="10">
        <v>46156</v>
      </c>
      <c r="C1948" s="11" t="s">
        <v>56</v>
      </c>
      <c r="D1948" s="11" t="s">
        <v>57</v>
      </c>
      <c r="E1948" s="12">
        <v>2</v>
      </c>
      <c r="F1948" s="13">
        <v>366.5</v>
      </c>
      <c r="G1948" s="12">
        <v>5</v>
      </c>
      <c r="H1948" s="13">
        <v>1077.95</v>
      </c>
      <c r="I1948" s="11" t="s">
        <v>58</v>
      </c>
      <c r="J1948" s="11" t="s">
        <v>55</v>
      </c>
      <c r="K1948" s="12" t="s">
        <v>110</v>
      </c>
      <c r="L1948" s="14">
        <v>2026</v>
      </c>
      <c r="M1948" s="2"/>
    </row>
    <row r="1949" spans="2:13" x14ac:dyDescent="0.3">
      <c r="B1949" s="15">
        <v>46157</v>
      </c>
      <c r="C1949" s="2" t="s">
        <v>63</v>
      </c>
      <c r="D1949" s="2" t="s">
        <v>41</v>
      </c>
      <c r="E1949" s="16">
        <v>1</v>
      </c>
      <c r="F1949" s="17">
        <v>20</v>
      </c>
      <c r="G1949" s="16">
        <v>4</v>
      </c>
      <c r="H1949" s="17">
        <v>159.96</v>
      </c>
      <c r="I1949" s="2" t="s">
        <v>25</v>
      </c>
      <c r="J1949" s="2" t="s">
        <v>55</v>
      </c>
      <c r="K1949" s="16" t="s">
        <v>110</v>
      </c>
      <c r="L1949" s="18">
        <v>2026</v>
      </c>
      <c r="M1949" s="2"/>
    </row>
    <row r="1950" spans="2:13" x14ac:dyDescent="0.3">
      <c r="B1950" s="10">
        <v>46157</v>
      </c>
      <c r="C1950" s="11" t="s">
        <v>37</v>
      </c>
      <c r="D1950" s="11" t="s">
        <v>38</v>
      </c>
      <c r="E1950" s="12">
        <v>1</v>
      </c>
      <c r="F1950" s="13">
        <v>38.99</v>
      </c>
      <c r="G1950" s="12">
        <v>5</v>
      </c>
      <c r="H1950" s="13">
        <v>299.95</v>
      </c>
      <c r="I1950" s="11" t="s">
        <v>39</v>
      </c>
      <c r="J1950" s="11" t="s">
        <v>36</v>
      </c>
      <c r="K1950" s="12" t="s">
        <v>110</v>
      </c>
      <c r="L1950" s="14">
        <v>2026</v>
      </c>
      <c r="M1950" s="2"/>
    </row>
    <row r="1951" spans="2:13" x14ac:dyDescent="0.3">
      <c r="B1951" s="15">
        <v>46158</v>
      </c>
      <c r="C1951" s="2" t="s">
        <v>44</v>
      </c>
      <c r="D1951" s="2" t="s">
        <v>45</v>
      </c>
      <c r="E1951" s="16">
        <v>1</v>
      </c>
      <c r="F1951" s="17">
        <v>32.71</v>
      </c>
      <c r="G1951" s="16">
        <v>4</v>
      </c>
      <c r="H1951" s="17">
        <v>201.28</v>
      </c>
      <c r="I1951" s="2" t="s">
        <v>46</v>
      </c>
      <c r="J1951" s="2" t="s">
        <v>36</v>
      </c>
      <c r="K1951" s="16" t="s">
        <v>110</v>
      </c>
      <c r="L1951" s="18">
        <v>2026</v>
      </c>
      <c r="M1951" s="2"/>
    </row>
    <row r="1952" spans="2:13" x14ac:dyDescent="0.3">
      <c r="B1952" s="10">
        <v>46159</v>
      </c>
      <c r="C1952" s="11" t="s">
        <v>42</v>
      </c>
      <c r="D1952" s="11" t="s">
        <v>43</v>
      </c>
      <c r="E1952" s="12">
        <v>2</v>
      </c>
      <c r="F1952" s="13">
        <v>43.98</v>
      </c>
      <c r="G1952" s="12">
        <v>3</v>
      </c>
      <c r="H1952" s="13">
        <v>119.97</v>
      </c>
      <c r="I1952" s="11" t="s">
        <v>25</v>
      </c>
      <c r="J1952" s="11" t="s">
        <v>36</v>
      </c>
      <c r="K1952" s="12" t="s">
        <v>110</v>
      </c>
      <c r="L1952" s="14">
        <v>2026</v>
      </c>
      <c r="M1952" s="2"/>
    </row>
    <row r="1953" spans="2:13" x14ac:dyDescent="0.3">
      <c r="B1953" s="15">
        <v>46159</v>
      </c>
      <c r="C1953" s="2" t="s">
        <v>69</v>
      </c>
      <c r="D1953" s="2" t="s">
        <v>70</v>
      </c>
      <c r="E1953" s="16">
        <v>1</v>
      </c>
      <c r="F1953" s="17">
        <v>35</v>
      </c>
      <c r="G1953" s="16">
        <v>5</v>
      </c>
      <c r="H1953" s="17">
        <v>350</v>
      </c>
      <c r="I1953" s="2" t="s">
        <v>71</v>
      </c>
      <c r="J1953" s="2" t="s">
        <v>68</v>
      </c>
      <c r="K1953" s="16" t="s">
        <v>110</v>
      </c>
      <c r="L1953" s="18">
        <v>2026</v>
      </c>
      <c r="M1953" s="2"/>
    </row>
    <row r="1954" spans="2:13" x14ac:dyDescent="0.3">
      <c r="B1954" s="10">
        <v>46160</v>
      </c>
      <c r="C1954" s="11" t="s">
        <v>75</v>
      </c>
      <c r="D1954" s="11" t="s">
        <v>76</v>
      </c>
      <c r="E1954" s="12">
        <v>1</v>
      </c>
      <c r="F1954" s="13">
        <v>12</v>
      </c>
      <c r="G1954" s="12">
        <v>5</v>
      </c>
      <c r="H1954" s="13">
        <v>100</v>
      </c>
      <c r="I1954" s="11" t="s">
        <v>77</v>
      </c>
      <c r="J1954" s="11" t="s">
        <v>78</v>
      </c>
      <c r="K1954" s="12" t="s">
        <v>110</v>
      </c>
      <c r="L1954" s="14">
        <v>2026</v>
      </c>
      <c r="M1954" s="2"/>
    </row>
    <row r="1955" spans="2:13" x14ac:dyDescent="0.3">
      <c r="B1955" s="15">
        <v>46161</v>
      </c>
      <c r="C1955" s="2" t="s">
        <v>89</v>
      </c>
      <c r="D1955" s="2" t="s">
        <v>90</v>
      </c>
      <c r="E1955" s="16">
        <v>3</v>
      </c>
      <c r="F1955" s="17">
        <v>188.97</v>
      </c>
      <c r="G1955" s="16">
        <v>1</v>
      </c>
      <c r="H1955" s="17">
        <v>89.99</v>
      </c>
      <c r="I1955" s="2" t="s">
        <v>91</v>
      </c>
      <c r="J1955" s="2" t="s">
        <v>78</v>
      </c>
      <c r="K1955" s="16" t="s">
        <v>110</v>
      </c>
      <c r="L1955" s="18">
        <v>2026</v>
      </c>
      <c r="M1955" s="2"/>
    </row>
    <row r="1956" spans="2:13" x14ac:dyDescent="0.3">
      <c r="B1956" s="10">
        <v>46162</v>
      </c>
      <c r="C1956" s="11" t="s">
        <v>21</v>
      </c>
      <c r="D1956" s="11" t="s">
        <v>22</v>
      </c>
      <c r="E1956" s="12">
        <v>1</v>
      </c>
      <c r="F1956" s="13">
        <v>41.99</v>
      </c>
      <c r="G1956" s="12">
        <v>3</v>
      </c>
      <c r="H1956" s="13">
        <v>209.97</v>
      </c>
      <c r="I1956" s="11" t="s">
        <v>18</v>
      </c>
      <c r="J1956" s="11" t="s">
        <v>14</v>
      </c>
      <c r="K1956" s="12" t="s">
        <v>110</v>
      </c>
      <c r="L1956" s="14">
        <v>2026</v>
      </c>
      <c r="M1956" s="2"/>
    </row>
    <row r="1957" spans="2:13" x14ac:dyDescent="0.3">
      <c r="B1957" s="15">
        <v>46162</v>
      </c>
      <c r="C1957" s="2" t="s">
        <v>92</v>
      </c>
      <c r="D1957" s="2" t="s">
        <v>93</v>
      </c>
      <c r="E1957" s="16">
        <v>3</v>
      </c>
      <c r="F1957" s="17">
        <v>116.97</v>
      </c>
      <c r="G1957" s="16">
        <v>5</v>
      </c>
      <c r="H1957" s="17">
        <v>299.95</v>
      </c>
      <c r="I1957" s="2" t="s">
        <v>94</v>
      </c>
      <c r="J1957" s="2" t="s">
        <v>95</v>
      </c>
      <c r="K1957" s="16" t="s">
        <v>110</v>
      </c>
      <c r="L1957" s="18">
        <v>2026</v>
      </c>
      <c r="M1957" s="2"/>
    </row>
    <row r="1958" spans="2:13" x14ac:dyDescent="0.3">
      <c r="B1958" s="10">
        <v>46163</v>
      </c>
      <c r="C1958" s="11" t="s">
        <v>21</v>
      </c>
      <c r="D1958" s="11" t="s">
        <v>22</v>
      </c>
      <c r="E1958" s="12">
        <v>1</v>
      </c>
      <c r="F1958" s="13">
        <v>41.99</v>
      </c>
      <c r="G1958" s="12">
        <v>4</v>
      </c>
      <c r="H1958" s="13">
        <v>279.95999999999998</v>
      </c>
      <c r="I1958" s="11" t="s">
        <v>18</v>
      </c>
      <c r="J1958" s="11" t="s">
        <v>14</v>
      </c>
      <c r="K1958" s="12" t="s">
        <v>110</v>
      </c>
      <c r="L1958" s="14">
        <v>2026</v>
      </c>
      <c r="M1958" s="2"/>
    </row>
    <row r="1959" spans="2:13" x14ac:dyDescent="0.3">
      <c r="B1959" s="15">
        <v>46164</v>
      </c>
      <c r="C1959" s="2" t="s">
        <v>89</v>
      </c>
      <c r="D1959" s="2" t="s">
        <v>90</v>
      </c>
      <c r="E1959" s="16">
        <v>1</v>
      </c>
      <c r="F1959" s="17">
        <v>62.99</v>
      </c>
      <c r="G1959" s="16">
        <v>1</v>
      </c>
      <c r="H1959" s="17">
        <v>89.99</v>
      </c>
      <c r="I1959" s="2" t="s">
        <v>91</v>
      </c>
      <c r="J1959" s="2" t="s">
        <v>78</v>
      </c>
      <c r="K1959" s="16" t="s">
        <v>110</v>
      </c>
      <c r="L1959" s="18">
        <v>2026</v>
      </c>
      <c r="M1959" s="2"/>
    </row>
    <row r="1960" spans="2:13" x14ac:dyDescent="0.3">
      <c r="B1960" s="10">
        <v>46165</v>
      </c>
      <c r="C1960" s="11" t="s">
        <v>79</v>
      </c>
      <c r="D1960" s="11" t="s">
        <v>80</v>
      </c>
      <c r="E1960" s="12">
        <v>1</v>
      </c>
      <c r="F1960" s="13">
        <v>211.65</v>
      </c>
      <c r="G1960" s="12">
        <v>5</v>
      </c>
      <c r="H1960" s="13">
        <v>1245</v>
      </c>
      <c r="I1960" s="11" t="s">
        <v>81</v>
      </c>
      <c r="J1960" s="11" t="s">
        <v>78</v>
      </c>
      <c r="K1960" s="12" t="s">
        <v>110</v>
      </c>
      <c r="L1960" s="14">
        <v>2026</v>
      </c>
      <c r="M1960" s="2"/>
    </row>
    <row r="1961" spans="2:13" x14ac:dyDescent="0.3">
      <c r="B1961" s="15">
        <v>46165</v>
      </c>
      <c r="C1961" s="2" t="s">
        <v>69</v>
      </c>
      <c r="D1961" s="2" t="s">
        <v>70</v>
      </c>
      <c r="E1961" s="16">
        <v>1</v>
      </c>
      <c r="F1961" s="17">
        <v>35</v>
      </c>
      <c r="G1961" s="16">
        <v>5</v>
      </c>
      <c r="H1961" s="17">
        <v>350</v>
      </c>
      <c r="I1961" s="2" t="s">
        <v>71</v>
      </c>
      <c r="J1961" s="2" t="s">
        <v>68</v>
      </c>
      <c r="K1961" s="16" t="s">
        <v>110</v>
      </c>
      <c r="L1961" s="18">
        <v>2026</v>
      </c>
      <c r="M1961" s="2"/>
    </row>
    <row r="1962" spans="2:13" x14ac:dyDescent="0.3">
      <c r="B1962" s="10">
        <v>46166</v>
      </c>
      <c r="C1962" s="11" t="s">
        <v>64</v>
      </c>
      <c r="D1962" s="11" t="s">
        <v>65</v>
      </c>
      <c r="E1962" s="12">
        <v>3</v>
      </c>
      <c r="F1962" s="13">
        <v>1754.97</v>
      </c>
      <c r="G1962" s="12">
        <v>2</v>
      </c>
      <c r="H1962" s="13">
        <v>1299.98</v>
      </c>
      <c r="I1962" s="11" t="s">
        <v>35</v>
      </c>
      <c r="J1962" s="11" t="s">
        <v>55</v>
      </c>
      <c r="K1962" s="12" t="s">
        <v>110</v>
      </c>
      <c r="L1962" s="14">
        <v>2026</v>
      </c>
      <c r="M1962" s="2"/>
    </row>
    <row r="1963" spans="2:13" x14ac:dyDescent="0.3">
      <c r="B1963" s="15">
        <v>46167</v>
      </c>
      <c r="C1963" s="2" t="s">
        <v>37</v>
      </c>
      <c r="D1963" s="2" t="s">
        <v>38</v>
      </c>
      <c r="E1963" s="16">
        <v>3</v>
      </c>
      <c r="F1963" s="17">
        <v>116.97</v>
      </c>
      <c r="G1963" s="16">
        <v>1</v>
      </c>
      <c r="H1963" s="17">
        <v>59.99</v>
      </c>
      <c r="I1963" s="2" t="s">
        <v>39</v>
      </c>
      <c r="J1963" s="2" t="s">
        <v>36</v>
      </c>
      <c r="K1963" s="16" t="s">
        <v>110</v>
      </c>
      <c r="L1963" s="18">
        <v>2026</v>
      </c>
      <c r="M1963" s="2"/>
    </row>
    <row r="1964" spans="2:13" x14ac:dyDescent="0.3">
      <c r="B1964" s="10">
        <v>46168</v>
      </c>
      <c r="C1964" s="11" t="s">
        <v>82</v>
      </c>
      <c r="D1964" s="11" t="s">
        <v>83</v>
      </c>
      <c r="E1964" s="12">
        <v>1</v>
      </c>
      <c r="F1964" s="13">
        <v>96.75</v>
      </c>
      <c r="G1964" s="12">
        <v>4</v>
      </c>
      <c r="H1964" s="13">
        <v>516</v>
      </c>
      <c r="I1964" s="11" t="s">
        <v>77</v>
      </c>
      <c r="J1964" s="11" t="s">
        <v>78</v>
      </c>
      <c r="K1964" s="12" t="s">
        <v>110</v>
      </c>
      <c r="L1964" s="14">
        <v>2026</v>
      </c>
      <c r="M1964" s="2"/>
    </row>
    <row r="1965" spans="2:13" x14ac:dyDescent="0.3">
      <c r="B1965" s="15">
        <v>46169</v>
      </c>
      <c r="C1965" s="2" t="s">
        <v>63</v>
      </c>
      <c r="D1965" s="2" t="s">
        <v>41</v>
      </c>
      <c r="E1965" s="16">
        <v>2</v>
      </c>
      <c r="F1965" s="17">
        <v>40</v>
      </c>
      <c r="G1965" s="16">
        <v>5</v>
      </c>
      <c r="H1965" s="17">
        <v>199.95</v>
      </c>
      <c r="I1965" s="2" t="s">
        <v>25</v>
      </c>
      <c r="J1965" s="2" t="s">
        <v>55</v>
      </c>
      <c r="K1965" s="16" t="s">
        <v>110</v>
      </c>
      <c r="L1965" s="18">
        <v>2026</v>
      </c>
      <c r="M1965" s="2"/>
    </row>
    <row r="1966" spans="2:13" x14ac:dyDescent="0.3">
      <c r="B1966" s="10">
        <v>46170</v>
      </c>
      <c r="C1966" s="11" t="s">
        <v>42</v>
      </c>
      <c r="D1966" s="11" t="s">
        <v>43</v>
      </c>
      <c r="E1966" s="12">
        <v>1</v>
      </c>
      <c r="F1966" s="13">
        <v>21.99</v>
      </c>
      <c r="G1966" s="12">
        <v>4</v>
      </c>
      <c r="H1966" s="13">
        <v>159.96</v>
      </c>
      <c r="I1966" s="11" t="s">
        <v>25</v>
      </c>
      <c r="J1966" s="11" t="s">
        <v>36</v>
      </c>
      <c r="K1966" s="12" t="s">
        <v>110</v>
      </c>
      <c r="L1966" s="14">
        <v>2026</v>
      </c>
      <c r="M1966" s="2"/>
    </row>
    <row r="1967" spans="2:13" x14ac:dyDescent="0.3">
      <c r="B1967" s="15">
        <v>46171</v>
      </c>
      <c r="C1967" s="2" t="s">
        <v>59</v>
      </c>
      <c r="D1967" s="2" t="s">
        <v>60</v>
      </c>
      <c r="E1967" s="16">
        <v>1</v>
      </c>
      <c r="F1967" s="17">
        <v>20</v>
      </c>
      <c r="G1967" s="16">
        <v>5</v>
      </c>
      <c r="H1967" s="17">
        <v>199.95</v>
      </c>
      <c r="I1967" s="2" t="s">
        <v>30</v>
      </c>
      <c r="J1967" s="2" t="s">
        <v>55</v>
      </c>
      <c r="K1967" s="16" t="s">
        <v>110</v>
      </c>
      <c r="L1967" s="18">
        <v>2026</v>
      </c>
      <c r="M1967" s="2"/>
    </row>
    <row r="1968" spans="2:13" x14ac:dyDescent="0.3">
      <c r="B1968" s="10">
        <v>46172</v>
      </c>
      <c r="C1968" s="11" t="s">
        <v>84</v>
      </c>
      <c r="D1968" s="11" t="s">
        <v>85</v>
      </c>
      <c r="E1968" s="12">
        <v>2</v>
      </c>
      <c r="F1968" s="13">
        <v>193.5</v>
      </c>
      <c r="G1968" s="12">
        <v>2</v>
      </c>
      <c r="H1968" s="13">
        <v>258</v>
      </c>
      <c r="I1968" s="11" t="s">
        <v>86</v>
      </c>
      <c r="J1968" s="11" t="s">
        <v>78</v>
      </c>
      <c r="K1968" s="12" t="s">
        <v>110</v>
      </c>
      <c r="L1968" s="14">
        <v>2026</v>
      </c>
      <c r="M1968" s="2"/>
    </row>
    <row r="1969" spans="2:13" x14ac:dyDescent="0.3">
      <c r="B1969" s="15">
        <v>46172</v>
      </c>
      <c r="C1969" s="2" t="s">
        <v>89</v>
      </c>
      <c r="D1969" s="2" t="s">
        <v>90</v>
      </c>
      <c r="E1969" s="16">
        <v>2</v>
      </c>
      <c r="F1969" s="17">
        <v>125.98</v>
      </c>
      <c r="G1969" s="16">
        <v>5</v>
      </c>
      <c r="H1969" s="17">
        <v>449.95</v>
      </c>
      <c r="I1969" s="2" t="s">
        <v>91</v>
      </c>
      <c r="J1969" s="2" t="s">
        <v>78</v>
      </c>
      <c r="K1969" s="16" t="s">
        <v>110</v>
      </c>
      <c r="L1969" s="18">
        <v>2026</v>
      </c>
      <c r="M1969" s="2"/>
    </row>
    <row r="1970" spans="2:13" x14ac:dyDescent="0.3">
      <c r="B1970" s="10">
        <v>46173</v>
      </c>
      <c r="C1970" s="11" t="s">
        <v>28</v>
      </c>
      <c r="D1970" s="11" t="s">
        <v>29</v>
      </c>
      <c r="E1970" s="12">
        <v>0</v>
      </c>
      <c r="F1970" s="13">
        <v>0</v>
      </c>
      <c r="G1970" s="12">
        <v>4</v>
      </c>
      <c r="H1970" s="13">
        <v>119.96</v>
      </c>
      <c r="I1970" s="11" t="s">
        <v>30</v>
      </c>
      <c r="J1970" s="11" t="s">
        <v>14</v>
      </c>
      <c r="K1970" s="12" t="s">
        <v>110</v>
      </c>
      <c r="L1970" s="14">
        <v>2026</v>
      </c>
      <c r="M1970" s="2"/>
    </row>
    <row r="1971" spans="2:13" x14ac:dyDescent="0.3">
      <c r="B1971" s="15">
        <v>46174</v>
      </c>
      <c r="C1971" s="2" t="s">
        <v>11</v>
      </c>
      <c r="D1971" s="2" t="s">
        <v>12</v>
      </c>
      <c r="E1971" s="16">
        <v>2</v>
      </c>
      <c r="F1971" s="17">
        <v>691.18</v>
      </c>
      <c r="G1971" s="16">
        <v>1</v>
      </c>
      <c r="H1971" s="17">
        <v>431.99</v>
      </c>
      <c r="I1971" s="2" t="s">
        <v>13</v>
      </c>
      <c r="J1971" s="2" t="s">
        <v>14</v>
      </c>
      <c r="K1971" s="16" t="s">
        <v>111</v>
      </c>
      <c r="L1971" s="18">
        <v>2026</v>
      </c>
      <c r="M1971" s="2"/>
    </row>
    <row r="1972" spans="2:13" x14ac:dyDescent="0.3">
      <c r="B1972" s="10">
        <v>46174</v>
      </c>
      <c r="C1972" s="11" t="s">
        <v>33</v>
      </c>
      <c r="D1972" s="11" t="s">
        <v>34</v>
      </c>
      <c r="E1972" s="12">
        <v>0</v>
      </c>
      <c r="F1972" s="13">
        <v>0</v>
      </c>
      <c r="G1972" s="12">
        <v>5</v>
      </c>
      <c r="H1972" s="13">
        <v>1249.95</v>
      </c>
      <c r="I1972" s="11" t="s">
        <v>35</v>
      </c>
      <c r="J1972" s="11" t="s">
        <v>36</v>
      </c>
      <c r="K1972" s="12" t="s">
        <v>111</v>
      </c>
      <c r="L1972" s="14">
        <v>2026</v>
      </c>
      <c r="M1972" s="2"/>
    </row>
    <row r="1973" spans="2:13" x14ac:dyDescent="0.3">
      <c r="B1973" s="15">
        <v>46175</v>
      </c>
      <c r="C1973" s="2" t="s">
        <v>51</v>
      </c>
      <c r="D1973" s="2" t="s">
        <v>52</v>
      </c>
      <c r="E1973" s="16">
        <v>2</v>
      </c>
      <c r="F1973" s="17">
        <v>179.98</v>
      </c>
      <c r="G1973" s="16">
        <v>1</v>
      </c>
      <c r="H1973" s="17">
        <v>119.99</v>
      </c>
      <c r="I1973" s="2" t="s">
        <v>39</v>
      </c>
      <c r="J1973" s="2" t="s">
        <v>36</v>
      </c>
      <c r="K1973" s="16" t="s">
        <v>111</v>
      </c>
      <c r="L1973" s="18">
        <v>2026</v>
      </c>
      <c r="M1973" s="2"/>
    </row>
    <row r="1974" spans="2:13" x14ac:dyDescent="0.3">
      <c r="B1974" s="10">
        <v>46175</v>
      </c>
      <c r="C1974" s="11" t="s">
        <v>89</v>
      </c>
      <c r="D1974" s="11" t="s">
        <v>90</v>
      </c>
      <c r="E1974" s="12">
        <v>1</v>
      </c>
      <c r="F1974" s="13">
        <v>62.99</v>
      </c>
      <c r="G1974" s="12">
        <v>5</v>
      </c>
      <c r="H1974" s="13">
        <v>449.95</v>
      </c>
      <c r="I1974" s="11" t="s">
        <v>91</v>
      </c>
      <c r="J1974" s="11" t="s">
        <v>78</v>
      </c>
      <c r="K1974" s="12" t="s">
        <v>111</v>
      </c>
      <c r="L1974" s="14">
        <v>2026</v>
      </c>
      <c r="M1974" s="2"/>
    </row>
    <row r="1975" spans="2:13" x14ac:dyDescent="0.3">
      <c r="B1975" s="15">
        <v>46176</v>
      </c>
      <c r="C1975" s="2" t="s">
        <v>98</v>
      </c>
      <c r="D1975" s="2" t="s">
        <v>99</v>
      </c>
      <c r="E1975" s="16">
        <v>0</v>
      </c>
      <c r="F1975" s="17">
        <v>0</v>
      </c>
      <c r="G1975" s="16">
        <v>2</v>
      </c>
      <c r="H1975" s="17">
        <v>799.9</v>
      </c>
      <c r="I1975" s="2" t="s">
        <v>13</v>
      </c>
      <c r="J1975" s="2" t="s">
        <v>100</v>
      </c>
      <c r="K1975" s="16" t="s">
        <v>111</v>
      </c>
      <c r="L1975" s="18">
        <v>2026</v>
      </c>
      <c r="M1975" s="2"/>
    </row>
    <row r="1976" spans="2:13" x14ac:dyDescent="0.3">
      <c r="B1976" s="10">
        <v>46177</v>
      </c>
      <c r="C1976" s="11" t="s">
        <v>63</v>
      </c>
      <c r="D1976" s="11" t="s">
        <v>41</v>
      </c>
      <c r="E1976" s="12">
        <v>2</v>
      </c>
      <c r="F1976" s="13">
        <v>40</v>
      </c>
      <c r="G1976" s="12">
        <v>5</v>
      </c>
      <c r="H1976" s="13">
        <v>199.95</v>
      </c>
      <c r="I1976" s="11" t="s">
        <v>25</v>
      </c>
      <c r="J1976" s="11" t="s">
        <v>55</v>
      </c>
      <c r="K1976" s="12" t="s">
        <v>111</v>
      </c>
      <c r="L1976" s="14">
        <v>2026</v>
      </c>
      <c r="M1976" s="2"/>
    </row>
    <row r="1977" spans="2:13" x14ac:dyDescent="0.3">
      <c r="B1977" s="15">
        <v>46178</v>
      </c>
      <c r="C1977" s="2" t="s">
        <v>40</v>
      </c>
      <c r="D1977" s="2" t="s">
        <v>41</v>
      </c>
      <c r="E1977" s="16">
        <v>2</v>
      </c>
      <c r="F1977" s="17">
        <v>43.98</v>
      </c>
      <c r="G1977" s="16">
        <v>2</v>
      </c>
      <c r="H1977" s="17">
        <v>79.98</v>
      </c>
      <c r="I1977" s="2" t="s">
        <v>25</v>
      </c>
      <c r="J1977" s="2" t="s">
        <v>36</v>
      </c>
      <c r="K1977" s="16" t="s">
        <v>111</v>
      </c>
      <c r="L1977" s="18">
        <v>2026</v>
      </c>
      <c r="M1977" s="2"/>
    </row>
    <row r="1978" spans="2:13" x14ac:dyDescent="0.3">
      <c r="B1978" s="10">
        <v>46178</v>
      </c>
      <c r="C1978" s="11" t="s">
        <v>49</v>
      </c>
      <c r="D1978" s="11" t="s">
        <v>50</v>
      </c>
      <c r="E1978" s="12">
        <v>0</v>
      </c>
      <c r="F1978" s="13">
        <v>0</v>
      </c>
      <c r="G1978" s="12">
        <v>5</v>
      </c>
      <c r="H1978" s="13">
        <v>209.4</v>
      </c>
      <c r="I1978" s="11" t="s">
        <v>46</v>
      </c>
      <c r="J1978" s="11" t="s">
        <v>36</v>
      </c>
      <c r="K1978" s="12" t="s">
        <v>111</v>
      </c>
      <c r="L1978" s="14">
        <v>2026</v>
      </c>
      <c r="M1978" s="2"/>
    </row>
    <row r="1979" spans="2:13" x14ac:dyDescent="0.3">
      <c r="B1979" s="15">
        <v>46179</v>
      </c>
      <c r="C1979" s="2" t="s">
        <v>47</v>
      </c>
      <c r="D1979" s="2" t="s">
        <v>48</v>
      </c>
      <c r="E1979" s="16">
        <v>3</v>
      </c>
      <c r="F1979" s="17">
        <v>269.73</v>
      </c>
      <c r="G1979" s="16">
        <v>2</v>
      </c>
      <c r="H1979" s="17">
        <v>239.76</v>
      </c>
      <c r="I1979" s="2" t="s">
        <v>46</v>
      </c>
      <c r="J1979" s="2" t="s">
        <v>36</v>
      </c>
      <c r="K1979" s="16" t="s">
        <v>111</v>
      </c>
      <c r="L1979" s="18">
        <v>2026</v>
      </c>
      <c r="M1979" s="2"/>
    </row>
    <row r="1980" spans="2:13" x14ac:dyDescent="0.3">
      <c r="B1980" s="10">
        <v>46180</v>
      </c>
      <c r="C1980" s="11" t="s">
        <v>98</v>
      </c>
      <c r="D1980" s="11" t="s">
        <v>99</v>
      </c>
      <c r="E1980" s="12">
        <v>3</v>
      </c>
      <c r="F1980" s="13">
        <v>1079.8799999999999</v>
      </c>
      <c r="G1980" s="12">
        <v>2</v>
      </c>
      <c r="H1980" s="13">
        <v>799.9</v>
      </c>
      <c r="I1980" s="11" t="s">
        <v>13</v>
      </c>
      <c r="J1980" s="11" t="s">
        <v>100</v>
      </c>
      <c r="K1980" s="12" t="s">
        <v>111</v>
      </c>
      <c r="L1980" s="14">
        <v>2026</v>
      </c>
      <c r="M1980" s="2"/>
    </row>
    <row r="1981" spans="2:13" x14ac:dyDescent="0.3">
      <c r="B1981" s="15">
        <v>46181</v>
      </c>
      <c r="C1981" s="2" t="s">
        <v>26</v>
      </c>
      <c r="D1981" s="2" t="s">
        <v>27</v>
      </c>
      <c r="E1981" s="16">
        <v>3</v>
      </c>
      <c r="F1981" s="17">
        <v>42</v>
      </c>
      <c r="G1981" s="16">
        <v>1</v>
      </c>
      <c r="H1981" s="17">
        <v>27.99</v>
      </c>
      <c r="I1981" s="2" t="s">
        <v>25</v>
      </c>
      <c r="J1981" s="2" t="s">
        <v>14</v>
      </c>
      <c r="K1981" s="16" t="s">
        <v>111</v>
      </c>
      <c r="L1981" s="18">
        <v>2026</v>
      </c>
      <c r="M1981" s="2"/>
    </row>
    <row r="1982" spans="2:13" x14ac:dyDescent="0.3">
      <c r="B1982" s="10">
        <v>46182</v>
      </c>
      <c r="C1982" s="11" t="s">
        <v>96</v>
      </c>
      <c r="D1982" s="11" t="s">
        <v>97</v>
      </c>
      <c r="E1982" s="12">
        <v>2</v>
      </c>
      <c r="F1982" s="13">
        <v>149.97999999999999</v>
      </c>
      <c r="G1982" s="12">
        <v>5</v>
      </c>
      <c r="H1982" s="13">
        <v>499.95</v>
      </c>
      <c r="I1982" s="11" t="s">
        <v>25</v>
      </c>
      <c r="J1982" s="11" t="s">
        <v>95</v>
      </c>
      <c r="K1982" s="12" t="s">
        <v>111</v>
      </c>
      <c r="L1982" s="14">
        <v>2026</v>
      </c>
      <c r="M1982" s="2"/>
    </row>
    <row r="1983" spans="2:13" x14ac:dyDescent="0.3">
      <c r="B1983" s="15">
        <v>46183</v>
      </c>
      <c r="C1983" s="2" t="s">
        <v>44</v>
      </c>
      <c r="D1983" s="2" t="s">
        <v>45</v>
      </c>
      <c r="E1983" s="16">
        <v>3</v>
      </c>
      <c r="F1983" s="17">
        <v>98.13</v>
      </c>
      <c r="G1983" s="16">
        <v>3</v>
      </c>
      <c r="H1983" s="17">
        <v>150.96</v>
      </c>
      <c r="I1983" s="2" t="s">
        <v>46</v>
      </c>
      <c r="J1983" s="2" t="s">
        <v>36</v>
      </c>
      <c r="K1983" s="16" t="s">
        <v>111</v>
      </c>
      <c r="L1983" s="18">
        <v>2026</v>
      </c>
      <c r="M1983" s="2"/>
    </row>
    <row r="1984" spans="2:13" x14ac:dyDescent="0.3">
      <c r="B1984" s="10">
        <v>46184</v>
      </c>
      <c r="C1984" s="11" t="s">
        <v>61</v>
      </c>
      <c r="D1984" s="11" t="s">
        <v>62</v>
      </c>
      <c r="E1984" s="12">
        <v>0</v>
      </c>
      <c r="F1984" s="13">
        <v>0</v>
      </c>
      <c r="G1984" s="12">
        <v>5</v>
      </c>
      <c r="H1984" s="13">
        <v>1633.45</v>
      </c>
      <c r="I1984" s="11" t="s">
        <v>58</v>
      </c>
      <c r="J1984" s="11" t="s">
        <v>55</v>
      </c>
      <c r="K1984" s="12" t="s">
        <v>111</v>
      </c>
      <c r="L1984" s="14">
        <v>2026</v>
      </c>
      <c r="M1984" s="2"/>
    </row>
    <row r="1985" spans="2:13" x14ac:dyDescent="0.3">
      <c r="B1985" s="15">
        <v>46185</v>
      </c>
      <c r="C1985" s="2" t="s">
        <v>82</v>
      </c>
      <c r="D1985" s="2" t="s">
        <v>83</v>
      </c>
      <c r="E1985" s="16">
        <v>3</v>
      </c>
      <c r="F1985" s="17">
        <v>290.25</v>
      </c>
      <c r="G1985" s="16">
        <v>5</v>
      </c>
      <c r="H1985" s="17">
        <v>645</v>
      </c>
      <c r="I1985" s="2" t="s">
        <v>77</v>
      </c>
      <c r="J1985" s="2" t="s">
        <v>78</v>
      </c>
      <c r="K1985" s="16" t="s">
        <v>111</v>
      </c>
      <c r="L1985" s="18">
        <v>2026</v>
      </c>
      <c r="M1985" s="2"/>
    </row>
    <row r="1986" spans="2:13" x14ac:dyDescent="0.3">
      <c r="B1986" s="10">
        <v>46186</v>
      </c>
      <c r="C1986" s="11" t="s">
        <v>82</v>
      </c>
      <c r="D1986" s="11" t="s">
        <v>83</v>
      </c>
      <c r="E1986" s="12">
        <v>1</v>
      </c>
      <c r="F1986" s="13">
        <v>96.75</v>
      </c>
      <c r="G1986" s="12">
        <v>4</v>
      </c>
      <c r="H1986" s="13">
        <v>516</v>
      </c>
      <c r="I1986" s="11" t="s">
        <v>77</v>
      </c>
      <c r="J1986" s="11" t="s">
        <v>78</v>
      </c>
      <c r="K1986" s="12" t="s">
        <v>111</v>
      </c>
      <c r="L1986" s="14">
        <v>2026</v>
      </c>
      <c r="M1986" s="2"/>
    </row>
    <row r="1987" spans="2:13" x14ac:dyDescent="0.3">
      <c r="B1987" s="15">
        <v>46187</v>
      </c>
      <c r="C1987" s="2" t="s">
        <v>92</v>
      </c>
      <c r="D1987" s="2" t="s">
        <v>93</v>
      </c>
      <c r="E1987" s="16">
        <v>0</v>
      </c>
      <c r="F1987" s="17">
        <v>0</v>
      </c>
      <c r="G1987" s="16">
        <v>5</v>
      </c>
      <c r="H1987" s="17">
        <v>299.95</v>
      </c>
      <c r="I1987" s="2" t="s">
        <v>94</v>
      </c>
      <c r="J1987" s="2" t="s">
        <v>95</v>
      </c>
      <c r="K1987" s="16" t="s">
        <v>111</v>
      </c>
      <c r="L1987" s="18">
        <v>2026</v>
      </c>
      <c r="M1987" s="2"/>
    </row>
    <row r="1988" spans="2:13" x14ac:dyDescent="0.3">
      <c r="B1988" s="10">
        <v>46188</v>
      </c>
      <c r="C1988" s="11" t="s">
        <v>96</v>
      </c>
      <c r="D1988" s="11" t="s">
        <v>97</v>
      </c>
      <c r="E1988" s="12">
        <v>3</v>
      </c>
      <c r="F1988" s="13">
        <v>224.96999999999997</v>
      </c>
      <c r="G1988" s="12">
        <v>5</v>
      </c>
      <c r="H1988" s="13">
        <v>499.95</v>
      </c>
      <c r="I1988" s="11" t="s">
        <v>25</v>
      </c>
      <c r="J1988" s="11" t="s">
        <v>95</v>
      </c>
      <c r="K1988" s="12" t="s">
        <v>111</v>
      </c>
      <c r="L1988" s="14">
        <v>2026</v>
      </c>
      <c r="M1988" s="2"/>
    </row>
    <row r="1989" spans="2:13" x14ac:dyDescent="0.3">
      <c r="B1989" s="15">
        <v>46189</v>
      </c>
      <c r="C1989" s="2" t="s">
        <v>92</v>
      </c>
      <c r="D1989" s="2" t="s">
        <v>93</v>
      </c>
      <c r="E1989" s="16">
        <v>1</v>
      </c>
      <c r="F1989" s="17">
        <v>38.99</v>
      </c>
      <c r="G1989" s="16">
        <v>5</v>
      </c>
      <c r="H1989" s="17">
        <v>299.95</v>
      </c>
      <c r="I1989" s="2" t="s">
        <v>94</v>
      </c>
      <c r="J1989" s="2" t="s">
        <v>95</v>
      </c>
      <c r="K1989" s="16" t="s">
        <v>111</v>
      </c>
      <c r="L1989" s="18">
        <v>2026</v>
      </c>
      <c r="M1989" s="2"/>
    </row>
    <row r="1990" spans="2:13" x14ac:dyDescent="0.3">
      <c r="B1990" s="10">
        <v>46189</v>
      </c>
      <c r="C1990" s="11" t="s">
        <v>104</v>
      </c>
      <c r="D1990" s="11" t="s">
        <v>105</v>
      </c>
      <c r="E1990" s="12">
        <v>0</v>
      </c>
      <c r="F1990" s="13">
        <v>0</v>
      </c>
      <c r="G1990" s="12">
        <v>5</v>
      </c>
      <c r="H1990" s="13">
        <v>265.75</v>
      </c>
      <c r="I1990" s="11" t="s">
        <v>106</v>
      </c>
      <c r="J1990" s="11" t="s">
        <v>100</v>
      </c>
      <c r="K1990" s="12" t="s">
        <v>111</v>
      </c>
      <c r="L1990" s="14">
        <v>2026</v>
      </c>
      <c r="M1990" s="2"/>
    </row>
    <row r="1991" spans="2:13" x14ac:dyDescent="0.3">
      <c r="B1991" s="15">
        <v>46190</v>
      </c>
      <c r="C1991" s="2" t="s">
        <v>47</v>
      </c>
      <c r="D1991" s="2" t="s">
        <v>48</v>
      </c>
      <c r="E1991" s="16">
        <v>3</v>
      </c>
      <c r="F1991" s="17">
        <v>269.73</v>
      </c>
      <c r="G1991" s="16">
        <v>4</v>
      </c>
      <c r="H1991" s="17">
        <v>479.52</v>
      </c>
      <c r="I1991" s="2" t="s">
        <v>46</v>
      </c>
      <c r="J1991" s="2" t="s">
        <v>36</v>
      </c>
      <c r="K1991" s="16" t="s">
        <v>111</v>
      </c>
      <c r="L1991" s="18">
        <v>2026</v>
      </c>
      <c r="M1991" s="2"/>
    </row>
    <row r="1992" spans="2:13" x14ac:dyDescent="0.3">
      <c r="B1992" s="10">
        <v>46191</v>
      </c>
      <c r="C1992" s="11" t="s">
        <v>69</v>
      </c>
      <c r="D1992" s="11" t="s">
        <v>70</v>
      </c>
      <c r="E1992" s="12">
        <v>2</v>
      </c>
      <c r="F1992" s="13">
        <v>70</v>
      </c>
      <c r="G1992" s="12">
        <v>1</v>
      </c>
      <c r="H1992" s="13">
        <v>70</v>
      </c>
      <c r="I1992" s="11" t="s">
        <v>71</v>
      </c>
      <c r="J1992" s="11" t="s">
        <v>68</v>
      </c>
      <c r="K1992" s="12" t="s">
        <v>111</v>
      </c>
      <c r="L1992" s="14">
        <v>2026</v>
      </c>
      <c r="M1992" s="2"/>
    </row>
    <row r="1993" spans="2:13" x14ac:dyDescent="0.3">
      <c r="B1993" s="15">
        <v>46192</v>
      </c>
      <c r="C1993" s="2" t="s">
        <v>66</v>
      </c>
      <c r="D1993" s="2" t="s">
        <v>67</v>
      </c>
      <c r="E1993" s="16">
        <v>2</v>
      </c>
      <c r="F1993" s="17">
        <v>8991</v>
      </c>
      <c r="G1993" s="16">
        <v>2</v>
      </c>
      <c r="H1993" s="17">
        <v>9990</v>
      </c>
      <c r="I1993" s="2" t="s">
        <v>13</v>
      </c>
      <c r="J1993" s="2" t="s">
        <v>68</v>
      </c>
      <c r="K1993" s="16" t="s">
        <v>111</v>
      </c>
      <c r="L1993" s="18">
        <v>2026</v>
      </c>
      <c r="M1993" s="2"/>
    </row>
    <row r="1994" spans="2:13" x14ac:dyDescent="0.3">
      <c r="B1994" s="10">
        <v>46193</v>
      </c>
      <c r="C1994" s="11" t="s">
        <v>19</v>
      </c>
      <c r="D1994" s="11" t="s">
        <v>20</v>
      </c>
      <c r="E1994" s="12">
        <v>3</v>
      </c>
      <c r="F1994" s="13">
        <v>194.96999999999997</v>
      </c>
      <c r="G1994" s="12">
        <v>1</v>
      </c>
      <c r="H1994" s="13">
        <v>99.99</v>
      </c>
      <c r="I1994" s="11" t="s">
        <v>18</v>
      </c>
      <c r="J1994" s="11" t="s">
        <v>14</v>
      </c>
      <c r="K1994" s="12" t="s">
        <v>111</v>
      </c>
      <c r="L1994" s="14">
        <v>2026</v>
      </c>
      <c r="M1994" s="2"/>
    </row>
    <row r="1995" spans="2:13" x14ac:dyDescent="0.3">
      <c r="B1995" s="15">
        <v>46194</v>
      </c>
      <c r="C1995" s="2" t="s">
        <v>21</v>
      </c>
      <c r="D1995" s="2" t="s">
        <v>22</v>
      </c>
      <c r="E1995" s="16">
        <v>2</v>
      </c>
      <c r="F1995" s="17">
        <v>83.98</v>
      </c>
      <c r="G1995" s="16">
        <v>4</v>
      </c>
      <c r="H1995" s="17">
        <v>279.95999999999998</v>
      </c>
      <c r="I1995" s="2" t="s">
        <v>18</v>
      </c>
      <c r="J1995" s="2" t="s">
        <v>14</v>
      </c>
      <c r="K1995" s="16" t="s">
        <v>111</v>
      </c>
      <c r="L1995" s="18">
        <v>2026</v>
      </c>
      <c r="M1995" s="2"/>
    </row>
    <row r="1996" spans="2:13" x14ac:dyDescent="0.3">
      <c r="B1996" s="10">
        <v>46195</v>
      </c>
      <c r="C1996" s="11" t="s">
        <v>101</v>
      </c>
      <c r="D1996" s="11" t="s">
        <v>102</v>
      </c>
      <c r="E1996" s="12">
        <v>0</v>
      </c>
      <c r="F1996" s="13">
        <v>0</v>
      </c>
      <c r="G1996" s="12">
        <v>2</v>
      </c>
      <c r="H1996" s="13">
        <v>698</v>
      </c>
      <c r="I1996" s="11" t="s">
        <v>103</v>
      </c>
      <c r="J1996" s="11" t="s">
        <v>100</v>
      </c>
      <c r="K1996" s="12" t="s">
        <v>111</v>
      </c>
      <c r="L1996" s="14">
        <v>2026</v>
      </c>
      <c r="M1996" s="2"/>
    </row>
    <row r="1997" spans="2:13" x14ac:dyDescent="0.3">
      <c r="B1997" s="15">
        <v>46195</v>
      </c>
      <c r="C1997" s="2" t="s">
        <v>56</v>
      </c>
      <c r="D1997" s="2" t="s">
        <v>57</v>
      </c>
      <c r="E1997" s="16">
        <v>0</v>
      </c>
      <c r="F1997" s="17">
        <v>0</v>
      </c>
      <c r="G1997" s="16">
        <v>5</v>
      </c>
      <c r="H1997" s="17">
        <v>1077.95</v>
      </c>
      <c r="I1997" s="2" t="s">
        <v>58</v>
      </c>
      <c r="J1997" s="2" t="s">
        <v>55</v>
      </c>
      <c r="K1997" s="16" t="s">
        <v>111</v>
      </c>
      <c r="L1997" s="18">
        <v>2026</v>
      </c>
      <c r="M1997" s="2"/>
    </row>
    <row r="1998" spans="2:13" x14ac:dyDescent="0.3">
      <c r="B1998" s="10">
        <v>46196</v>
      </c>
      <c r="C1998" s="11" t="s">
        <v>42</v>
      </c>
      <c r="D1998" s="11" t="s">
        <v>43</v>
      </c>
      <c r="E1998" s="12">
        <v>3</v>
      </c>
      <c r="F1998" s="13">
        <v>65.97</v>
      </c>
      <c r="G1998" s="12">
        <v>1</v>
      </c>
      <c r="H1998" s="13">
        <v>39.99</v>
      </c>
      <c r="I1998" s="11" t="s">
        <v>25</v>
      </c>
      <c r="J1998" s="11" t="s">
        <v>36</v>
      </c>
      <c r="K1998" s="12" t="s">
        <v>111</v>
      </c>
      <c r="L1998" s="14">
        <v>2026</v>
      </c>
      <c r="M1998" s="2"/>
    </row>
    <row r="1999" spans="2:13" x14ac:dyDescent="0.3">
      <c r="B1999" s="15">
        <v>46197</v>
      </c>
      <c r="C1999" s="2" t="s">
        <v>96</v>
      </c>
      <c r="D1999" s="2" t="s">
        <v>97</v>
      </c>
      <c r="E1999" s="16">
        <v>2</v>
      </c>
      <c r="F1999" s="17">
        <v>149.97999999999999</v>
      </c>
      <c r="G1999" s="16">
        <v>4</v>
      </c>
      <c r="H1999" s="17">
        <v>399.96</v>
      </c>
      <c r="I1999" s="2" t="s">
        <v>25</v>
      </c>
      <c r="J1999" s="2" t="s">
        <v>95</v>
      </c>
      <c r="K1999" s="16" t="s">
        <v>111</v>
      </c>
      <c r="L1999" s="18">
        <v>2026</v>
      </c>
      <c r="M1999" s="2"/>
    </row>
    <row r="2000" spans="2:13" x14ac:dyDescent="0.3">
      <c r="B2000" s="10">
        <v>46198</v>
      </c>
      <c r="C2000" s="11" t="s">
        <v>42</v>
      </c>
      <c r="D2000" s="11" t="s">
        <v>43</v>
      </c>
      <c r="E2000" s="12">
        <v>0</v>
      </c>
      <c r="F2000" s="13">
        <v>0</v>
      </c>
      <c r="G2000" s="12">
        <v>1</v>
      </c>
      <c r="H2000" s="13">
        <v>39.99</v>
      </c>
      <c r="I2000" s="11" t="s">
        <v>25</v>
      </c>
      <c r="J2000" s="11" t="s">
        <v>36</v>
      </c>
      <c r="K2000" s="12" t="s">
        <v>111</v>
      </c>
      <c r="L2000" s="14">
        <v>2026</v>
      </c>
      <c r="M2000" s="2"/>
    </row>
    <row r="2001" spans="2:13" x14ac:dyDescent="0.3">
      <c r="B2001" s="15">
        <v>46199</v>
      </c>
      <c r="C2001" s="2" t="s">
        <v>75</v>
      </c>
      <c r="D2001" s="2" t="s">
        <v>76</v>
      </c>
      <c r="E2001" s="16">
        <v>2</v>
      </c>
      <c r="F2001" s="17">
        <v>24</v>
      </c>
      <c r="G2001" s="16">
        <v>5</v>
      </c>
      <c r="H2001" s="17">
        <v>100</v>
      </c>
      <c r="I2001" s="2" t="s">
        <v>77</v>
      </c>
      <c r="J2001" s="2" t="s">
        <v>78</v>
      </c>
      <c r="K2001" s="16" t="s">
        <v>111</v>
      </c>
      <c r="L2001" s="18">
        <v>2026</v>
      </c>
      <c r="M2001" s="2"/>
    </row>
    <row r="2002" spans="2:13" x14ac:dyDescent="0.3">
      <c r="B2002" s="10">
        <v>46200</v>
      </c>
      <c r="C2002" s="11" t="s">
        <v>69</v>
      </c>
      <c r="D2002" s="11" t="s">
        <v>70</v>
      </c>
      <c r="E2002" s="12">
        <v>0</v>
      </c>
      <c r="F2002" s="13">
        <v>0</v>
      </c>
      <c r="G2002" s="12">
        <v>1</v>
      </c>
      <c r="H2002" s="13">
        <v>70</v>
      </c>
      <c r="I2002" s="11" t="s">
        <v>71</v>
      </c>
      <c r="J2002" s="11" t="s">
        <v>68</v>
      </c>
      <c r="K2002" s="12" t="s">
        <v>111</v>
      </c>
      <c r="L2002" s="14">
        <v>2026</v>
      </c>
      <c r="M2002" s="2"/>
    </row>
    <row r="2003" spans="2:13" x14ac:dyDescent="0.3">
      <c r="B2003" s="15">
        <v>46201</v>
      </c>
      <c r="C2003" s="2" t="s">
        <v>89</v>
      </c>
      <c r="D2003" s="2" t="s">
        <v>90</v>
      </c>
      <c r="E2003" s="16">
        <v>3</v>
      </c>
      <c r="F2003" s="17">
        <v>188.97</v>
      </c>
      <c r="G2003" s="16">
        <v>3</v>
      </c>
      <c r="H2003" s="17">
        <v>269.97000000000003</v>
      </c>
      <c r="I2003" s="2" t="s">
        <v>91</v>
      </c>
      <c r="J2003" s="2" t="s">
        <v>78</v>
      </c>
      <c r="K2003" s="16" t="s">
        <v>111</v>
      </c>
      <c r="L2003" s="18">
        <v>2026</v>
      </c>
      <c r="M2003" s="2"/>
    </row>
    <row r="2004" spans="2:13" x14ac:dyDescent="0.3">
      <c r="B2004" s="10">
        <v>46202</v>
      </c>
      <c r="C2004" s="11" t="s">
        <v>44</v>
      </c>
      <c r="D2004" s="11" t="s">
        <v>45</v>
      </c>
      <c r="E2004" s="12">
        <v>0</v>
      </c>
      <c r="F2004" s="13">
        <v>0</v>
      </c>
      <c r="G2004" s="12">
        <v>4</v>
      </c>
      <c r="H2004" s="13">
        <v>201.28</v>
      </c>
      <c r="I2004" s="11" t="s">
        <v>46</v>
      </c>
      <c r="J2004" s="11" t="s">
        <v>36</v>
      </c>
      <c r="K2004" s="12" t="s">
        <v>111</v>
      </c>
      <c r="L2004" s="14">
        <v>2026</v>
      </c>
      <c r="M2004" s="2"/>
    </row>
    <row r="2005" spans="2:13" x14ac:dyDescent="0.3">
      <c r="B2005" s="15">
        <v>46203</v>
      </c>
      <c r="C2005" s="2" t="s">
        <v>69</v>
      </c>
      <c r="D2005" s="2" t="s">
        <v>70</v>
      </c>
      <c r="E2005" s="16">
        <v>2</v>
      </c>
      <c r="F2005" s="17">
        <v>70</v>
      </c>
      <c r="G2005" s="16">
        <v>1</v>
      </c>
      <c r="H2005" s="17">
        <v>70</v>
      </c>
      <c r="I2005" s="2" t="s">
        <v>71</v>
      </c>
      <c r="J2005" s="2" t="s">
        <v>68</v>
      </c>
      <c r="K2005" s="16" t="s">
        <v>111</v>
      </c>
      <c r="L2005" s="18">
        <v>2026</v>
      </c>
      <c r="M2005" s="2"/>
    </row>
    <row r="2006" spans="2:13" x14ac:dyDescent="0.3">
      <c r="B2006" s="10">
        <v>46203</v>
      </c>
      <c r="C2006" s="11" t="s">
        <v>11</v>
      </c>
      <c r="D2006" s="11" t="s">
        <v>12</v>
      </c>
      <c r="E2006" s="12">
        <v>3</v>
      </c>
      <c r="F2006" s="13">
        <v>1036.77</v>
      </c>
      <c r="G2006" s="12">
        <v>5</v>
      </c>
      <c r="H2006" s="13">
        <v>2159.9499999999998</v>
      </c>
      <c r="I2006" s="11" t="s">
        <v>13</v>
      </c>
      <c r="J2006" s="11" t="s">
        <v>14</v>
      </c>
      <c r="K2006" s="12" t="s">
        <v>111</v>
      </c>
      <c r="L2006" s="14">
        <v>2026</v>
      </c>
      <c r="M2006" s="2"/>
    </row>
    <row r="2007" spans="2:13" x14ac:dyDescent="0.3">
      <c r="B2007" s="15">
        <v>46204</v>
      </c>
      <c r="C2007" s="2" t="s">
        <v>89</v>
      </c>
      <c r="D2007" s="2" t="s">
        <v>90</v>
      </c>
      <c r="E2007" s="16">
        <v>3</v>
      </c>
      <c r="F2007" s="17">
        <v>188.97</v>
      </c>
      <c r="G2007" s="16">
        <v>2</v>
      </c>
      <c r="H2007" s="17">
        <v>179.98</v>
      </c>
      <c r="I2007" s="2" t="s">
        <v>91</v>
      </c>
      <c r="J2007" s="2" t="s">
        <v>78</v>
      </c>
      <c r="K2007" s="16" t="s">
        <v>112</v>
      </c>
      <c r="L2007" s="18">
        <v>2026</v>
      </c>
      <c r="M2007" s="2"/>
    </row>
    <row r="2008" spans="2:13" x14ac:dyDescent="0.3">
      <c r="B2008" s="10">
        <v>46205</v>
      </c>
      <c r="C2008" s="11" t="s">
        <v>61</v>
      </c>
      <c r="D2008" s="11" t="s">
        <v>62</v>
      </c>
      <c r="E2008" s="12">
        <v>1</v>
      </c>
      <c r="F2008" s="13">
        <v>294.02</v>
      </c>
      <c r="G2008" s="12">
        <v>1</v>
      </c>
      <c r="H2008" s="13">
        <v>326.69</v>
      </c>
      <c r="I2008" s="11" t="s">
        <v>58</v>
      </c>
      <c r="J2008" s="11" t="s">
        <v>55</v>
      </c>
      <c r="K2008" s="12" t="s">
        <v>112</v>
      </c>
      <c r="L2008" s="14">
        <v>2026</v>
      </c>
      <c r="M2008" s="2"/>
    </row>
    <row r="2009" spans="2:13" x14ac:dyDescent="0.3">
      <c r="B2009" s="15">
        <v>46205</v>
      </c>
      <c r="C2009" s="2" t="s">
        <v>21</v>
      </c>
      <c r="D2009" s="2" t="s">
        <v>22</v>
      </c>
      <c r="E2009" s="16">
        <v>3</v>
      </c>
      <c r="F2009" s="17">
        <v>125.97</v>
      </c>
      <c r="G2009" s="16">
        <v>5</v>
      </c>
      <c r="H2009" s="17">
        <v>349.95</v>
      </c>
      <c r="I2009" s="2" t="s">
        <v>18</v>
      </c>
      <c r="J2009" s="2" t="s">
        <v>14</v>
      </c>
      <c r="K2009" s="16" t="s">
        <v>112</v>
      </c>
      <c r="L2009" s="18">
        <v>2026</v>
      </c>
      <c r="M2009" s="2"/>
    </row>
    <row r="2010" spans="2:13" x14ac:dyDescent="0.3">
      <c r="B2010" s="10">
        <v>46206</v>
      </c>
      <c r="C2010" s="11" t="s">
        <v>75</v>
      </c>
      <c r="D2010" s="11" t="s">
        <v>76</v>
      </c>
      <c r="E2010" s="12">
        <v>1</v>
      </c>
      <c r="F2010" s="13">
        <v>12</v>
      </c>
      <c r="G2010" s="12">
        <v>1</v>
      </c>
      <c r="H2010" s="13">
        <v>20</v>
      </c>
      <c r="I2010" s="11" t="s">
        <v>77</v>
      </c>
      <c r="J2010" s="11" t="s">
        <v>78</v>
      </c>
      <c r="K2010" s="12" t="s">
        <v>112</v>
      </c>
      <c r="L2010" s="14">
        <v>2026</v>
      </c>
      <c r="M2010" s="2"/>
    </row>
    <row r="2011" spans="2:13" x14ac:dyDescent="0.3">
      <c r="B2011" s="15">
        <v>46206</v>
      </c>
      <c r="C2011" s="2" t="s">
        <v>40</v>
      </c>
      <c r="D2011" s="2" t="s">
        <v>41</v>
      </c>
      <c r="E2011" s="16">
        <v>0</v>
      </c>
      <c r="F2011" s="17">
        <v>0</v>
      </c>
      <c r="G2011" s="16">
        <v>5</v>
      </c>
      <c r="H2011" s="17">
        <v>199.95</v>
      </c>
      <c r="I2011" s="2" t="s">
        <v>25</v>
      </c>
      <c r="J2011" s="2" t="s">
        <v>36</v>
      </c>
      <c r="K2011" s="16" t="s">
        <v>112</v>
      </c>
      <c r="L2011" s="18">
        <v>2026</v>
      </c>
      <c r="M2011" s="2"/>
    </row>
    <row r="2012" spans="2:13" x14ac:dyDescent="0.3">
      <c r="B2012" s="10">
        <v>46207</v>
      </c>
      <c r="C2012" s="11" t="s">
        <v>61</v>
      </c>
      <c r="D2012" s="11" t="s">
        <v>62</v>
      </c>
      <c r="E2012" s="12">
        <v>1</v>
      </c>
      <c r="F2012" s="13">
        <v>294.02</v>
      </c>
      <c r="G2012" s="12">
        <v>2</v>
      </c>
      <c r="H2012" s="13">
        <v>653.38</v>
      </c>
      <c r="I2012" s="11" t="s">
        <v>58</v>
      </c>
      <c r="J2012" s="11" t="s">
        <v>55</v>
      </c>
      <c r="K2012" s="12" t="s">
        <v>112</v>
      </c>
      <c r="L2012" s="14">
        <v>2026</v>
      </c>
      <c r="M2012" s="2"/>
    </row>
    <row r="2013" spans="2:13" x14ac:dyDescent="0.3">
      <c r="B2013" s="15">
        <v>46208</v>
      </c>
      <c r="C2013" s="2" t="s">
        <v>56</v>
      </c>
      <c r="D2013" s="2" t="s">
        <v>57</v>
      </c>
      <c r="E2013" s="16">
        <v>1</v>
      </c>
      <c r="F2013" s="17">
        <v>183.25</v>
      </c>
      <c r="G2013" s="16">
        <v>5</v>
      </c>
      <c r="H2013" s="17">
        <v>1077.95</v>
      </c>
      <c r="I2013" s="2" t="s">
        <v>58</v>
      </c>
      <c r="J2013" s="2" t="s">
        <v>55</v>
      </c>
      <c r="K2013" s="16" t="s">
        <v>112</v>
      </c>
      <c r="L2013" s="18">
        <v>2026</v>
      </c>
      <c r="M2013" s="2"/>
    </row>
    <row r="2014" spans="2:13" x14ac:dyDescent="0.3">
      <c r="B2014" s="10">
        <v>46209</v>
      </c>
      <c r="C2014" s="11" t="s">
        <v>16</v>
      </c>
      <c r="D2014" s="11" t="s">
        <v>17</v>
      </c>
      <c r="E2014" s="12">
        <v>2</v>
      </c>
      <c r="F2014" s="13">
        <v>349.98</v>
      </c>
      <c r="G2014" s="12">
        <v>4</v>
      </c>
      <c r="H2014" s="13">
        <v>999.96</v>
      </c>
      <c r="I2014" s="11" t="s">
        <v>18</v>
      </c>
      <c r="J2014" s="11" t="s">
        <v>14</v>
      </c>
      <c r="K2014" s="12" t="s">
        <v>112</v>
      </c>
      <c r="L2014" s="14">
        <v>2026</v>
      </c>
      <c r="M2014" s="2"/>
    </row>
    <row r="2015" spans="2:13" x14ac:dyDescent="0.3">
      <c r="B2015" s="15">
        <v>46210</v>
      </c>
      <c r="C2015" s="2" t="s">
        <v>69</v>
      </c>
      <c r="D2015" s="2" t="s">
        <v>70</v>
      </c>
      <c r="E2015" s="16">
        <v>3</v>
      </c>
      <c r="F2015" s="17">
        <v>105</v>
      </c>
      <c r="G2015" s="16">
        <v>4</v>
      </c>
      <c r="H2015" s="17">
        <v>280</v>
      </c>
      <c r="I2015" s="2" t="s">
        <v>71</v>
      </c>
      <c r="J2015" s="2" t="s">
        <v>68</v>
      </c>
      <c r="K2015" s="16" t="s">
        <v>112</v>
      </c>
      <c r="L2015" s="18">
        <v>2026</v>
      </c>
      <c r="M2015" s="2"/>
    </row>
    <row r="2016" spans="2:13" x14ac:dyDescent="0.3">
      <c r="B2016" s="10">
        <v>46210</v>
      </c>
      <c r="C2016" s="11" t="s">
        <v>26</v>
      </c>
      <c r="D2016" s="11" t="s">
        <v>27</v>
      </c>
      <c r="E2016" s="12">
        <v>3</v>
      </c>
      <c r="F2016" s="13">
        <v>42</v>
      </c>
      <c r="G2016" s="12">
        <v>5</v>
      </c>
      <c r="H2016" s="13">
        <v>139.94999999999999</v>
      </c>
      <c r="I2016" s="11" t="s">
        <v>25</v>
      </c>
      <c r="J2016" s="11" t="s">
        <v>14</v>
      </c>
      <c r="K2016" s="12" t="s">
        <v>112</v>
      </c>
      <c r="L2016" s="14">
        <v>2026</v>
      </c>
      <c r="M2016" s="2"/>
    </row>
    <row r="2017" spans="2:13" x14ac:dyDescent="0.3">
      <c r="B2017" s="15">
        <v>46211</v>
      </c>
      <c r="C2017" s="2" t="s">
        <v>49</v>
      </c>
      <c r="D2017" s="2" t="s">
        <v>50</v>
      </c>
      <c r="E2017" s="16">
        <v>3</v>
      </c>
      <c r="F2017" s="17">
        <v>69.09</v>
      </c>
      <c r="G2017" s="16">
        <v>1</v>
      </c>
      <c r="H2017" s="17">
        <v>41.88</v>
      </c>
      <c r="I2017" s="2" t="s">
        <v>46</v>
      </c>
      <c r="J2017" s="2" t="s">
        <v>36</v>
      </c>
      <c r="K2017" s="16" t="s">
        <v>112</v>
      </c>
      <c r="L2017" s="18">
        <v>2026</v>
      </c>
      <c r="M2017" s="2"/>
    </row>
    <row r="2018" spans="2:13" x14ac:dyDescent="0.3">
      <c r="B2018" s="10">
        <v>46212</v>
      </c>
      <c r="C2018" s="11" t="s">
        <v>75</v>
      </c>
      <c r="D2018" s="11" t="s">
        <v>76</v>
      </c>
      <c r="E2018" s="12">
        <v>1</v>
      </c>
      <c r="F2018" s="13">
        <v>12</v>
      </c>
      <c r="G2018" s="12">
        <v>4</v>
      </c>
      <c r="H2018" s="13">
        <v>80</v>
      </c>
      <c r="I2018" s="11" t="s">
        <v>77</v>
      </c>
      <c r="J2018" s="11" t="s">
        <v>78</v>
      </c>
      <c r="K2018" s="12" t="s">
        <v>112</v>
      </c>
      <c r="L2018" s="14">
        <v>2026</v>
      </c>
      <c r="M2018" s="2"/>
    </row>
    <row r="2019" spans="2:13" x14ac:dyDescent="0.3">
      <c r="B2019" s="15">
        <v>46213</v>
      </c>
      <c r="C2019" s="2" t="s">
        <v>40</v>
      </c>
      <c r="D2019" s="2" t="s">
        <v>41</v>
      </c>
      <c r="E2019" s="16">
        <v>2</v>
      </c>
      <c r="F2019" s="17">
        <v>43.98</v>
      </c>
      <c r="G2019" s="16">
        <v>3</v>
      </c>
      <c r="H2019" s="17">
        <v>119.97</v>
      </c>
      <c r="I2019" s="2" t="s">
        <v>25</v>
      </c>
      <c r="J2019" s="2" t="s">
        <v>36</v>
      </c>
      <c r="K2019" s="16" t="s">
        <v>112</v>
      </c>
      <c r="L2019" s="18">
        <v>2026</v>
      </c>
      <c r="M2019" s="2"/>
    </row>
    <row r="2020" spans="2:13" x14ac:dyDescent="0.3">
      <c r="B2020" s="10">
        <v>46214</v>
      </c>
      <c r="C2020" s="11" t="s">
        <v>47</v>
      </c>
      <c r="D2020" s="11" t="s">
        <v>48</v>
      </c>
      <c r="E2020" s="12">
        <v>3</v>
      </c>
      <c r="F2020" s="13">
        <v>269.73</v>
      </c>
      <c r="G2020" s="12">
        <v>2</v>
      </c>
      <c r="H2020" s="13">
        <v>239.76</v>
      </c>
      <c r="I2020" s="11" t="s">
        <v>46</v>
      </c>
      <c r="J2020" s="11" t="s">
        <v>36</v>
      </c>
      <c r="K2020" s="12" t="s">
        <v>112</v>
      </c>
      <c r="L2020" s="14">
        <v>2026</v>
      </c>
      <c r="M2020" s="2"/>
    </row>
    <row r="2021" spans="2:13" x14ac:dyDescent="0.3">
      <c r="B2021" s="15">
        <v>46214</v>
      </c>
      <c r="C2021" s="2" t="s">
        <v>63</v>
      </c>
      <c r="D2021" s="2" t="s">
        <v>41</v>
      </c>
      <c r="E2021" s="16">
        <v>1</v>
      </c>
      <c r="F2021" s="17">
        <v>20</v>
      </c>
      <c r="G2021" s="16">
        <v>5</v>
      </c>
      <c r="H2021" s="17">
        <v>199.95</v>
      </c>
      <c r="I2021" s="2" t="s">
        <v>25</v>
      </c>
      <c r="J2021" s="2" t="s">
        <v>55</v>
      </c>
      <c r="K2021" s="16" t="s">
        <v>112</v>
      </c>
      <c r="L2021" s="18">
        <v>2026</v>
      </c>
      <c r="M2021" s="2"/>
    </row>
    <row r="2022" spans="2:13" x14ac:dyDescent="0.3">
      <c r="B2022" s="10">
        <v>46215</v>
      </c>
      <c r="C2022" s="11" t="s">
        <v>23</v>
      </c>
      <c r="D2022" s="11" t="s">
        <v>24</v>
      </c>
      <c r="E2022" s="12">
        <v>1</v>
      </c>
      <c r="F2022" s="13">
        <v>10</v>
      </c>
      <c r="G2022" s="12">
        <v>1</v>
      </c>
      <c r="H2022" s="13">
        <v>19.989999999999998</v>
      </c>
      <c r="I2022" s="11" t="s">
        <v>25</v>
      </c>
      <c r="J2022" s="11" t="s">
        <v>14</v>
      </c>
      <c r="K2022" s="12" t="s">
        <v>112</v>
      </c>
      <c r="L2022" s="14">
        <v>2026</v>
      </c>
      <c r="M2022" s="2"/>
    </row>
    <row r="2023" spans="2:13" x14ac:dyDescent="0.3">
      <c r="B2023" s="15">
        <v>46215</v>
      </c>
      <c r="C2023" s="2" t="s">
        <v>11</v>
      </c>
      <c r="D2023" s="2" t="s">
        <v>12</v>
      </c>
      <c r="E2023" s="16">
        <v>0</v>
      </c>
      <c r="F2023" s="17">
        <v>0</v>
      </c>
      <c r="G2023" s="16">
        <v>5</v>
      </c>
      <c r="H2023" s="17">
        <v>2159.9499999999998</v>
      </c>
      <c r="I2023" s="2" t="s">
        <v>13</v>
      </c>
      <c r="J2023" s="2" t="s">
        <v>14</v>
      </c>
      <c r="K2023" s="16" t="s">
        <v>112</v>
      </c>
      <c r="L2023" s="18">
        <v>2026</v>
      </c>
      <c r="M2023" s="2"/>
    </row>
    <row r="2024" spans="2:13" x14ac:dyDescent="0.3">
      <c r="B2024" s="10">
        <v>46216</v>
      </c>
      <c r="C2024" s="11" t="s">
        <v>98</v>
      </c>
      <c r="D2024" s="11" t="s">
        <v>99</v>
      </c>
      <c r="E2024" s="12">
        <v>0</v>
      </c>
      <c r="F2024" s="13">
        <v>0</v>
      </c>
      <c r="G2024" s="12">
        <v>2</v>
      </c>
      <c r="H2024" s="13">
        <v>799.9</v>
      </c>
      <c r="I2024" s="11" t="s">
        <v>13</v>
      </c>
      <c r="J2024" s="11" t="s">
        <v>100</v>
      </c>
      <c r="K2024" s="12" t="s">
        <v>112</v>
      </c>
      <c r="L2024" s="14">
        <v>2026</v>
      </c>
      <c r="M2024" s="2"/>
    </row>
    <row r="2025" spans="2:13" x14ac:dyDescent="0.3">
      <c r="B2025" s="15">
        <v>46216</v>
      </c>
      <c r="C2025" s="2" t="s">
        <v>42</v>
      </c>
      <c r="D2025" s="2" t="s">
        <v>43</v>
      </c>
      <c r="E2025" s="16">
        <v>3</v>
      </c>
      <c r="F2025" s="17">
        <v>65.97</v>
      </c>
      <c r="G2025" s="16">
        <v>5</v>
      </c>
      <c r="H2025" s="17">
        <v>199.95</v>
      </c>
      <c r="I2025" s="2" t="s">
        <v>25</v>
      </c>
      <c r="J2025" s="2" t="s">
        <v>36</v>
      </c>
      <c r="K2025" s="16" t="s">
        <v>112</v>
      </c>
      <c r="L2025" s="18">
        <v>2026</v>
      </c>
      <c r="M2025" s="2"/>
    </row>
    <row r="2026" spans="2:13" x14ac:dyDescent="0.3">
      <c r="B2026" s="10">
        <v>46217</v>
      </c>
      <c r="C2026" s="11" t="s">
        <v>87</v>
      </c>
      <c r="D2026" s="11" t="s">
        <v>88</v>
      </c>
      <c r="E2026" s="12">
        <v>0</v>
      </c>
      <c r="F2026" s="13">
        <v>0</v>
      </c>
      <c r="G2026" s="12">
        <v>2</v>
      </c>
      <c r="H2026" s="13">
        <v>179.98</v>
      </c>
      <c r="I2026" s="11" t="s">
        <v>25</v>
      </c>
      <c r="J2026" s="11" t="s">
        <v>78</v>
      </c>
      <c r="K2026" s="12" t="s">
        <v>112</v>
      </c>
      <c r="L2026" s="14">
        <v>2026</v>
      </c>
      <c r="M2026" s="2"/>
    </row>
    <row r="2027" spans="2:13" x14ac:dyDescent="0.3">
      <c r="B2027" s="15">
        <v>46218</v>
      </c>
      <c r="C2027" s="2" t="s">
        <v>84</v>
      </c>
      <c r="D2027" s="2" t="s">
        <v>85</v>
      </c>
      <c r="E2027" s="16">
        <v>0</v>
      </c>
      <c r="F2027" s="17">
        <v>0</v>
      </c>
      <c r="G2027" s="16">
        <v>2</v>
      </c>
      <c r="H2027" s="17">
        <v>258</v>
      </c>
      <c r="I2027" s="2" t="s">
        <v>86</v>
      </c>
      <c r="J2027" s="2" t="s">
        <v>78</v>
      </c>
      <c r="K2027" s="16" t="s">
        <v>112</v>
      </c>
      <c r="L2027" s="18">
        <v>2026</v>
      </c>
      <c r="M2027" s="2"/>
    </row>
    <row r="2028" spans="2:13" x14ac:dyDescent="0.3">
      <c r="B2028" s="10">
        <v>46219</v>
      </c>
      <c r="C2028" s="11" t="s">
        <v>104</v>
      </c>
      <c r="D2028" s="11" t="s">
        <v>105</v>
      </c>
      <c r="E2028" s="12">
        <v>1</v>
      </c>
      <c r="F2028" s="13">
        <v>34.549999999999997</v>
      </c>
      <c r="G2028" s="12">
        <v>1</v>
      </c>
      <c r="H2028" s="13">
        <v>53.15</v>
      </c>
      <c r="I2028" s="11" t="s">
        <v>106</v>
      </c>
      <c r="J2028" s="11" t="s">
        <v>100</v>
      </c>
      <c r="K2028" s="12" t="s">
        <v>112</v>
      </c>
      <c r="L2028" s="14">
        <v>2026</v>
      </c>
      <c r="M2028" s="2"/>
    </row>
    <row r="2029" spans="2:13" x14ac:dyDescent="0.3">
      <c r="B2029" s="15">
        <v>46220</v>
      </c>
      <c r="C2029" s="2" t="s">
        <v>11</v>
      </c>
      <c r="D2029" s="2" t="s">
        <v>12</v>
      </c>
      <c r="E2029" s="16">
        <v>3</v>
      </c>
      <c r="F2029" s="17">
        <v>1036.77</v>
      </c>
      <c r="G2029" s="16">
        <v>2</v>
      </c>
      <c r="H2029" s="17">
        <v>863.98</v>
      </c>
      <c r="I2029" s="2" t="s">
        <v>13</v>
      </c>
      <c r="J2029" s="2" t="s">
        <v>14</v>
      </c>
      <c r="K2029" s="16" t="s">
        <v>112</v>
      </c>
      <c r="L2029" s="18">
        <v>2026</v>
      </c>
      <c r="M2029" s="2"/>
    </row>
    <row r="2030" spans="2:13" x14ac:dyDescent="0.3">
      <c r="B2030" s="10">
        <v>46221</v>
      </c>
      <c r="C2030" s="11" t="s">
        <v>21</v>
      </c>
      <c r="D2030" s="11" t="s">
        <v>22</v>
      </c>
      <c r="E2030" s="12">
        <v>1</v>
      </c>
      <c r="F2030" s="13">
        <v>41.99</v>
      </c>
      <c r="G2030" s="12">
        <v>2</v>
      </c>
      <c r="H2030" s="13">
        <v>139.97999999999999</v>
      </c>
      <c r="I2030" s="11" t="s">
        <v>18</v>
      </c>
      <c r="J2030" s="11" t="s">
        <v>14</v>
      </c>
      <c r="K2030" s="12" t="s">
        <v>112</v>
      </c>
      <c r="L2030" s="14">
        <v>2026</v>
      </c>
      <c r="M2030" s="2"/>
    </row>
    <row r="2031" spans="2:13" x14ac:dyDescent="0.3">
      <c r="B2031" s="15">
        <v>46222</v>
      </c>
      <c r="C2031" s="2" t="s">
        <v>19</v>
      </c>
      <c r="D2031" s="2" t="s">
        <v>20</v>
      </c>
      <c r="E2031" s="16">
        <v>1</v>
      </c>
      <c r="F2031" s="17">
        <v>64.989999999999995</v>
      </c>
      <c r="G2031" s="16">
        <v>2</v>
      </c>
      <c r="H2031" s="17">
        <v>199.98</v>
      </c>
      <c r="I2031" s="2" t="s">
        <v>18</v>
      </c>
      <c r="J2031" s="2" t="s">
        <v>14</v>
      </c>
      <c r="K2031" s="16" t="s">
        <v>112</v>
      </c>
      <c r="L2031" s="18">
        <v>2026</v>
      </c>
      <c r="M2031" s="2"/>
    </row>
    <row r="2032" spans="2:13" x14ac:dyDescent="0.3">
      <c r="B2032" s="10">
        <v>46223</v>
      </c>
      <c r="C2032" s="11" t="s">
        <v>56</v>
      </c>
      <c r="D2032" s="11" t="s">
        <v>57</v>
      </c>
      <c r="E2032" s="12">
        <v>2</v>
      </c>
      <c r="F2032" s="13">
        <v>366.5</v>
      </c>
      <c r="G2032" s="12">
        <v>2</v>
      </c>
      <c r="H2032" s="13">
        <v>431.18</v>
      </c>
      <c r="I2032" s="11" t="s">
        <v>58</v>
      </c>
      <c r="J2032" s="11" t="s">
        <v>55</v>
      </c>
      <c r="K2032" s="12" t="s">
        <v>112</v>
      </c>
      <c r="L2032" s="14">
        <v>2026</v>
      </c>
      <c r="M2032" s="2"/>
    </row>
    <row r="2033" spans="2:13" x14ac:dyDescent="0.3">
      <c r="B2033" s="15">
        <v>46224</v>
      </c>
      <c r="C2033" s="2" t="s">
        <v>42</v>
      </c>
      <c r="D2033" s="2" t="s">
        <v>43</v>
      </c>
      <c r="E2033" s="16">
        <v>3</v>
      </c>
      <c r="F2033" s="17">
        <v>65.97</v>
      </c>
      <c r="G2033" s="16">
        <v>1</v>
      </c>
      <c r="H2033" s="17">
        <v>39.99</v>
      </c>
      <c r="I2033" s="2" t="s">
        <v>25</v>
      </c>
      <c r="J2033" s="2" t="s">
        <v>36</v>
      </c>
      <c r="K2033" s="16" t="s">
        <v>112</v>
      </c>
      <c r="L2033" s="18">
        <v>2026</v>
      </c>
      <c r="M2033" s="2"/>
    </row>
    <row r="2034" spans="2:13" x14ac:dyDescent="0.3">
      <c r="B2034" s="10">
        <v>46224</v>
      </c>
      <c r="C2034" s="11" t="s">
        <v>31</v>
      </c>
      <c r="D2034" s="11" t="s">
        <v>32</v>
      </c>
      <c r="E2034" s="12">
        <v>3</v>
      </c>
      <c r="F2034" s="13">
        <v>703.5</v>
      </c>
      <c r="G2034" s="12">
        <v>5</v>
      </c>
      <c r="H2034" s="13">
        <v>1379.4</v>
      </c>
      <c r="I2034" s="11" t="s">
        <v>18</v>
      </c>
      <c r="J2034" s="11" t="s">
        <v>14</v>
      </c>
      <c r="K2034" s="12" t="s">
        <v>112</v>
      </c>
      <c r="L2034" s="14">
        <v>2026</v>
      </c>
      <c r="M2034" s="2"/>
    </row>
    <row r="2035" spans="2:13" x14ac:dyDescent="0.3">
      <c r="B2035" s="15">
        <v>46225</v>
      </c>
      <c r="C2035" s="2" t="s">
        <v>59</v>
      </c>
      <c r="D2035" s="2" t="s">
        <v>60</v>
      </c>
      <c r="E2035" s="16">
        <v>1</v>
      </c>
      <c r="F2035" s="17">
        <v>20</v>
      </c>
      <c r="G2035" s="16">
        <v>2</v>
      </c>
      <c r="H2035" s="17">
        <v>79.98</v>
      </c>
      <c r="I2035" s="2" t="s">
        <v>30</v>
      </c>
      <c r="J2035" s="2" t="s">
        <v>55</v>
      </c>
      <c r="K2035" s="16" t="s">
        <v>112</v>
      </c>
      <c r="L2035" s="18">
        <v>2026</v>
      </c>
      <c r="M2035" s="2"/>
    </row>
    <row r="2036" spans="2:13" x14ac:dyDescent="0.3">
      <c r="B2036" s="10">
        <v>46226</v>
      </c>
      <c r="C2036" s="11" t="s">
        <v>31</v>
      </c>
      <c r="D2036" s="11" t="s">
        <v>32</v>
      </c>
      <c r="E2036" s="12">
        <v>1</v>
      </c>
      <c r="F2036" s="13">
        <v>234.5</v>
      </c>
      <c r="G2036" s="12">
        <v>3</v>
      </c>
      <c r="H2036" s="13">
        <v>827.64</v>
      </c>
      <c r="I2036" s="11" t="s">
        <v>18</v>
      </c>
      <c r="J2036" s="11" t="s">
        <v>14</v>
      </c>
      <c r="K2036" s="12" t="s">
        <v>112</v>
      </c>
      <c r="L2036" s="14">
        <v>2026</v>
      </c>
      <c r="M2036" s="2"/>
    </row>
    <row r="2037" spans="2:13" x14ac:dyDescent="0.3">
      <c r="B2037" s="15">
        <v>46227</v>
      </c>
      <c r="C2037" s="2" t="s">
        <v>101</v>
      </c>
      <c r="D2037" s="2" t="s">
        <v>102</v>
      </c>
      <c r="E2037" s="16">
        <v>0</v>
      </c>
      <c r="F2037" s="17">
        <v>0</v>
      </c>
      <c r="G2037" s="16">
        <v>5</v>
      </c>
      <c r="H2037" s="17">
        <v>1745</v>
      </c>
      <c r="I2037" s="2" t="s">
        <v>103</v>
      </c>
      <c r="J2037" s="2" t="s">
        <v>100</v>
      </c>
      <c r="K2037" s="16" t="s">
        <v>112</v>
      </c>
      <c r="L2037" s="18">
        <v>2026</v>
      </c>
      <c r="M2037" s="2"/>
    </row>
    <row r="2038" spans="2:13" x14ac:dyDescent="0.3">
      <c r="B2038" s="10">
        <v>46228</v>
      </c>
      <c r="C2038" s="11" t="s">
        <v>75</v>
      </c>
      <c r="D2038" s="11" t="s">
        <v>76</v>
      </c>
      <c r="E2038" s="12">
        <v>2</v>
      </c>
      <c r="F2038" s="13">
        <v>24</v>
      </c>
      <c r="G2038" s="12">
        <v>2</v>
      </c>
      <c r="H2038" s="13">
        <v>40</v>
      </c>
      <c r="I2038" s="11" t="s">
        <v>77</v>
      </c>
      <c r="J2038" s="11" t="s">
        <v>78</v>
      </c>
      <c r="K2038" s="12" t="s">
        <v>112</v>
      </c>
      <c r="L2038" s="14">
        <v>2026</v>
      </c>
      <c r="M2038" s="2"/>
    </row>
    <row r="2039" spans="2:13" x14ac:dyDescent="0.3">
      <c r="B2039" s="15">
        <v>46229</v>
      </c>
      <c r="C2039" s="2" t="s">
        <v>89</v>
      </c>
      <c r="D2039" s="2" t="s">
        <v>90</v>
      </c>
      <c r="E2039" s="16">
        <v>0</v>
      </c>
      <c r="F2039" s="17">
        <v>0</v>
      </c>
      <c r="G2039" s="16">
        <v>3</v>
      </c>
      <c r="H2039" s="17">
        <v>269.97000000000003</v>
      </c>
      <c r="I2039" s="2" t="s">
        <v>91</v>
      </c>
      <c r="J2039" s="2" t="s">
        <v>78</v>
      </c>
      <c r="K2039" s="16" t="s">
        <v>112</v>
      </c>
      <c r="L2039" s="18">
        <v>2026</v>
      </c>
      <c r="M2039" s="2"/>
    </row>
    <row r="2040" spans="2:13" x14ac:dyDescent="0.3">
      <c r="B2040" s="10">
        <v>46230</v>
      </c>
      <c r="C2040" s="11" t="s">
        <v>63</v>
      </c>
      <c r="D2040" s="11" t="s">
        <v>41</v>
      </c>
      <c r="E2040" s="12">
        <v>3</v>
      </c>
      <c r="F2040" s="13">
        <v>60</v>
      </c>
      <c r="G2040" s="12">
        <v>1</v>
      </c>
      <c r="H2040" s="13">
        <v>39.99</v>
      </c>
      <c r="I2040" s="11" t="s">
        <v>25</v>
      </c>
      <c r="J2040" s="11" t="s">
        <v>55</v>
      </c>
      <c r="K2040" s="12" t="s">
        <v>112</v>
      </c>
      <c r="L2040" s="14">
        <v>2026</v>
      </c>
      <c r="M2040" s="2"/>
    </row>
    <row r="2041" spans="2:13" x14ac:dyDescent="0.3">
      <c r="B2041" s="15">
        <v>46231</v>
      </c>
      <c r="C2041" s="2" t="s">
        <v>69</v>
      </c>
      <c r="D2041" s="2" t="s">
        <v>70</v>
      </c>
      <c r="E2041" s="16">
        <v>3</v>
      </c>
      <c r="F2041" s="17">
        <v>105</v>
      </c>
      <c r="G2041" s="16">
        <v>2</v>
      </c>
      <c r="H2041" s="17">
        <v>140</v>
      </c>
      <c r="I2041" s="2" t="s">
        <v>71</v>
      </c>
      <c r="J2041" s="2" t="s">
        <v>68</v>
      </c>
      <c r="K2041" s="16" t="s">
        <v>112</v>
      </c>
      <c r="L2041" s="18">
        <v>2026</v>
      </c>
      <c r="M2041" s="2"/>
    </row>
    <row r="2042" spans="2:13" x14ac:dyDescent="0.3">
      <c r="B2042" s="10">
        <v>46232</v>
      </c>
      <c r="C2042" s="11" t="s">
        <v>51</v>
      </c>
      <c r="D2042" s="11" t="s">
        <v>52</v>
      </c>
      <c r="E2042" s="12">
        <v>0</v>
      </c>
      <c r="F2042" s="13">
        <v>0</v>
      </c>
      <c r="G2042" s="12">
        <v>3</v>
      </c>
      <c r="H2042" s="13">
        <v>359.97</v>
      </c>
      <c r="I2042" s="11" t="s">
        <v>39</v>
      </c>
      <c r="J2042" s="11" t="s">
        <v>36</v>
      </c>
      <c r="K2042" s="12" t="s">
        <v>112</v>
      </c>
      <c r="L2042" s="14">
        <v>2026</v>
      </c>
      <c r="M2042" s="2"/>
    </row>
    <row r="2043" spans="2:13" x14ac:dyDescent="0.3">
      <c r="B2043" s="15">
        <v>46233</v>
      </c>
      <c r="C2043" s="2" t="s">
        <v>49</v>
      </c>
      <c r="D2043" s="2" t="s">
        <v>50</v>
      </c>
      <c r="E2043" s="16">
        <v>0</v>
      </c>
      <c r="F2043" s="17">
        <v>0</v>
      </c>
      <c r="G2043" s="16">
        <v>1</v>
      </c>
      <c r="H2043" s="17">
        <v>41.88</v>
      </c>
      <c r="I2043" s="2" t="s">
        <v>46</v>
      </c>
      <c r="J2043" s="2" t="s">
        <v>36</v>
      </c>
      <c r="K2043" s="16" t="s">
        <v>112</v>
      </c>
      <c r="L2043" s="18">
        <v>2026</v>
      </c>
      <c r="M2043" s="2"/>
    </row>
    <row r="2044" spans="2:13" x14ac:dyDescent="0.3">
      <c r="B2044" s="10">
        <v>46233</v>
      </c>
      <c r="C2044" s="11" t="s">
        <v>23</v>
      </c>
      <c r="D2044" s="11" t="s">
        <v>24</v>
      </c>
      <c r="E2044" s="12">
        <v>0</v>
      </c>
      <c r="F2044" s="13">
        <v>0</v>
      </c>
      <c r="G2044" s="12">
        <v>5</v>
      </c>
      <c r="H2044" s="13">
        <v>99.95</v>
      </c>
      <c r="I2044" s="11" t="s">
        <v>25</v>
      </c>
      <c r="J2044" s="11" t="s">
        <v>14</v>
      </c>
      <c r="K2044" s="12" t="s">
        <v>112</v>
      </c>
      <c r="L2044" s="14">
        <v>2026</v>
      </c>
      <c r="M2044" s="2"/>
    </row>
    <row r="2045" spans="2:13" x14ac:dyDescent="0.3">
      <c r="B2045" s="15">
        <v>46234</v>
      </c>
      <c r="C2045" s="2" t="s">
        <v>87</v>
      </c>
      <c r="D2045" s="2" t="s">
        <v>88</v>
      </c>
      <c r="E2045" s="16">
        <v>1</v>
      </c>
      <c r="F2045" s="17">
        <v>62.99</v>
      </c>
      <c r="G2045" s="16">
        <v>5</v>
      </c>
      <c r="H2045" s="17">
        <v>449.95</v>
      </c>
      <c r="I2045" s="2" t="s">
        <v>25</v>
      </c>
      <c r="J2045" s="2" t="s">
        <v>78</v>
      </c>
      <c r="K2045" s="16" t="s">
        <v>112</v>
      </c>
      <c r="L2045" s="18">
        <v>2026</v>
      </c>
      <c r="M2045" s="2"/>
    </row>
    <row r="2046" spans="2:13" x14ac:dyDescent="0.3">
      <c r="B2046" s="10">
        <v>46235</v>
      </c>
      <c r="C2046" s="11" t="s">
        <v>98</v>
      </c>
      <c r="D2046" s="11" t="s">
        <v>99</v>
      </c>
      <c r="E2046" s="12">
        <v>3</v>
      </c>
      <c r="F2046" s="13">
        <v>1079.8799999999999</v>
      </c>
      <c r="G2046" s="12">
        <v>3</v>
      </c>
      <c r="H2046" s="13">
        <v>1199.8499999999999</v>
      </c>
      <c r="I2046" s="11" t="s">
        <v>13</v>
      </c>
      <c r="J2046" s="11" t="s">
        <v>100</v>
      </c>
      <c r="K2046" s="12" t="s">
        <v>113</v>
      </c>
      <c r="L2046" s="14">
        <v>2026</v>
      </c>
      <c r="M2046" s="2"/>
    </row>
    <row r="2047" spans="2:13" x14ac:dyDescent="0.3">
      <c r="B2047" s="15">
        <v>46235</v>
      </c>
      <c r="C2047" s="2" t="s">
        <v>79</v>
      </c>
      <c r="D2047" s="2" t="s">
        <v>80</v>
      </c>
      <c r="E2047" s="16">
        <v>1</v>
      </c>
      <c r="F2047" s="17">
        <v>211.65</v>
      </c>
      <c r="G2047" s="16">
        <v>5</v>
      </c>
      <c r="H2047" s="17">
        <v>1245</v>
      </c>
      <c r="I2047" s="2" t="s">
        <v>81</v>
      </c>
      <c r="J2047" s="2" t="s">
        <v>78</v>
      </c>
      <c r="K2047" s="16" t="s">
        <v>113</v>
      </c>
      <c r="L2047" s="18">
        <v>2026</v>
      </c>
      <c r="M2047" s="2"/>
    </row>
    <row r="2048" spans="2:13" x14ac:dyDescent="0.3">
      <c r="B2048" s="10">
        <v>46236</v>
      </c>
      <c r="C2048" s="11" t="s">
        <v>87</v>
      </c>
      <c r="D2048" s="11" t="s">
        <v>88</v>
      </c>
      <c r="E2048" s="12">
        <v>1</v>
      </c>
      <c r="F2048" s="13">
        <v>62.99</v>
      </c>
      <c r="G2048" s="12">
        <v>5</v>
      </c>
      <c r="H2048" s="13">
        <v>449.95</v>
      </c>
      <c r="I2048" s="11" t="s">
        <v>25</v>
      </c>
      <c r="J2048" s="11" t="s">
        <v>78</v>
      </c>
      <c r="K2048" s="12" t="s">
        <v>113</v>
      </c>
      <c r="L2048" s="14">
        <v>2026</v>
      </c>
      <c r="M2048" s="2"/>
    </row>
    <row r="2049" spans="2:13" x14ac:dyDescent="0.3">
      <c r="B2049" s="15">
        <v>46237</v>
      </c>
      <c r="C2049" s="2" t="s">
        <v>49</v>
      </c>
      <c r="D2049" s="2" t="s">
        <v>50</v>
      </c>
      <c r="E2049" s="16">
        <v>3</v>
      </c>
      <c r="F2049" s="17">
        <v>69.09</v>
      </c>
      <c r="G2049" s="16">
        <v>3</v>
      </c>
      <c r="H2049" s="17">
        <v>125.64</v>
      </c>
      <c r="I2049" s="2" t="s">
        <v>46</v>
      </c>
      <c r="J2049" s="2" t="s">
        <v>36</v>
      </c>
      <c r="K2049" s="16" t="s">
        <v>113</v>
      </c>
      <c r="L2049" s="18">
        <v>2026</v>
      </c>
      <c r="M2049" s="2"/>
    </row>
    <row r="2050" spans="2:13" x14ac:dyDescent="0.3">
      <c r="B2050" s="10">
        <v>46238</v>
      </c>
      <c r="C2050" s="11" t="s">
        <v>26</v>
      </c>
      <c r="D2050" s="11" t="s">
        <v>27</v>
      </c>
      <c r="E2050" s="12">
        <v>2</v>
      </c>
      <c r="F2050" s="13">
        <v>28</v>
      </c>
      <c r="G2050" s="12">
        <v>5</v>
      </c>
      <c r="H2050" s="13">
        <v>139.94999999999999</v>
      </c>
      <c r="I2050" s="11" t="s">
        <v>25</v>
      </c>
      <c r="J2050" s="11" t="s">
        <v>14</v>
      </c>
      <c r="K2050" s="12" t="s">
        <v>113</v>
      </c>
      <c r="L2050" s="14">
        <v>2026</v>
      </c>
      <c r="M2050" s="2"/>
    </row>
    <row r="2051" spans="2:13" x14ac:dyDescent="0.3">
      <c r="B2051" s="15">
        <v>46239</v>
      </c>
      <c r="C2051" s="2" t="s">
        <v>59</v>
      </c>
      <c r="D2051" s="2" t="s">
        <v>60</v>
      </c>
      <c r="E2051" s="16">
        <v>0</v>
      </c>
      <c r="F2051" s="17">
        <v>0</v>
      </c>
      <c r="G2051" s="16">
        <v>1</v>
      </c>
      <c r="H2051" s="17">
        <v>39.99</v>
      </c>
      <c r="I2051" s="2" t="s">
        <v>30</v>
      </c>
      <c r="J2051" s="2" t="s">
        <v>55</v>
      </c>
      <c r="K2051" s="16" t="s">
        <v>113</v>
      </c>
      <c r="L2051" s="18">
        <v>2026</v>
      </c>
      <c r="M2051" s="2"/>
    </row>
    <row r="2052" spans="2:13" x14ac:dyDescent="0.3">
      <c r="B2052" s="10">
        <v>46240</v>
      </c>
      <c r="C2052" s="11" t="s">
        <v>87</v>
      </c>
      <c r="D2052" s="11" t="s">
        <v>88</v>
      </c>
      <c r="E2052" s="12">
        <v>0</v>
      </c>
      <c r="F2052" s="13">
        <v>0</v>
      </c>
      <c r="G2052" s="12">
        <v>1</v>
      </c>
      <c r="H2052" s="13">
        <v>89.99</v>
      </c>
      <c r="I2052" s="11" t="s">
        <v>25</v>
      </c>
      <c r="J2052" s="11" t="s">
        <v>78</v>
      </c>
      <c r="K2052" s="12" t="s">
        <v>113</v>
      </c>
      <c r="L2052" s="14">
        <v>2026</v>
      </c>
      <c r="M2052" s="2"/>
    </row>
    <row r="2053" spans="2:13" x14ac:dyDescent="0.3">
      <c r="B2053" s="15">
        <v>46240</v>
      </c>
      <c r="C2053" s="2" t="s">
        <v>23</v>
      </c>
      <c r="D2053" s="2" t="s">
        <v>24</v>
      </c>
      <c r="E2053" s="16">
        <v>0</v>
      </c>
      <c r="F2053" s="17">
        <v>0</v>
      </c>
      <c r="G2053" s="16">
        <v>5</v>
      </c>
      <c r="H2053" s="17">
        <v>99.95</v>
      </c>
      <c r="I2053" s="2" t="s">
        <v>25</v>
      </c>
      <c r="J2053" s="2" t="s">
        <v>14</v>
      </c>
      <c r="K2053" s="16" t="s">
        <v>113</v>
      </c>
      <c r="L2053" s="18">
        <v>2026</v>
      </c>
      <c r="M2053" s="2"/>
    </row>
    <row r="2054" spans="2:13" x14ac:dyDescent="0.3">
      <c r="B2054" s="10">
        <v>46241</v>
      </c>
      <c r="C2054" s="11" t="s">
        <v>59</v>
      </c>
      <c r="D2054" s="11" t="s">
        <v>60</v>
      </c>
      <c r="E2054" s="12">
        <v>2</v>
      </c>
      <c r="F2054" s="13">
        <v>40</v>
      </c>
      <c r="G2054" s="12">
        <v>2</v>
      </c>
      <c r="H2054" s="13">
        <v>79.98</v>
      </c>
      <c r="I2054" s="11" t="s">
        <v>30</v>
      </c>
      <c r="J2054" s="11" t="s">
        <v>55</v>
      </c>
      <c r="K2054" s="12" t="s">
        <v>113</v>
      </c>
      <c r="L2054" s="14">
        <v>2026</v>
      </c>
      <c r="M2054" s="2"/>
    </row>
    <row r="2055" spans="2:13" x14ac:dyDescent="0.3">
      <c r="B2055" s="15">
        <v>46242</v>
      </c>
      <c r="C2055" s="2" t="s">
        <v>64</v>
      </c>
      <c r="D2055" s="2" t="s">
        <v>65</v>
      </c>
      <c r="E2055" s="16">
        <v>3</v>
      </c>
      <c r="F2055" s="17">
        <v>1754.97</v>
      </c>
      <c r="G2055" s="16">
        <v>2</v>
      </c>
      <c r="H2055" s="17">
        <v>1299.98</v>
      </c>
      <c r="I2055" s="2" t="s">
        <v>35</v>
      </c>
      <c r="J2055" s="2" t="s">
        <v>55</v>
      </c>
      <c r="K2055" s="16" t="s">
        <v>113</v>
      </c>
      <c r="L2055" s="18">
        <v>2026</v>
      </c>
      <c r="M2055" s="2"/>
    </row>
    <row r="2056" spans="2:13" x14ac:dyDescent="0.3">
      <c r="B2056" s="10">
        <v>46242</v>
      </c>
      <c r="C2056" s="11" t="s">
        <v>66</v>
      </c>
      <c r="D2056" s="11" t="s">
        <v>67</v>
      </c>
      <c r="E2056" s="12">
        <v>1</v>
      </c>
      <c r="F2056" s="13">
        <v>4495.5</v>
      </c>
      <c r="G2056" s="12">
        <v>5</v>
      </c>
      <c r="H2056" s="13">
        <v>24975</v>
      </c>
      <c r="I2056" s="11" t="s">
        <v>13</v>
      </c>
      <c r="J2056" s="11" t="s">
        <v>68</v>
      </c>
      <c r="K2056" s="12" t="s">
        <v>113</v>
      </c>
      <c r="L2056" s="14">
        <v>2026</v>
      </c>
      <c r="M2056" s="2"/>
    </row>
    <row r="2057" spans="2:13" x14ac:dyDescent="0.3">
      <c r="B2057" s="15">
        <v>46243</v>
      </c>
      <c r="C2057" s="2" t="s">
        <v>96</v>
      </c>
      <c r="D2057" s="2" t="s">
        <v>97</v>
      </c>
      <c r="E2057" s="16">
        <v>3</v>
      </c>
      <c r="F2057" s="17">
        <v>224.96999999999997</v>
      </c>
      <c r="G2057" s="16">
        <v>2</v>
      </c>
      <c r="H2057" s="17">
        <v>199.98</v>
      </c>
      <c r="I2057" s="2" t="s">
        <v>25</v>
      </c>
      <c r="J2057" s="2" t="s">
        <v>95</v>
      </c>
      <c r="K2057" s="16" t="s">
        <v>113</v>
      </c>
      <c r="L2057" s="18">
        <v>2026</v>
      </c>
      <c r="M2057" s="2"/>
    </row>
    <row r="2058" spans="2:13" x14ac:dyDescent="0.3">
      <c r="B2058" s="10">
        <v>46243</v>
      </c>
      <c r="C2058" s="11" t="s">
        <v>19</v>
      </c>
      <c r="D2058" s="11" t="s">
        <v>20</v>
      </c>
      <c r="E2058" s="12">
        <v>3</v>
      </c>
      <c r="F2058" s="13">
        <v>194.96999999999997</v>
      </c>
      <c r="G2058" s="12">
        <v>5</v>
      </c>
      <c r="H2058" s="13">
        <v>499.95</v>
      </c>
      <c r="I2058" s="11" t="s">
        <v>18</v>
      </c>
      <c r="J2058" s="11" t="s">
        <v>14</v>
      </c>
      <c r="K2058" s="12" t="s">
        <v>113</v>
      </c>
      <c r="L2058" s="14">
        <v>2026</v>
      </c>
      <c r="M2058" s="2"/>
    </row>
    <row r="2059" spans="2:13" x14ac:dyDescent="0.3">
      <c r="B2059" s="15">
        <v>46244</v>
      </c>
      <c r="C2059" s="2" t="s">
        <v>21</v>
      </c>
      <c r="D2059" s="2" t="s">
        <v>22</v>
      </c>
      <c r="E2059" s="16">
        <v>1</v>
      </c>
      <c r="F2059" s="17">
        <v>41.99</v>
      </c>
      <c r="G2059" s="16">
        <v>1</v>
      </c>
      <c r="H2059" s="17">
        <v>69.989999999999995</v>
      </c>
      <c r="I2059" s="2" t="s">
        <v>18</v>
      </c>
      <c r="J2059" s="2" t="s">
        <v>14</v>
      </c>
      <c r="K2059" s="16" t="s">
        <v>113</v>
      </c>
      <c r="L2059" s="18">
        <v>2026</v>
      </c>
      <c r="M2059" s="2"/>
    </row>
    <row r="2060" spans="2:13" x14ac:dyDescent="0.3">
      <c r="B2060" s="10">
        <v>46245</v>
      </c>
      <c r="C2060" s="11" t="s">
        <v>64</v>
      </c>
      <c r="D2060" s="11" t="s">
        <v>65</v>
      </c>
      <c r="E2060" s="12">
        <v>3</v>
      </c>
      <c r="F2060" s="13">
        <v>1754.97</v>
      </c>
      <c r="G2060" s="12">
        <v>2</v>
      </c>
      <c r="H2060" s="13">
        <v>1299.98</v>
      </c>
      <c r="I2060" s="11" t="s">
        <v>35</v>
      </c>
      <c r="J2060" s="11" t="s">
        <v>55</v>
      </c>
      <c r="K2060" s="12" t="s">
        <v>113</v>
      </c>
      <c r="L2060" s="14">
        <v>2026</v>
      </c>
      <c r="M2060" s="2"/>
    </row>
    <row r="2061" spans="2:13" x14ac:dyDescent="0.3">
      <c r="B2061" s="15">
        <v>46246</v>
      </c>
      <c r="C2061" s="2" t="s">
        <v>92</v>
      </c>
      <c r="D2061" s="2" t="s">
        <v>93</v>
      </c>
      <c r="E2061" s="16">
        <v>1</v>
      </c>
      <c r="F2061" s="17">
        <v>38.99</v>
      </c>
      <c r="G2061" s="16">
        <v>1</v>
      </c>
      <c r="H2061" s="17">
        <v>59.99</v>
      </c>
      <c r="I2061" s="2" t="s">
        <v>94</v>
      </c>
      <c r="J2061" s="2" t="s">
        <v>95</v>
      </c>
      <c r="K2061" s="16" t="s">
        <v>113</v>
      </c>
      <c r="L2061" s="18">
        <v>2026</v>
      </c>
      <c r="M2061" s="2"/>
    </row>
    <row r="2062" spans="2:13" x14ac:dyDescent="0.3">
      <c r="B2062" s="10">
        <v>46247</v>
      </c>
      <c r="C2062" s="11" t="s">
        <v>26</v>
      </c>
      <c r="D2062" s="11" t="s">
        <v>27</v>
      </c>
      <c r="E2062" s="12">
        <v>2</v>
      </c>
      <c r="F2062" s="13">
        <v>28</v>
      </c>
      <c r="G2062" s="12">
        <v>1</v>
      </c>
      <c r="H2062" s="13">
        <v>27.99</v>
      </c>
      <c r="I2062" s="11" t="s">
        <v>25</v>
      </c>
      <c r="J2062" s="11" t="s">
        <v>14</v>
      </c>
      <c r="K2062" s="12" t="s">
        <v>113</v>
      </c>
      <c r="L2062" s="14">
        <v>2026</v>
      </c>
      <c r="M2062" s="2"/>
    </row>
    <row r="2063" spans="2:13" x14ac:dyDescent="0.3">
      <c r="B2063" s="15">
        <v>46248</v>
      </c>
      <c r="C2063" s="2" t="s">
        <v>92</v>
      </c>
      <c r="D2063" s="2" t="s">
        <v>93</v>
      </c>
      <c r="E2063" s="16">
        <v>2</v>
      </c>
      <c r="F2063" s="17">
        <v>77.98</v>
      </c>
      <c r="G2063" s="16">
        <v>3</v>
      </c>
      <c r="H2063" s="17">
        <v>179.97</v>
      </c>
      <c r="I2063" s="2" t="s">
        <v>94</v>
      </c>
      <c r="J2063" s="2" t="s">
        <v>95</v>
      </c>
      <c r="K2063" s="16" t="s">
        <v>113</v>
      </c>
      <c r="L2063" s="18">
        <v>2026</v>
      </c>
      <c r="M2063" s="2"/>
    </row>
    <row r="2064" spans="2:13" x14ac:dyDescent="0.3">
      <c r="B2064" s="10">
        <v>46249</v>
      </c>
      <c r="C2064" s="11" t="s">
        <v>21</v>
      </c>
      <c r="D2064" s="11" t="s">
        <v>22</v>
      </c>
      <c r="E2064" s="12">
        <v>1</v>
      </c>
      <c r="F2064" s="13">
        <v>41.99</v>
      </c>
      <c r="G2064" s="12">
        <v>2</v>
      </c>
      <c r="H2064" s="13">
        <v>139.97999999999999</v>
      </c>
      <c r="I2064" s="11" t="s">
        <v>18</v>
      </c>
      <c r="J2064" s="11" t="s">
        <v>14</v>
      </c>
      <c r="K2064" s="12" t="s">
        <v>113</v>
      </c>
      <c r="L2064" s="14">
        <v>2026</v>
      </c>
      <c r="M2064" s="2"/>
    </row>
    <row r="2065" spans="2:13" x14ac:dyDescent="0.3">
      <c r="B2065" s="15">
        <v>46250</v>
      </c>
      <c r="C2065" s="2" t="s">
        <v>63</v>
      </c>
      <c r="D2065" s="2" t="s">
        <v>41</v>
      </c>
      <c r="E2065" s="16">
        <v>1</v>
      </c>
      <c r="F2065" s="17">
        <v>20</v>
      </c>
      <c r="G2065" s="16">
        <v>3</v>
      </c>
      <c r="H2065" s="17">
        <v>119.97</v>
      </c>
      <c r="I2065" s="2" t="s">
        <v>25</v>
      </c>
      <c r="J2065" s="2" t="s">
        <v>55</v>
      </c>
      <c r="K2065" s="16" t="s">
        <v>113</v>
      </c>
      <c r="L2065" s="18">
        <v>2026</v>
      </c>
      <c r="M2065" s="2"/>
    </row>
    <row r="2066" spans="2:13" x14ac:dyDescent="0.3">
      <c r="B2066" s="10">
        <v>46251</v>
      </c>
      <c r="C2066" s="11" t="s">
        <v>42</v>
      </c>
      <c r="D2066" s="11" t="s">
        <v>43</v>
      </c>
      <c r="E2066" s="12">
        <v>0</v>
      </c>
      <c r="F2066" s="13">
        <v>0</v>
      </c>
      <c r="G2066" s="12">
        <v>2</v>
      </c>
      <c r="H2066" s="13">
        <v>79.98</v>
      </c>
      <c r="I2066" s="11" t="s">
        <v>25</v>
      </c>
      <c r="J2066" s="11" t="s">
        <v>36</v>
      </c>
      <c r="K2066" s="12" t="s">
        <v>113</v>
      </c>
      <c r="L2066" s="14">
        <v>2026</v>
      </c>
      <c r="M2066" s="2"/>
    </row>
    <row r="2067" spans="2:13" x14ac:dyDescent="0.3">
      <c r="B2067" s="15">
        <v>46252</v>
      </c>
      <c r="C2067" s="2" t="s">
        <v>72</v>
      </c>
      <c r="D2067" s="2" t="s">
        <v>73</v>
      </c>
      <c r="E2067" s="16">
        <v>1</v>
      </c>
      <c r="F2067" s="17">
        <v>12600</v>
      </c>
      <c r="G2067" s="16">
        <v>2</v>
      </c>
      <c r="H2067" s="17">
        <v>28000</v>
      </c>
      <c r="I2067" s="2" t="s">
        <v>74</v>
      </c>
      <c r="J2067" s="2" t="s">
        <v>68</v>
      </c>
      <c r="K2067" s="16" t="s">
        <v>113</v>
      </c>
      <c r="L2067" s="18">
        <v>2026</v>
      </c>
      <c r="M2067" s="2"/>
    </row>
    <row r="2068" spans="2:13" x14ac:dyDescent="0.3">
      <c r="B2068" s="10">
        <v>46253</v>
      </c>
      <c r="C2068" s="11" t="s">
        <v>53</v>
      </c>
      <c r="D2068" s="11" t="s">
        <v>54</v>
      </c>
      <c r="E2068" s="12">
        <v>3</v>
      </c>
      <c r="F2068" s="13">
        <v>623.97</v>
      </c>
      <c r="G2068" s="12">
        <v>1</v>
      </c>
      <c r="H2068" s="13">
        <v>259.99</v>
      </c>
      <c r="I2068" s="11" t="s">
        <v>35</v>
      </c>
      <c r="J2068" s="11" t="s">
        <v>55</v>
      </c>
      <c r="K2068" s="12" t="s">
        <v>113</v>
      </c>
      <c r="L2068" s="14">
        <v>2026</v>
      </c>
      <c r="M2068" s="2"/>
    </row>
    <row r="2069" spans="2:13" x14ac:dyDescent="0.3">
      <c r="B2069" s="15">
        <v>46254</v>
      </c>
      <c r="C2069" s="2" t="s">
        <v>64</v>
      </c>
      <c r="D2069" s="2" t="s">
        <v>65</v>
      </c>
      <c r="E2069" s="16">
        <v>3</v>
      </c>
      <c r="F2069" s="17">
        <v>1754.97</v>
      </c>
      <c r="G2069" s="16">
        <v>4</v>
      </c>
      <c r="H2069" s="17">
        <v>2599.96</v>
      </c>
      <c r="I2069" s="2" t="s">
        <v>35</v>
      </c>
      <c r="J2069" s="2" t="s">
        <v>55</v>
      </c>
      <c r="K2069" s="16" t="s">
        <v>113</v>
      </c>
      <c r="L2069" s="18">
        <v>2026</v>
      </c>
      <c r="M2069" s="2"/>
    </row>
    <row r="2070" spans="2:13" x14ac:dyDescent="0.3">
      <c r="B2070" s="10">
        <v>46254</v>
      </c>
      <c r="C2070" s="11" t="s">
        <v>40</v>
      </c>
      <c r="D2070" s="11" t="s">
        <v>41</v>
      </c>
      <c r="E2070" s="12">
        <v>3</v>
      </c>
      <c r="F2070" s="13">
        <v>65.97</v>
      </c>
      <c r="G2070" s="12">
        <v>5</v>
      </c>
      <c r="H2070" s="13">
        <v>199.95</v>
      </c>
      <c r="I2070" s="11" t="s">
        <v>25</v>
      </c>
      <c r="J2070" s="11" t="s">
        <v>36</v>
      </c>
      <c r="K2070" s="12" t="s">
        <v>113</v>
      </c>
      <c r="L2070" s="14">
        <v>2026</v>
      </c>
      <c r="M2070" s="2"/>
    </row>
    <row r="2071" spans="2:13" x14ac:dyDescent="0.3">
      <c r="B2071" s="15">
        <v>46255</v>
      </c>
      <c r="C2071" s="2" t="s">
        <v>40</v>
      </c>
      <c r="D2071" s="2" t="s">
        <v>41</v>
      </c>
      <c r="E2071" s="16">
        <v>3</v>
      </c>
      <c r="F2071" s="17">
        <v>65.97</v>
      </c>
      <c r="G2071" s="16">
        <v>2</v>
      </c>
      <c r="H2071" s="17">
        <v>79.98</v>
      </c>
      <c r="I2071" s="2" t="s">
        <v>25</v>
      </c>
      <c r="J2071" s="2" t="s">
        <v>36</v>
      </c>
      <c r="K2071" s="16" t="s">
        <v>113</v>
      </c>
      <c r="L2071" s="18">
        <v>2026</v>
      </c>
      <c r="M2071" s="2"/>
    </row>
    <row r="2072" spans="2:13" x14ac:dyDescent="0.3">
      <c r="B2072" s="10">
        <v>46256</v>
      </c>
      <c r="C2072" s="11" t="s">
        <v>26</v>
      </c>
      <c r="D2072" s="11" t="s">
        <v>27</v>
      </c>
      <c r="E2072" s="12">
        <v>3</v>
      </c>
      <c r="F2072" s="13">
        <v>42</v>
      </c>
      <c r="G2072" s="12">
        <v>2</v>
      </c>
      <c r="H2072" s="13">
        <v>55.98</v>
      </c>
      <c r="I2072" s="11" t="s">
        <v>25</v>
      </c>
      <c r="J2072" s="11" t="s">
        <v>14</v>
      </c>
      <c r="K2072" s="12" t="s">
        <v>113</v>
      </c>
      <c r="L2072" s="14">
        <v>2026</v>
      </c>
      <c r="M2072" s="2"/>
    </row>
    <row r="2073" spans="2:13" x14ac:dyDescent="0.3">
      <c r="B2073" s="15">
        <v>46256</v>
      </c>
      <c r="C2073" s="2" t="s">
        <v>19</v>
      </c>
      <c r="D2073" s="2" t="s">
        <v>20</v>
      </c>
      <c r="E2073" s="16">
        <v>3</v>
      </c>
      <c r="F2073" s="17">
        <v>194.96999999999997</v>
      </c>
      <c r="G2073" s="16">
        <v>5</v>
      </c>
      <c r="H2073" s="17">
        <v>499.95</v>
      </c>
      <c r="I2073" s="2" t="s">
        <v>18</v>
      </c>
      <c r="J2073" s="2" t="s">
        <v>14</v>
      </c>
      <c r="K2073" s="16" t="s">
        <v>113</v>
      </c>
      <c r="L2073" s="18">
        <v>2026</v>
      </c>
      <c r="M2073" s="2"/>
    </row>
    <row r="2074" spans="2:13" x14ac:dyDescent="0.3">
      <c r="B2074" s="10">
        <v>46257</v>
      </c>
      <c r="C2074" s="11" t="s">
        <v>79</v>
      </c>
      <c r="D2074" s="11" t="s">
        <v>80</v>
      </c>
      <c r="E2074" s="12">
        <v>1</v>
      </c>
      <c r="F2074" s="13">
        <v>211.65</v>
      </c>
      <c r="G2074" s="12">
        <v>1</v>
      </c>
      <c r="H2074" s="13">
        <v>249</v>
      </c>
      <c r="I2074" s="11" t="s">
        <v>81</v>
      </c>
      <c r="J2074" s="11" t="s">
        <v>78</v>
      </c>
      <c r="K2074" s="12" t="s">
        <v>113</v>
      </c>
      <c r="L2074" s="14">
        <v>2026</v>
      </c>
      <c r="M2074" s="2"/>
    </row>
    <row r="2075" spans="2:13" x14ac:dyDescent="0.3">
      <c r="B2075" s="15">
        <v>46258</v>
      </c>
      <c r="C2075" s="2" t="s">
        <v>84</v>
      </c>
      <c r="D2075" s="2" t="s">
        <v>85</v>
      </c>
      <c r="E2075" s="16">
        <v>1</v>
      </c>
      <c r="F2075" s="17">
        <v>96.75</v>
      </c>
      <c r="G2075" s="16">
        <v>3</v>
      </c>
      <c r="H2075" s="17">
        <v>387</v>
      </c>
      <c r="I2075" s="2" t="s">
        <v>86</v>
      </c>
      <c r="J2075" s="2" t="s">
        <v>78</v>
      </c>
      <c r="K2075" s="16" t="s">
        <v>113</v>
      </c>
      <c r="L2075" s="18">
        <v>2026</v>
      </c>
      <c r="M2075" s="2"/>
    </row>
    <row r="2076" spans="2:13" x14ac:dyDescent="0.3">
      <c r="B2076" s="10">
        <v>46259</v>
      </c>
      <c r="C2076" s="11" t="s">
        <v>37</v>
      </c>
      <c r="D2076" s="11" t="s">
        <v>38</v>
      </c>
      <c r="E2076" s="12">
        <v>0</v>
      </c>
      <c r="F2076" s="13">
        <v>0</v>
      </c>
      <c r="G2076" s="12">
        <v>5</v>
      </c>
      <c r="H2076" s="13">
        <v>299.95</v>
      </c>
      <c r="I2076" s="11" t="s">
        <v>39</v>
      </c>
      <c r="J2076" s="11" t="s">
        <v>36</v>
      </c>
      <c r="K2076" s="12" t="s">
        <v>113</v>
      </c>
      <c r="L2076" s="14">
        <v>2026</v>
      </c>
      <c r="M2076" s="2"/>
    </row>
    <row r="2077" spans="2:13" x14ac:dyDescent="0.3">
      <c r="B2077" s="15">
        <v>46260</v>
      </c>
      <c r="C2077" s="2" t="s">
        <v>28</v>
      </c>
      <c r="D2077" s="2" t="s">
        <v>29</v>
      </c>
      <c r="E2077" s="16">
        <v>3</v>
      </c>
      <c r="F2077" s="17">
        <v>45</v>
      </c>
      <c r="G2077" s="16">
        <v>2</v>
      </c>
      <c r="H2077" s="17">
        <v>59.98</v>
      </c>
      <c r="I2077" s="2" t="s">
        <v>30</v>
      </c>
      <c r="J2077" s="2" t="s">
        <v>14</v>
      </c>
      <c r="K2077" s="16" t="s">
        <v>113</v>
      </c>
      <c r="L2077" s="18">
        <v>2026</v>
      </c>
      <c r="M2077" s="2"/>
    </row>
    <row r="2078" spans="2:13" x14ac:dyDescent="0.3">
      <c r="B2078" s="10">
        <v>46261</v>
      </c>
      <c r="C2078" s="11" t="s">
        <v>37</v>
      </c>
      <c r="D2078" s="11" t="s">
        <v>38</v>
      </c>
      <c r="E2078" s="12">
        <v>3</v>
      </c>
      <c r="F2078" s="13">
        <v>116.97</v>
      </c>
      <c r="G2078" s="12">
        <v>5</v>
      </c>
      <c r="H2078" s="13">
        <v>299.95</v>
      </c>
      <c r="I2078" s="11" t="s">
        <v>39</v>
      </c>
      <c r="J2078" s="11" t="s">
        <v>36</v>
      </c>
      <c r="K2078" s="12" t="s">
        <v>113</v>
      </c>
      <c r="L2078" s="14">
        <v>2026</v>
      </c>
      <c r="M2078" s="2"/>
    </row>
    <row r="2079" spans="2:13" x14ac:dyDescent="0.3">
      <c r="B2079" s="15">
        <v>46262</v>
      </c>
      <c r="C2079" s="2" t="s">
        <v>56</v>
      </c>
      <c r="D2079" s="2" t="s">
        <v>57</v>
      </c>
      <c r="E2079" s="16">
        <v>2</v>
      </c>
      <c r="F2079" s="17">
        <v>366.5</v>
      </c>
      <c r="G2079" s="16">
        <v>4</v>
      </c>
      <c r="H2079" s="17">
        <v>862.36</v>
      </c>
      <c r="I2079" s="2" t="s">
        <v>58</v>
      </c>
      <c r="J2079" s="2" t="s">
        <v>55</v>
      </c>
      <c r="K2079" s="16" t="s">
        <v>113</v>
      </c>
      <c r="L2079" s="18">
        <v>2026</v>
      </c>
      <c r="M2079" s="2"/>
    </row>
    <row r="2080" spans="2:13" x14ac:dyDescent="0.3">
      <c r="B2080" s="10">
        <v>46263</v>
      </c>
      <c r="C2080" s="11" t="s">
        <v>49</v>
      </c>
      <c r="D2080" s="11" t="s">
        <v>50</v>
      </c>
      <c r="E2080" s="12">
        <v>3</v>
      </c>
      <c r="F2080" s="13">
        <v>69.09</v>
      </c>
      <c r="G2080" s="12">
        <v>2</v>
      </c>
      <c r="H2080" s="13">
        <v>83.76</v>
      </c>
      <c r="I2080" s="11" t="s">
        <v>46</v>
      </c>
      <c r="J2080" s="11" t="s">
        <v>36</v>
      </c>
      <c r="K2080" s="12" t="s">
        <v>113</v>
      </c>
      <c r="L2080" s="14">
        <v>2026</v>
      </c>
      <c r="M2080" s="2"/>
    </row>
    <row r="2081" spans="2:13" x14ac:dyDescent="0.3">
      <c r="B2081" s="15">
        <v>46264</v>
      </c>
      <c r="C2081" s="2" t="s">
        <v>51</v>
      </c>
      <c r="D2081" s="2" t="s">
        <v>52</v>
      </c>
      <c r="E2081" s="16">
        <v>3</v>
      </c>
      <c r="F2081" s="17">
        <v>269.96999999999997</v>
      </c>
      <c r="G2081" s="16">
        <v>4</v>
      </c>
      <c r="H2081" s="17">
        <v>479.96</v>
      </c>
      <c r="I2081" s="2" t="s">
        <v>39</v>
      </c>
      <c r="J2081" s="2" t="s">
        <v>36</v>
      </c>
      <c r="K2081" s="16" t="s">
        <v>113</v>
      </c>
      <c r="L2081" s="18">
        <v>2026</v>
      </c>
      <c r="M2081" s="2"/>
    </row>
    <row r="2082" spans="2:13" x14ac:dyDescent="0.3">
      <c r="B2082" s="10">
        <v>46265</v>
      </c>
      <c r="C2082" s="11" t="s">
        <v>42</v>
      </c>
      <c r="D2082" s="11" t="s">
        <v>43</v>
      </c>
      <c r="E2082" s="12">
        <v>1</v>
      </c>
      <c r="F2082" s="13">
        <v>21.99</v>
      </c>
      <c r="G2082" s="12">
        <v>5</v>
      </c>
      <c r="H2082" s="13">
        <v>199.95</v>
      </c>
      <c r="I2082" s="11" t="s">
        <v>25</v>
      </c>
      <c r="J2082" s="11" t="s">
        <v>36</v>
      </c>
      <c r="K2082" s="12" t="s">
        <v>113</v>
      </c>
      <c r="L2082" s="14">
        <v>2026</v>
      </c>
      <c r="M2082" s="2"/>
    </row>
    <row r="2083" spans="2:13" x14ac:dyDescent="0.3">
      <c r="B2083" s="15">
        <v>46266</v>
      </c>
      <c r="C2083" s="2" t="s">
        <v>75</v>
      </c>
      <c r="D2083" s="2" t="s">
        <v>76</v>
      </c>
      <c r="E2083" s="16">
        <v>3</v>
      </c>
      <c r="F2083" s="17">
        <v>36</v>
      </c>
      <c r="G2083" s="16">
        <v>2</v>
      </c>
      <c r="H2083" s="17">
        <v>40</v>
      </c>
      <c r="I2083" s="2" t="s">
        <v>77</v>
      </c>
      <c r="J2083" s="2" t="s">
        <v>78</v>
      </c>
      <c r="K2083" s="16" t="s">
        <v>114</v>
      </c>
      <c r="L2083" s="18">
        <v>2026</v>
      </c>
      <c r="M2083" s="2"/>
    </row>
    <row r="2084" spans="2:13" x14ac:dyDescent="0.3">
      <c r="B2084" s="10">
        <v>46267</v>
      </c>
      <c r="C2084" s="11" t="s">
        <v>59</v>
      </c>
      <c r="D2084" s="11" t="s">
        <v>60</v>
      </c>
      <c r="E2084" s="12">
        <v>2</v>
      </c>
      <c r="F2084" s="13">
        <v>40</v>
      </c>
      <c r="G2084" s="12">
        <v>1</v>
      </c>
      <c r="H2084" s="13">
        <v>39.99</v>
      </c>
      <c r="I2084" s="11" t="s">
        <v>30</v>
      </c>
      <c r="J2084" s="11" t="s">
        <v>55</v>
      </c>
      <c r="K2084" s="12" t="s">
        <v>114</v>
      </c>
      <c r="L2084" s="14">
        <v>2026</v>
      </c>
      <c r="M2084" s="2"/>
    </row>
    <row r="2085" spans="2:13" x14ac:dyDescent="0.3">
      <c r="B2085" s="15">
        <v>46267</v>
      </c>
      <c r="C2085" s="2" t="s">
        <v>53</v>
      </c>
      <c r="D2085" s="2" t="s">
        <v>54</v>
      </c>
      <c r="E2085" s="16">
        <v>3</v>
      </c>
      <c r="F2085" s="17">
        <v>623.97</v>
      </c>
      <c r="G2085" s="16">
        <v>5</v>
      </c>
      <c r="H2085" s="17">
        <v>1299.95</v>
      </c>
      <c r="I2085" s="2" t="s">
        <v>35</v>
      </c>
      <c r="J2085" s="2" t="s">
        <v>55</v>
      </c>
      <c r="K2085" s="16" t="s">
        <v>114</v>
      </c>
      <c r="L2085" s="18">
        <v>2026</v>
      </c>
      <c r="M2085" s="2"/>
    </row>
    <row r="2086" spans="2:13" x14ac:dyDescent="0.3">
      <c r="B2086" s="10">
        <v>46268</v>
      </c>
      <c r="C2086" s="11" t="s">
        <v>28</v>
      </c>
      <c r="D2086" s="11" t="s">
        <v>29</v>
      </c>
      <c r="E2086" s="12">
        <v>1</v>
      </c>
      <c r="F2086" s="13">
        <v>15</v>
      </c>
      <c r="G2086" s="12">
        <v>1</v>
      </c>
      <c r="H2086" s="13">
        <v>29.99</v>
      </c>
      <c r="I2086" s="11" t="s">
        <v>30</v>
      </c>
      <c r="J2086" s="11" t="s">
        <v>14</v>
      </c>
      <c r="K2086" s="12" t="s">
        <v>114</v>
      </c>
      <c r="L2086" s="14">
        <v>2026</v>
      </c>
      <c r="M2086" s="2"/>
    </row>
    <row r="2087" spans="2:13" x14ac:dyDescent="0.3">
      <c r="B2087" s="15">
        <v>46269</v>
      </c>
      <c r="C2087" s="2" t="s">
        <v>66</v>
      </c>
      <c r="D2087" s="2" t="s">
        <v>67</v>
      </c>
      <c r="E2087" s="16">
        <v>2</v>
      </c>
      <c r="F2087" s="17">
        <v>8991</v>
      </c>
      <c r="G2087" s="16">
        <v>5</v>
      </c>
      <c r="H2087" s="17">
        <v>24975</v>
      </c>
      <c r="I2087" s="2" t="s">
        <v>13</v>
      </c>
      <c r="J2087" s="2" t="s">
        <v>68</v>
      </c>
      <c r="K2087" s="16" t="s">
        <v>114</v>
      </c>
      <c r="L2087" s="18">
        <v>2026</v>
      </c>
      <c r="M2087" s="2"/>
    </row>
    <row r="2088" spans="2:13" x14ac:dyDescent="0.3">
      <c r="B2088" s="10">
        <v>46270</v>
      </c>
      <c r="C2088" s="11" t="s">
        <v>69</v>
      </c>
      <c r="D2088" s="11" t="s">
        <v>70</v>
      </c>
      <c r="E2088" s="12">
        <v>3</v>
      </c>
      <c r="F2088" s="13">
        <v>105</v>
      </c>
      <c r="G2088" s="12">
        <v>1</v>
      </c>
      <c r="H2088" s="13">
        <v>70</v>
      </c>
      <c r="I2088" s="11" t="s">
        <v>71</v>
      </c>
      <c r="J2088" s="11" t="s">
        <v>68</v>
      </c>
      <c r="K2088" s="12" t="s">
        <v>114</v>
      </c>
      <c r="L2088" s="14">
        <v>2026</v>
      </c>
      <c r="M2088" s="2"/>
    </row>
    <row r="2089" spans="2:13" x14ac:dyDescent="0.3">
      <c r="B2089" s="15">
        <v>46271</v>
      </c>
      <c r="C2089" s="2" t="s">
        <v>89</v>
      </c>
      <c r="D2089" s="2" t="s">
        <v>90</v>
      </c>
      <c r="E2089" s="16">
        <v>3</v>
      </c>
      <c r="F2089" s="17">
        <v>188.97</v>
      </c>
      <c r="G2089" s="16">
        <v>5</v>
      </c>
      <c r="H2089" s="17">
        <v>449.95</v>
      </c>
      <c r="I2089" s="2" t="s">
        <v>91</v>
      </c>
      <c r="J2089" s="2" t="s">
        <v>78</v>
      </c>
      <c r="K2089" s="16" t="s">
        <v>114</v>
      </c>
      <c r="L2089" s="18">
        <v>2026</v>
      </c>
      <c r="M2089" s="2"/>
    </row>
    <row r="2090" spans="2:13" x14ac:dyDescent="0.3">
      <c r="B2090" s="10">
        <v>46272</v>
      </c>
      <c r="C2090" s="11" t="s">
        <v>49</v>
      </c>
      <c r="D2090" s="11" t="s">
        <v>50</v>
      </c>
      <c r="E2090" s="12">
        <v>0</v>
      </c>
      <c r="F2090" s="13">
        <v>0</v>
      </c>
      <c r="G2090" s="12">
        <v>5</v>
      </c>
      <c r="H2090" s="13">
        <v>209.4</v>
      </c>
      <c r="I2090" s="11" t="s">
        <v>46</v>
      </c>
      <c r="J2090" s="11" t="s">
        <v>36</v>
      </c>
      <c r="K2090" s="12" t="s">
        <v>114</v>
      </c>
      <c r="L2090" s="14">
        <v>2026</v>
      </c>
      <c r="M2090" s="2"/>
    </row>
    <row r="2091" spans="2:13" x14ac:dyDescent="0.3">
      <c r="B2091" s="15">
        <v>46273</v>
      </c>
      <c r="C2091" s="2" t="s">
        <v>37</v>
      </c>
      <c r="D2091" s="2" t="s">
        <v>38</v>
      </c>
      <c r="E2091" s="16">
        <v>3</v>
      </c>
      <c r="F2091" s="17">
        <v>116.97</v>
      </c>
      <c r="G2091" s="16">
        <v>4</v>
      </c>
      <c r="H2091" s="17">
        <v>239.96</v>
      </c>
      <c r="I2091" s="2" t="s">
        <v>39</v>
      </c>
      <c r="J2091" s="2" t="s">
        <v>36</v>
      </c>
      <c r="K2091" s="16" t="s">
        <v>114</v>
      </c>
      <c r="L2091" s="18">
        <v>2026</v>
      </c>
      <c r="M2091" s="2"/>
    </row>
    <row r="2092" spans="2:13" x14ac:dyDescent="0.3">
      <c r="B2092" s="10">
        <v>46274</v>
      </c>
      <c r="C2092" s="11" t="s">
        <v>51</v>
      </c>
      <c r="D2092" s="11" t="s">
        <v>52</v>
      </c>
      <c r="E2092" s="12">
        <v>2</v>
      </c>
      <c r="F2092" s="13">
        <v>179.98</v>
      </c>
      <c r="G2092" s="12">
        <v>5</v>
      </c>
      <c r="H2092" s="13">
        <v>599.95000000000005</v>
      </c>
      <c r="I2092" s="11" t="s">
        <v>39</v>
      </c>
      <c r="J2092" s="11" t="s">
        <v>36</v>
      </c>
      <c r="K2092" s="12" t="s">
        <v>114</v>
      </c>
      <c r="L2092" s="14">
        <v>2026</v>
      </c>
      <c r="M2092" s="2"/>
    </row>
    <row r="2093" spans="2:13" x14ac:dyDescent="0.3">
      <c r="B2093" s="15">
        <v>46275</v>
      </c>
      <c r="C2093" s="2" t="s">
        <v>31</v>
      </c>
      <c r="D2093" s="2" t="s">
        <v>32</v>
      </c>
      <c r="E2093" s="16">
        <v>0</v>
      </c>
      <c r="F2093" s="17">
        <v>0</v>
      </c>
      <c r="G2093" s="16">
        <v>4</v>
      </c>
      <c r="H2093" s="17">
        <v>1103.52</v>
      </c>
      <c r="I2093" s="2" t="s">
        <v>18</v>
      </c>
      <c r="J2093" s="2" t="s">
        <v>14</v>
      </c>
      <c r="K2093" s="16" t="s">
        <v>114</v>
      </c>
      <c r="L2093" s="18">
        <v>2026</v>
      </c>
      <c r="M2093" s="2"/>
    </row>
    <row r="2094" spans="2:13" x14ac:dyDescent="0.3">
      <c r="B2094" s="10">
        <v>46276</v>
      </c>
      <c r="C2094" s="11" t="s">
        <v>79</v>
      </c>
      <c r="D2094" s="11" t="s">
        <v>80</v>
      </c>
      <c r="E2094" s="12">
        <v>0</v>
      </c>
      <c r="F2094" s="13">
        <v>0</v>
      </c>
      <c r="G2094" s="12">
        <v>4</v>
      </c>
      <c r="H2094" s="13">
        <v>996</v>
      </c>
      <c r="I2094" s="11" t="s">
        <v>81</v>
      </c>
      <c r="J2094" s="11" t="s">
        <v>78</v>
      </c>
      <c r="K2094" s="12" t="s">
        <v>114</v>
      </c>
      <c r="L2094" s="14">
        <v>2026</v>
      </c>
      <c r="M2094" s="2"/>
    </row>
    <row r="2095" spans="2:13" x14ac:dyDescent="0.3">
      <c r="B2095" s="15">
        <v>46277</v>
      </c>
      <c r="C2095" s="2" t="s">
        <v>28</v>
      </c>
      <c r="D2095" s="2" t="s">
        <v>29</v>
      </c>
      <c r="E2095" s="16">
        <v>0</v>
      </c>
      <c r="F2095" s="17">
        <v>0</v>
      </c>
      <c r="G2095" s="16">
        <v>4</v>
      </c>
      <c r="H2095" s="17">
        <v>119.96</v>
      </c>
      <c r="I2095" s="2" t="s">
        <v>30</v>
      </c>
      <c r="J2095" s="2" t="s">
        <v>14</v>
      </c>
      <c r="K2095" s="16" t="s">
        <v>114</v>
      </c>
      <c r="L2095" s="18">
        <v>2026</v>
      </c>
      <c r="M2095" s="2"/>
    </row>
    <row r="2096" spans="2:13" x14ac:dyDescent="0.3">
      <c r="B2096" s="10">
        <v>46278</v>
      </c>
      <c r="C2096" s="11" t="s">
        <v>16</v>
      </c>
      <c r="D2096" s="11" t="s">
        <v>17</v>
      </c>
      <c r="E2096" s="12">
        <v>1</v>
      </c>
      <c r="F2096" s="13">
        <v>174.99</v>
      </c>
      <c r="G2096" s="12">
        <v>2</v>
      </c>
      <c r="H2096" s="13">
        <v>499.98</v>
      </c>
      <c r="I2096" s="11" t="s">
        <v>18</v>
      </c>
      <c r="J2096" s="11" t="s">
        <v>14</v>
      </c>
      <c r="K2096" s="12" t="s">
        <v>114</v>
      </c>
      <c r="L2096" s="14">
        <v>2026</v>
      </c>
      <c r="M2096" s="2"/>
    </row>
    <row r="2097" spans="2:13" x14ac:dyDescent="0.3">
      <c r="B2097" s="15">
        <v>46279</v>
      </c>
      <c r="C2097" s="2" t="s">
        <v>101</v>
      </c>
      <c r="D2097" s="2" t="s">
        <v>102</v>
      </c>
      <c r="E2097" s="16">
        <v>2</v>
      </c>
      <c r="F2097" s="17">
        <v>488.6</v>
      </c>
      <c r="G2097" s="16">
        <v>1</v>
      </c>
      <c r="H2097" s="17">
        <v>349</v>
      </c>
      <c r="I2097" s="2" t="s">
        <v>103</v>
      </c>
      <c r="J2097" s="2" t="s">
        <v>100</v>
      </c>
      <c r="K2097" s="16" t="s">
        <v>114</v>
      </c>
      <c r="L2097" s="18">
        <v>2026</v>
      </c>
      <c r="M2097" s="2"/>
    </row>
    <row r="2098" spans="2:13" x14ac:dyDescent="0.3">
      <c r="B2098" s="10">
        <v>46280</v>
      </c>
      <c r="C2098" s="11" t="s">
        <v>101</v>
      </c>
      <c r="D2098" s="11" t="s">
        <v>102</v>
      </c>
      <c r="E2098" s="12">
        <v>0</v>
      </c>
      <c r="F2098" s="13">
        <v>0</v>
      </c>
      <c r="G2098" s="12">
        <v>1</v>
      </c>
      <c r="H2098" s="13">
        <v>349</v>
      </c>
      <c r="I2098" s="11" t="s">
        <v>103</v>
      </c>
      <c r="J2098" s="11" t="s">
        <v>100</v>
      </c>
      <c r="K2098" s="12" t="s">
        <v>114</v>
      </c>
      <c r="L2098" s="14">
        <v>2026</v>
      </c>
      <c r="M2098" s="2"/>
    </row>
    <row r="2099" spans="2:13" x14ac:dyDescent="0.3">
      <c r="B2099" s="15">
        <v>46281</v>
      </c>
      <c r="C2099" s="2" t="s">
        <v>26</v>
      </c>
      <c r="D2099" s="2" t="s">
        <v>27</v>
      </c>
      <c r="E2099" s="16">
        <v>3</v>
      </c>
      <c r="F2099" s="17">
        <v>42</v>
      </c>
      <c r="G2099" s="16">
        <v>1</v>
      </c>
      <c r="H2099" s="17">
        <v>27.99</v>
      </c>
      <c r="I2099" s="2" t="s">
        <v>25</v>
      </c>
      <c r="J2099" s="2" t="s">
        <v>14</v>
      </c>
      <c r="K2099" s="16" t="s">
        <v>114</v>
      </c>
      <c r="L2099" s="18">
        <v>2026</v>
      </c>
      <c r="M2099" s="2"/>
    </row>
    <row r="2100" spans="2:13" x14ac:dyDescent="0.3">
      <c r="B2100" s="10">
        <v>46282</v>
      </c>
      <c r="C2100" s="11" t="s">
        <v>89</v>
      </c>
      <c r="D2100" s="11" t="s">
        <v>90</v>
      </c>
      <c r="E2100" s="12">
        <v>2</v>
      </c>
      <c r="F2100" s="13">
        <v>125.98</v>
      </c>
      <c r="G2100" s="12">
        <v>1</v>
      </c>
      <c r="H2100" s="13">
        <v>89.99</v>
      </c>
      <c r="I2100" s="11" t="s">
        <v>91</v>
      </c>
      <c r="J2100" s="11" t="s">
        <v>78</v>
      </c>
      <c r="K2100" s="12" t="s">
        <v>114</v>
      </c>
      <c r="L2100" s="14">
        <v>2026</v>
      </c>
      <c r="M2100" s="2"/>
    </row>
    <row r="2101" spans="2:13" x14ac:dyDescent="0.3">
      <c r="B2101" s="15">
        <v>46283</v>
      </c>
      <c r="C2101" s="2" t="s">
        <v>72</v>
      </c>
      <c r="D2101" s="2" t="s">
        <v>73</v>
      </c>
      <c r="E2101" s="16">
        <v>0</v>
      </c>
      <c r="F2101" s="17">
        <v>0</v>
      </c>
      <c r="G2101" s="16">
        <v>1</v>
      </c>
      <c r="H2101" s="17">
        <v>14000</v>
      </c>
      <c r="I2101" s="2" t="s">
        <v>74</v>
      </c>
      <c r="J2101" s="2" t="s">
        <v>68</v>
      </c>
      <c r="K2101" s="16" t="s">
        <v>114</v>
      </c>
      <c r="L2101" s="18">
        <v>2026</v>
      </c>
      <c r="M2101" s="2"/>
    </row>
    <row r="2102" spans="2:13" x14ac:dyDescent="0.3">
      <c r="B2102" s="10">
        <v>46284</v>
      </c>
      <c r="C2102" s="11" t="s">
        <v>75</v>
      </c>
      <c r="D2102" s="11" t="s">
        <v>76</v>
      </c>
      <c r="E2102" s="12">
        <v>3</v>
      </c>
      <c r="F2102" s="13">
        <v>36</v>
      </c>
      <c r="G2102" s="12">
        <v>4</v>
      </c>
      <c r="H2102" s="13">
        <v>80</v>
      </c>
      <c r="I2102" s="11" t="s">
        <v>77</v>
      </c>
      <c r="J2102" s="11" t="s">
        <v>78</v>
      </c>
      <c r="K2102" s="12" t="s">
        <v>114</v>
      </c>
      <c r="L2102" s="14">
        <v>2026</v>
      </c>
      <c r="M2102" s="2"/>
    </row>
    <row r="2103" spans="2:13" x14ac:dyDescent="0.3">
      <c r="B2103" s="15">
        <v>46284</v>
      </c>
      <c r="C2103" s="2" t="s">
        <v>56</v>
      </c>
      <c r="D2103" s="2" t="s">
        <v>57</v>
      </c>
      <c r="E2103" s="16">
        <v>2</v>
      </c>
      <c r="F2103" s="17">
        <v>366.5</v>
      </c>
      <c r="G2103" s="16">
        <v>5</v>
      </c>
      <c r="H2103" s="17">
        <v>1077.95</v>
      </c>
      <c r="I2103" s="2" t="s">
        <v>58</v>
      </c>
      <c r="J2103" s="2" t="s">
        <v>55</v>
      </c>
      <c r="K2103" s="16" t="s">
        <v>114</v>
      </c>
      <c r="L2103" s="18">
        <v>2026</v>
      </c>
      <c r="M2103" s="2"/>
    </row>
    <row r="2104" spans="2:13" x14ac:dyDescent="0.3">
      <c r="B2104" s="10">
        <v>46285</v>
      </c>
      <c r="C2104" s="11" t="s">
        <v>69</v>
      </c>
      <c r="D2104" s="11" t="s">
        <v>70</v>
      </c>
      <c r="E2104" s="12">
        <v>2</v>
      </c>
      <c r="F2104" s="13">
        <v>70</v>
      </c>
      <c r="G2104" s="12">
        <v>4</v>
      </c>
      <c r="H2104" s="13">
        <v>280</v>
      </c>
      <c r="I2104" s="11" t="s">
        <v>71</v>
      </c>
      <c r="J2104" s="11" t="s">
        <v>68</v>
      </c>
      <c r="K2104" s="12" t="s">
        <v>114</v>
      </c>
      <c r="L2104" s="14">
        <v>2026</v>
      </c>
      <c r="M2104" s="2"/>
    </row>
    <row r="2105" spans="2:13" x14ac:dyDescent="0.3">
      <c r="B2105" s="15">
        <v>46286</v>
      </c>
      <c r="C2105" s="2" t="s">
        <v>44</v>
      </c>
      <c r="D2105" s="2" t="s">
        <v>45</v>
      </c>
      <c r="E2105" s="16">
        <v>2</v>
      </c>
      <c r="F2105" s="17">
        <v>65.42</v>
      </c>
      <c r="G2105" s="16">
        <v>3</v>
      </c>
      <c r="H2105" s="17">
        <v>150.96</v>
      </c>
      <c r="I2105" s="2" t="s">
        <v>46</v>
      </c>
      <c r="J2105" s="2" t="s">
        <v>36</v>
      </c>
      <c r="K2105" s="16" t="s">
        <v>114</v>
      </c>
      <c r="L2105" s="18">
        <v>2026</v>
      </c>
      <c r="M2105" s="2"/>
    </row>
    <row r="2106" spans="2:13" x14ac:dyDescent="0.3">
      <c r="B2106" s="10">
        <v>46287</v>
      </c>
      <c r="C2106" s="11" t="s">
        <v>69</v>
      </c>
      <c r="D2106" s="11" t="s">
        <v>70</v>
      </c>
      <c r="E2106" s="12">
        <v>2</v>
      </c>
      <c r="F2106" s="13">
        <v>70</v>
      </c>
      <c r="G2106" s="12">
        <v>3</v>
      </c>
      <c r="H2106" s="13">
        <v>210</v>
      </c>
      <c r="I2106" s="11" t="s">
        <v>71</v>
      </c>
      <c r="J2106" s="11" t="s">
        <v>68</v>
      </c>
      <c r="K2106" s="12" t="s">
        <v>114</v>
      </c>
      <c r="L2106" s="14">
        <v>2026</v>
      </c>
      <c r="M2106" s="2"/>
    </row>
    <row r="2107" spans="2:13" x14ac:dyDescent="0.3">
      <c r="B2107" s="15">
        <v>46288</v>
      </c>
      <c r="C2107" s="2" t="s">
        <v>101</v>
      </c>
      <c r="D2107" s="2" t="s">
        <v>102</v>
      </c>
      <c r="E2107" s="16">
        <v>2</v>
      </c>
      <c r="F2107" s="17">
        <v>488.6</v>
      </c>
      <c r="G2107" s="16">
        <v>5</v>
      </c>
      <c r="H2107" s="17">
        <v>1745</v>
      </c>
      <c r="I2107" s="2" t="s">
        <v>103</v>
      </c>
      <c r="J2107" s="2" t="s">
        <v>100</v>
      </c>
      <c r="K2107" s="16" t="s">
        <v>114</v>
      </c>
      <c r="L2107" s="18">
        <v>2026</v>
      </c>
      <c r="M2107" s="2"/>
    </row>
    <row r="2108" spans="2:13" x14ac:dyDescent="0.3">
      <c r="B2108" s="10">
        <v>46288</v>
      </c>
      <c r="C2108" s="11" t="s">
        <v>53</v>
      </c>
      <c r="D2108" s="11" t="s">
        <v>54</v>
      </c>
      <c r="E2108" s="12">
        <v>2</v>
      </c>
      <c r="F2108" s="13">
        <v>415.98</v>
      </c>
      <c r="G2108" s="12">
        <v>5</v>
      </c>
      <c r="H2108" s="13">
        <v>1299.95</v>
      </c>
      <c r="I2108" s="11" t="s">
        <v>35</v>
      </c>
      <c r="J2108" s="11" t="s">
        <v>55</v>
      </c>
      <c r="K2108" s="12" t="s">
        <v>114</v>
      </c>
      <c r="L2108" s="14">
        <v>2026</v>
      </c>
      <c r="M2108" s="2"/>
    </row>
    <row r="2109" spans="2:13" x14ac:dyDescent="0.3">
      <c r="B2109" s="15">
        <v>46289</v>
      </c>
      <c r="C2109" s="2" t="s">
        <v>72</v>
      </c>
      <c r="D2109" s="2" t="s">
        <v>73</v>
      </c>
      <c r="E2109" s="16">
        <v>1</v>
      </c>
      <c r="F2109" s="17">
        <v>12600</v>
      </c>
      <c r="G2109" s="16">
        <v>1</v>
      </c>
      <c r="H2109" s="17">
        <v>14000</v>
      </c>
      <c r="I2109" s="2" t="s">
        <v>74</v>
      </c>
      <c r="J2109" s="2" t="s">
        <v>68</v>
      </c>
      <c r="K2109" s="16" t="s">
        <v>114</v>
      </c>
      <c r="L2109" s="18">
        <v>2026</v>
      </c>
      <c r="M2109" s="2"/>
    </row>
    <row r="2110" spans="2:13" x14ac:dyDescent="0.3">
      <c r="B2110" s="10">
        <v>46290</v>
      </c>
      <c r="C2110" s="11" t="s">
        <v>104</v>
      </c>
      <c r="D2110" s="11" t="s">
        <v>105</v>
      </c>
      <c r="E2110" s="12">
        <v>3</v>
      </c>
      <c r="F2110" s="13">
        <v>103.64999999999999</v>
      </c>
      <c r="G2110" s="12">
        <v>3</v>
      </c>
      <c r="H2110" s="13">
        <v>159.44999999999999</v>
      </c>
      <c r="I2110" s="11" t="s">
        <v>106</v>
      </c>
      <c r="J2110" s="11" t="s">
        <v>100</v>
      </c>
      <c r="K2110" s="12" t="s">
        <v>114</v>
      </c>
      <c r="L2110" s="14">
        <v>2026</v>
      </c>
      <c r="M2110" s="2"/>
    </row>
    <row r="2111" spans="2:13" x14ac:dyDescent="0.3">
      <c r="B2111" s="15">
        <v>46291</v>
      </c>
      <c r="C2111" s="2" t="s">
        <v>49</v>
      </c>
      <c r="D2111" s="2" t="s">
        <v>50</v>
      </c>
      <c r="E2111" s="16">
        <v>2</v>
      </c>
      <c r="F2111" s="17">
        <v>46.06</v>
      </c>
      <c r="G2111" s="16">
        <v>1</v>
      </c>
      <c r="H2111" s="17">
        <v>41.88</v>
      </c>
      <c r="I2111" s="2" t="s">
        <v>46</v>
      </c>
      <c r="J2111" s="2" t="s">
        <v>36</v>
      </c>
      <c r="K2111" s="16" t="s">
        <v>114</v>
      </c>
      <c r="L2111" s="18">
        <v>2026</v>
      </c>
      <c r="M2111" s="2"/>
    </row>
    <row r="2112" spans="2:13" x14ac:dyDescent="0.3">
      <c r="B2112" s="10">
        <v>46292</v>
      </c>
      <c r="C2112" s="11" t="s">
        <v>72</v>
      </c>
      <c r="D2112" s="11" t="s">
        <v>73</v>
      </c>
      <c r="E2112" s="12">
        <v>1</v>
      </c>
      <c r="F2112" s="13">
        <v>12600</v>
      </c>
      <c r="G2112" s="12">
        <v>1</v>
      </c>
      <c r="H2112" s="13">
        <v>14000</v>
      </c>
      <c r="I2112" s="11" t="s">
        <v>74</v>
      </c>
      <c r="J2112" s="11" t="s">
        <v>68</v>
      </c>
      <c r="K2112" s="12" t="s">
        <v>114</v>
      </c>
      <c r="L2112" s="14">
        <v>2026</v>
      </c>
      <c r="M2112" s="2"/>
    </row>
    <row r="2113" spans="2:13" x14ac:dyDescent="0.3">
      <c r="B2113" s="15">
        <v>46292</v>
      </c>
      <c r="C2113" s="2" t="s">
        <v>44</v>
      </c>
      <c r="D2113" s="2" t="s">
        <v>45</v>
      </c>
      <c r="E2113" s="16">
        <v>2</v>
      </c>
      <c r="F2113" s="17">
        <v>65.42</v>
      </c>
      <c r="G2113" s="16">
        <v>5</v>
      </c>
      <c r="H2113" s="17">
        <v>251.6</v>
      </c>
      <c r="I2113" s="2" t="s">
        <v>46</v>
      </c>
      <c r="J2113" s="2" t="s">
        <v>36</v>
      </c>
      <c r="K2113" s="16" t="s">
        <v>114</v>
      </c>
      <c r="L2113" s="18">
        <v>2026</v>
      </c>
      <c r="M2113" s="2"/>
    </row>
    <row r="2114" spans="2:13" x14ac:dyDescent="0.3">
      <c r="B2114" s="10">
        <v>46293</v>
      </c>
      <c r="C2114" s="11" t="s">
        <v>59</v>
      </c>
      <c r="D2114" s="11" t="s">
        <v>60</v>
      </c>
      <c r="E2114" s="12">
        <v>0</v>
      </c>
      <c r="F2114" s="13">
        <v>0</v>
      </c>
      <c r="G2114" s="12">
        <v>5</v>
      </c>
      <c r="H2114" s="13">
        <v>199.95</v>
      </c>
      <c r="I2114" s="11" t="s">
        <v>30</v>
      </c>
      <c r="J2114" s="11" t="s">
        <v>55</v>
      </c>
      <c r="K2114" s="12" t="s">
        <v>114</v>
      </c>
      <c r="L2114" s="14">
        <v>2026</v>
      </c>
      <c r="M2114" s="2"/>
    </row>
    <row r="2115" spans="2:13" x14ac:dyDescent="0.3">
      <c r="B2115" s="15">
        <v>46294</v>
      </c>
      <c r="C2115" s="2" t="s">
        <v>42</v>
      </c>
      <c r="D2115" s="2" t="s">
        <v>43</v>
      </c>
      <c r="E2115" s="16">
        <v>2</v>
      </c>
      <c r="F2115" s="17">
        <v>43.98</v>
      </c>
      <c r="G2115" s="16">
        <v>2</v>
      </c>
      <c r="H2115" s="17">
        <v>79.98</v>
      </c>
      <c r="I2115" s="2" t="s">
        <v>25</v>
      </c>
      <c r="J2115" s="2" t="s">
        <v>36</v>
      </c>
      <c r="K2115" s="16" t="s">
        <v>114</v>
      </c>
      <c r="L2115" s="18">
        <v>2026</v>
      </c>
      <c r="M2115" s="2"/>
    </row>
    <row r="2116" spans="2:13" x14ac:dyDescent="0.3">
      <c r="B2116" s="10">
        <v>46295</v>
      </c>
      <c r="C2116" s="11" t="s">
        <v>64</v>
      </c>
      <c r="D2116" s="11" t="s">
        <v>65</v>
      </c>
      <c r="E2116" s="12">
        <v>3</v>
      </c>
      <c r="F2116" s="13">
        <v>1754.97</v>
      </c>
      <c r="G2116" s="12">
        <v>4</v>
      </c>
      <c r="H2116" s="13">
        <v>2599.96</v>
      </c>
      <c r="I2116" s="11" t="s">
        <v>35</v>
      </c>
      <c r="J2116" s="11" t="s">
        <v>55</v>
      </c>
      <c r="K2116" s="12" t="s">
        <v>114</v>
      </c>
      <c r="L2116" s="14">
        <v>2026</v>
      </c>
      <c r="M2116" s="2"/>
    </row>
    <row r="2117" spans="2:13" x14ac:dyDescent="0.3">
      <c r="B2117" s="15">
        <v>46296</v>
      </c>
      <c r="C2117" s="2" t="s">
        <v>11</v>
      </c>
      <c r="D2117" s="2" t="s">
        <v>12</v>
      </c>
      <c r="E2117" s="16">
        <v>3</v>
      </c>
      <c r="F2117" s="17">
        <v>1036.77</v>
      </c>
      <c r="G2117" s="16">
        <v>2</v>
      </c>
      <c r="H2117" s="17">
        <v>863.98</v>
      </c>
      <c r="I2117" s="2" t="s">
        <v>13</v>
      </c>
      <c r="J2117" s="2" t="s">
        <v>14</v>
      </c>
      <c r="K2117" s="16" t="s">
        <v>115</v>
      </c>
      <c r="L2117" s="18">
        <v>2026</v>
      </c>
      <c r="M2117" s="2"/>
    </row>
    <row r="2118" spans="2:13" x14ac:dyDescent="0.3">
      <c r="B2118" s="10">
        <v>46297</v>
      </c>
      <c r="C2118" s="11" t="s">
        <v>92</v>
      </c>
      <c r="D2118" s="11" t="s">
        <v>93</v>
      </c>
      <c r="E2118" s="12">
        <v>0</v>
      </c>
      <c r="F2118" s="13">
        <v>0</v>
      </c>
      <c r="G2118" s="12">
        <v>1</v>
      </c>
      <c r="H2118" s="13">
        <v>59.99</v>
      </c>
      <c r="I2118" s="11" t="s">
        <v>94</v>
      </c>
      <c r="J2118" s="11" t="s">
        <v>95</v>
      </c>
      <c r="K2118" s="12" t="s">
        <v>115</v>
      </c>
      <c r="L2118" s="14">
        <v>2026</v>
      </c>
      <c r="M2118" s="2"/>
    </row>
    <row r="2119" spans="2:13" x14ac:dyDescent="0.3">
      <c r="B2119" s="15">
        <v>46298</v>
      </c>
      <c r="C2119" s="2" t="s">
        <v>44</v>
      </c>
      <c r="D2119" s="2" t="s">
        <v>45</v>
      </c>
      <c r="E2119" s="16">
        <v>3</v>
      </c>
      <c r="F2119" s="17">
        <v>98.13</v>
      </c>
      <c r="G2119" s="16">
        <v>2</v>
      </c>
      <c r="H2119" s="17">
        <v>100.64</v>
      </c>
      <c r="I2119" s="2" t="s">
        <v>46</v>
      </c>
      <c r="J2119" s="2" t="s">
        <v>36</v>
      </c>
      <c r="K2119" s="16" t="s">
        <v>115</v>
      </c>
      <c r="L2119" s="18">
        <v>2026</v>
      </c>
      <c r="M2119" s="2"/>
    </row>
    <row r="2120" spans="2:13" x14ac:dyDescent="0.3">
      <c r="B2120" s="10">
        <v>46299</v>
      </c>
      <c r="C2120" s="11" t="s">
        <v>101</v>
      </c>
      <c r="D2120" s="11" t="s">
        <v>102</v>
      </c>
      <c r="E2120" s="12">
        <v>1</v>
      </c>
      <c r="F2120" s="13">
        <v>244.3</v>
      </c>
      <c r="G2120" s="12">
        <v>1</v>
      </c>
      <c r="H2120" s="13">
        <v>349</v>
      </c>
      <c r="I2120" s="11" t="s">
        <v>103</v>
      </c>
      <c r="J2120" s="11" t="s">
        <v>100</v>
      </c>
      <c r="K2120" s="12" t="s">
        <v>115</v>
      </c>
      <c r="L2120" s="14">
        <v>2026</v>
      </c>
      <c r="M2120" s="2"/>
    </row>
    <row r="2121" spans="2:13" x14ac:dyDescent="0.3">
      <c r="B2121" s="15">
        <v>46299</v>
      </c>
      <c r="C2121" s="2" t="s">
        <v>40</v>
      </c>
      <c r="D2121" s="2" t="s">
        <v>41</v>
      </c>
      <c r="E2121" s="16">
        <v>1</v>
      </c>
      <c r="F2121" s="17">
        <v>21.99</v>
      </c>
      <c r="G2121" s="16">
        <v>5</v>
      </c>
      <c r="H2121" s="17">
        <v>199.95</v>
      </c>
      <c r="I2121" s="2" t="s">
        <v>25</v>
      </c>
      <c r="J2121" s="2" t="s">
        <v>36</v>
      </c>
      <c r="K2121" s="16" t="s">
        <v>115</v>
      </c>
      <c r="L2121" s="18">
        <v>2026</v>
      </c>
      <c r="M2121" s="2"/>
    </row>
    <row r="2122" spans="2:13" x14ac:dyDescent="0.3">
      <c r="B2122" s="10">
        <v>46300</v>
      </c>
      <c r="C2122" s="11" t="s">
        <v>64</v>
      </c>
      <c r="D2122" s="11" t="s">
        <v>65</v>
      </c>
      <c r="E2122" s="12">
        <v>3</v>
      </c>
      <c r="F2122" s="13">
        <v>1754.97</v>
      </c>
      <c r="G2122" s="12">
        <v>4</v>
      </c>
      <c r="H2122" s="13">
        <v>2599.96</v>
      </c>
      <c r="I2122" s="11" t="s">
        <v>35</v>
      </c>
      <c r="J2122" s="11" t="s">
        <v>55</v>
      </c>
      <c r="K2122" s="12" t="s">
        <v>115</v>
      </c>
      <c r="L2122" s="14">
        <v>2026</v>
      </c>
      <c r="M2122" s="2"/>
    </row>
    <row r="2123" spans="2:13" x14ac:dyDescent="0.3">
      <c r="B2123" s="15">
        <v>46301</v>
      </c>
      <c r="C2123" s="2" t="s">
        <v>56</v>
      </c>
      <c r="D2123" s="2" t="s">
        <v>57</v>
      </c>
      <c r="E2123" s="16">
        <v>1</v>
      </c>
      <c r="F2123" s="17">
        <v>183.25</v>
      </c>
      <c r="G2123" s="16">
        <v>5</v>
      </c>
      <c r="H2123" s="17">
        <v>1077.95</v>
      </c>
      <c r="I2123" s="2" t="s">
        <v>58</v>
      </c>
      <c r="J2123" s="2" t="s">
        <v>55</v>
      </c>
      <c r="K2123" s="16" t="s">
        <v>115</v>
      </c>
      <c r="L2123" s="18">
        <v>2026</v>
      </c>
      <c r="M2123" s="2"/>
    </row>
    <row r="2124" spans="2:13" x14ac:dyDescent="0.3">
      <c r="B2124" s="10">
        <v>46302</v>
      </c>
      <c r="C2124" s="11" t="s">
        <v>42</v>
      </c>
      <c r="D2124" s="11" t="s">
        <v>43</v>
      </c>
      <c r="E2124" s="12">
        <v>1</v>
      </c>
      <c r="F2124" s="13">
        <v>21.99</v>
      </c>
      <c r="G2124" s="12">
        <v>1</v>
      </c>
      <c r="H2124" s="13">
        <v>39.99</v>
      </c>
      <c r="I2124" s="11" t="s">
        <v>25</v>
      </c>
      <c r="J2124" s="11" t="s">
        <v>36</v>
      </c>
      <c r="K2124" s="12" t="s">
        <v>115</v>
      </c>
      <c r="L2124" s="14">
        <v>2026</v>
      </c>
      <c r="M2124" s="2"/>
    </row>
    <row r="2125" spans="2:13" x14ac:dyDescent="0.3">
      <c r="B2125" s="15">
        <v>46303</v>
      </c>
      <c r="C2125" s="2" t="s">
        <v>69</v>
      </c>
      <c r="D2125" s="2" t="s">
        <v>70</v>
      </c>
      <c r="E2125" s="16">
        <v>3</v>
      </c>
      <c r="F2125" s="17">
        <v>105</v>
      </c>
      <c r="G2125" s="16">
        <v>5</v>
      </c>
      <c r="H2125" s="17">
        <v>350</v>
      </c>
      <c r="I2125" s="2" t="s">
        <v>71</v>
      </c>
      <c r="J2125" s="2" t="s">
        <v>68</v>
      </c>
      <c r="K2125" s="16" t="s">
        <v>115</v>
      </c>
      <c r="L2125" s="18">
        <v>2026</v>
      </c>
      <c r="M2125" s="2"/>
    </row>
    <row r="2126" spans="2:13" x14ac:dyDescent="0.3">
      <c r="B2126" s="10">
        <v>46303</v>
      </c>
      <c r="C2126" s="11" t="s">
        <v>40</v>
      </c>
      <c r="D2126" s="11" t="s">
        <v>41</v>
      </c>
      <c r="E2126" s="12">
        <v>2</v>
      </c>
      <c r="F2126" s="13">
        <v>43.98</v>
      </c>
      <c r="G2126" s="12">
        <v>5</v>
      </c>
      <c r="H2126" s="13">
        <v>199.95</v>
      </c>
      <c r="I2126" s="11" t="s">
        <v>25</v>
      </c>
      <c r="J2126" s="11" t="s">
        <v>36</v>
      </c>
      <c r="K2126" s="12" t="s">
        <v>115</v>
      </c>
      <c r="L2126" s="14">
        <v>2026</v>
      </c>
      <c r="M2126" s="2"/>
    </row>
    <row r="2127" spans="2:13" x14ac:dyDescent="0.3">
      <c r="B2127" s="15">
        <v>46304</v>
      </c>
      <c r="C2127" s="2" t="s">
        <v>66</v>
      </c>
      <c r="D2127" s="2" t="s">
        <v>67</v>
      </c>
      <c r="E2127" s="16">
        <v>2</v>
      </c>
      <c r="F2127" s="17">
        <v>8991</v>
      </c>
      <c r="G2127" s="16">
        <v>5</v>
      </c>
      <c r="H2127" s="17">
        <v>24975</v>
      </c>
      <c r="I2127" s="2" t="s">
        <v>13</v>
      </c>
      <c r="J2127" s="2" t="s">
        <v>68</v>
      </c>
      <c r="K2127" s="16" t="s">
        <v>115</v>
      </c>
      <c r="L2127" s="18">
        <v>2026</v>
      </c>
      <c r="M2127" s="2"/>
    </row>
    <row r="2128" spans="2:13" x14ac:dyDescent="0.3">
      <c r="B2128" s="10">
        <v>46305</v>
      </c>
      <c r="C2128" s="11" t="s">
        <v>72</v>
      </c>
      <c r="D2128" s="11" t="s">
        <v>73</v>
      </c>
      <c r="E2128" s="12">
        <v>1</v>
      </c>
      <c r="F2128" s="13">
        <v>12600</v>
      </c>
      <c r="G2128" s="12">
        <v>1</v>
      </c>
      <c r="H2128" s="13">
        <v>14000</v>
      </c>
      <c r="I2128" s="11" t="s">
        <v>74</v>
      </c>
      <c r="J2128" s="11" t="s">
        <v>68</v>
      </c>
      <c r="K2128" s="12" t="s">
        <v>115</v>
      </c>
      <c r="L2128" s="14">
        <v>2026</v>
      </c>
      <c r="M2128" s="2"/>
    </row>
    <row r="2129" spans="2:13" x14ac:dyDescent="0.3">
      <c r="B2129" s="15">
        <v>46306</v>
      </c>
      <c r="C2129" s="2" t="s">
        <v>44</v>
      </c>
      <c r="D2129" s="2" t="s">
        <v>45</v>
      </c>
      <c r="E2129" s="16">
        <v>1</v>
      </c>
      <c r="F2129" s="17">
        <v>32.71</v>
      </c>
      <c r="G2129" s="16">
        <v>2</v>
      </c>
      <c r="H2129" s="17">
        <v>100.64</v>
      </c>
      <c r="I2129" s="2" t="s">
        <v>46</v>
      </c>
      <c r="J2129" s="2" t="s">
        <v>36</v>
      </c>
      <c r="K2129" s="16" t="s">
        <v>115</v>
      </c>
      <c r="L2129" s="18">
        <v>2026</v>
      </c>
      <c r="M2129" s="2"/>
    </row>
    <row r="2130" spans="2:13" x14ac:dyDescent="0.3">
      <c r="B2130" s="10">
        <v>46307</v>
      </c>
      <c r="C2130" s="11" t="s">
        <v>42</v>
      </c>
      <c r="D2130" s="11" t="s">
        <v>43</v>
      </c>
      <c r="E2130" s="12">
        <v>3</v>
      </c>
      <c r="F2130" s="13">
        <v>65.97</v>
      </c>
      <c r="G2130" s="12">
        <v>4</v>
      </c>
      <c r="H2130" s="13">
        <v>159.96</v>
      </c>
      <c r="I2130" s="11" t="s">
        <v>25</v>
      </c>
      <c r="J2130" s="11" t="s">
        <v>36</v>
      </c>
      <c r="K2130" s="12" t="s">
        <v>115</v>
      </c>
      <c r="L2130" s="14">
        <v>2026</v>
      </c>
      <c r="M2130" s="2"/>
    </row>
    <row r="2131" spans="2:13" x14ac:dyDescent="0.3">
      <c r="B2131" s="15">
        <v>46308</v>
      </c>
      <c r="C2131" s="2" t="s">
        <v>23</v>
      </c>
      <c r="D2131" s="2" t="s">
        <v>24</v>
      </c>
      <c r="E2131" s="16">
        <v>0</v>
      </c>
      <c r="F2131" s="17">
        <v>0</v>
      </c>
      <c r="G2131" s="16">
        <v>1</v>
      </c>
      <c r="H2131" s="17">
        <v>19.989999999999998</v>
      </c>
      <c r="I2131" s="2" t="s">
        <v>25</v>
      </c>
      <c r="J2131" s="2" t="s">
        <v>14</v>
      </c>
      <c r="K2131" s="16" t="s">
        <v>115</v>
      </c>
      <c r="L2131" s="18">
        <v>2026</v>
      </c>
      <c r="M2131" s="2"/>
    </row>
    <row r="2132" spans="2:13" x14ac:dyDescent="0.3">
      <c r="B2132" s="10">
        <v>46309</v>
      </c>
      <c r="C2132" s="11" t="s">
        <v>64</v>
      </c>
      <c r="D2132" s="11" t="s">
        <v>65</v>
      </c>
      <c r="E2132" s="12">
        <v>2</v>
      </c>
      <c r="F2132" s="13">
        <v>1169.98</v>
      </c>
      <c r="G2132" s="12">
        <v>4</v>
      </c>
      <c r="H2132" s="13">
        <v>2599.96</v>
      </c>
      <c r="I2132" s="11" t="s">
        <v>35</v>
      </c>
      <c r="J2132" s="11" t="s">
        <v>55</v>
      </c>
      <c r="K2132" s="12" t="s">
        <v>115</v>
      </c>
      <c r="L2132" s="14">
        <v>2026</v>
      </c>
      <c r="M2132" s="2"/>
    </row>
    <row r="2133" spans="2:13" x14ac:dyDescent="0.3">
      <c r="B2133" s="15">
        <v>46310</v>
      </c>
      <c r="C2133" s="2" t="s">
        <v>40</v>
      </c>
      <c r="D2133" s="2" t="s">
        <v>41</v>
      </c>
      <c r="E2133" s="16">
        <v>0</v>
      </c>
      <c r="F2133" s="17">
        <v>0</v>
      </c>
      <c r="G2133" s="16">
        <v>2</v>
      </c>
      <c r="H2133" s="17">
        <v>79.98</v>
      </c>
      <c r="I2133" s="2" t="s">
        <v>25</v>
      </c>
      <c r="J2133" s="2" t="s">
        <v>36</v>
      </c>
      <c r="K2133" s="16" t="s">
        <v>115</v>
      </c>
      <c r="L2133" s="18">
        <v>2026</v>
      </c>
      <c r="M2133" s="2"/>
    </row>
    <row r="2134" spans="2:13" x14ac:dyDescent="0.3">
      <c r="B2134" s="10">
        <v>46311</v>
      </c>
      <c r="C2134" s="11" t="s">
        <v>37</v>
      </c>
      <c r="D2134" s="11" t="s">
        <v>38</v>
      </c>
      <c r="E2134" s="12">
        <v>3</v>
      </c>
      <c r="F2134" s="13">
        <v>116.97</v>
      </c>
      <c r="G2134" s="12">
        <v>1</v>
      </c>
      <c r="H2134" s="13">
        <v>59.99</v>
      </c>
      <c r="I2134" s="11" t="s">
        <v>39</v>
      </c>
      <c r="J2134" s="11" t="s">
        <v>36</v>
      </c>
      <c r="K2134" s="12" t="s">
        <v>115</v>
      </c>
      <c r="L2134" s="14">
        <v>2026</v>
      </c>
      <c r="M2134" s="2"/>
    </row>
    <row r="2135" spans="2:13" x14ac:dyDescent="0.3">
      <c r="B2135" s="15">
        <v>46312</v>
      </c>
      <c r="C2135" s="2" t="s">
        <v>47</v>
      </c>
      <c r="D2135" s="2" t="s">
        <v>48</v>
      </c>
      <c r="E2135" s="16">
        <v>0</v>
      </c>
      <c r="F2135" s="17">
        <v>0</v>
      </c>
      <c r="G2135" s="16">
        <v>2</v>
      </c>
      <c r="H2135" s="17">
        <v>239.76</v>
      </c>
      <c r="I2135" s="2" t="s">
        <v>46</v>
      </c>
      <c r="J2135" s="2" t="s">
        <v>36</v>
      </c>
      <c r="K2135" s="16" t="s">
        <v>115</v>
      </c>
      <c r="L2135" s="18">
        <v>2026</v>
      </c>
      <c r="M2135" s="2"/>
    </row>
    <row r="2136" spans="2:13" x14ac:dyDescent="0.3">
      <c r="B2136" s="10">
        <v>46313</v>
      </c>
      <c r="C2136" s="11" t="s">
        <v>47</v>
      </c>
      <c r="D2136" s="11" t="s">
        <v>48</v>
      </c>
      <c r="E2136" s="12">
        <v>1</v>
      </c>
      <c r="F2136" s="13">
        <v>89.91</v>
      </c>
      <c r="G2136" s="12">
        <v>5</v>
      </c>
      <c r="H2136" s="13">
        <v>599.4</v>
      </c>
      <c r="I2136" s="11" t="s">
        <v>46</v>
      </c>
      <c r="J2136" s="11" t="s">
        <v>36</v>
      </c>
      <c r="K2136" s="12" t="s">
        <v>115</v>
      </c>
      <c r="L2136" s="14">
        <v>2026</v>
      </c>
      <c r="M2136" s="2"/>
    </row>
    <row r="2137" spans="2:13" x14ac:dyDescent="0.3">
      <c r="B2137" s="15">
        <v>46313</v>
      </c>
      <c r="C2137" s="2" t="s">
        <v>40</v>
      </c>
      <c r="D2137" s="2" t="s">
        <v>41</v>
      </c>
      <c r="E2137" s="16">
        <v>2</v>
      </c>
      <c r="F2137" s="17">
        <v>43.98</v>
      </c>
      <c r="G2137" s="16">
        <v>5</v>
      </c>
      <c r="H2137" s="17">
        <v>199.95</v>
      </c>
      <c r="I2137" s="2" t="s">
        <v>25</v>
      </c>
      <c r="J2137" s="2" t="s">
        <v>36</v>
      </c>
      <c r="K2137" s="16" t="s">
        <v>115</v>
      </c>
      <c r="L2137" s="18">
        <v>2026</v>
      </c>
      <c r="M2137" s="2"/>
    </row>
    <row r="2138" spans="2:13" x14ac:dyDescent="0.3">
      <c r="B2138" s="10">
        <v>46314</v>
      </c>
      <c r="C2138" s="11" t="s">
        <v>89</v>
      </c>
      <c r="D2138" s="11" t="s">
        <v>90</v>
      </c>
      <c r="E2138" s="12">
        <v>1</v>
      </c>
      <c r="F2138" s="13">
        <v>62.99</v>
      </c>
      <c r="G2138" s="12">
        <v>2</v>
      </c>
      <c r="H2138" s="13">
        <v>179.98</v>
      </c>
      <c r="I2138" s="11" t="s">
        <v>91</v>
      </c>
      <c r="J2138" s="11" t="s">
        <v>78</v>
      </c>
      <c r="K2138" s="12" t="s">
        <v>115</v>
      </c>
      <c r="L2138" s="14">
        <v>2026</v>
      </c>
      <c r="M2138" s="2"/>
    </row>
    <row r="2139" spans="2:13" x14ac:dyDescent="0.3">
      <c r="B2139" s="15">
        <v>46314</v>
      </c>
      <c r="C2139" s="2" t="s">
        <v>47</v>
      </c>
      <c r="D2139" s="2" t="s">
        <v>48</v>
      </c>
      <c r="E2139" s="16">
        <v>2</v>
      </c>
      <c r="F2139" s="17">
        <v>179.82</v>
      </c>
      <c r="G2139" s="16">
        <v>5</v>
      </c>
      <c r="H2139" s="17">
        <v>599.4</v>
      </c>
      <c r="I2139" s="2" t="s">
        <v>46</v>
      </c>
      <c r="J2139" s="2" t="s">
        <v>36</v>
      </c>
      <c r="K2139" s="16" t="s">
        <v>115</v>
      </c>
      <c r="L2139" s="18">
        <v>2026</v>
      </c>
      <c r="M2139" s="2"/>
    </row>
    <row r="2140" spans="2:13" x14ac:dyDescent="0.3">
      <c r="B2140" s="10">
        <v>46315</v>
      </c>
      <c r="C2140" s="11" t="s">
        <v>11</v>
      </c>
      <c r="D2140" s="11" t="s">
        <v>12</v>
      </c>
      <c r="E2140" s="12">
        <v>3</v>
      </c>
      <c r="F2140" s="13">
        <v>1036.77</v>
      </c>
      <c r="G2140" s="12">
        <v>3</v>
      </c>
      <c r="H2140" s="13">
        <v>1295.97</v>
      </c>
      <c r="I2140" s="11" t="s">
        <v>13</v>
      </c>
      <c r="J2140" s="11" t="s">
        <v>14</v>
      </c>
      <c r="K2140" s="12" t="s">
        <v>115</v>
      </c>
      <c r="L2140" s="14">
        <v>2026</v>
      </c>
      <c r="M2140" s="2"/>
    </row>
    <row r="2141" spans="2:13" x14ac:dyDescent="0.3">
      <c r="B2141" s="15">
        <v>46316</v>
      </c>
      <c r="C2141" s="2" t="s">
        <v>37</v>
      </c>
      <c r="D2141" s="2" t="s">
        <v>38</v>
      </c>
      <c r="E2141" s="16">
        <v>3</v>
      </c>
      <c r="F2141" s="17">
        <v>116.97</v>
      </c>
      <c r="G2141" s="16">
        <v>3</v>
      </c>
      <c r="H2141" s="17">
        <v>179.97</v>
      </c>
      <c r="I2141" s="2" t="s">
        <v>39</v>
      </c>
      <c r="J2141" s="2" t="s">
        <v>36</v>
      </c>
      <c r="K2141" s="16" t="s">
        <v>115</v>
      </c>
      <c r="L2141" s="18">
        <v>2026</v>
      </c>
      <c r="M2141" s="2"/>
    </row>
    <row r="2142" spans="2:13" x14ac:dyDescent="0.3">
      <c r="B2142" s="10">
        <v>46317</v>
      </c>
      <c r="C2142" s="11" t="s">
        <v>69</v>
      </c>
      <c r="D2142" s="11" t="s">
        <v>70</v>
      </c>
      <c r="E2142" s="12">
        <v>0</v>
      </c>
      <c r="F2142" s="13">
        <v>0</v>
      </c>
      <c r="G2142" s="12">
        <v>2</v>
      </c>
      <c r="H2142" s="13">
        <v>140</v>
      </c>
      <c r="I2142" s="11" t="s">
        <v>71</v>
      </c>
      <c r="J2142" s="11" t="s">
        <v>68</v>
      </c>
      <c r="K2142" s="12" t="s">
        <v>115</v>
      </c>
      <c r="L2142" s="14">
        <v>2026</v>
      </c>
      <c r="M2142" s="2"/>
    </row>
    <row r="2143" spans="2:13" x14ac:dyDescent="0.3">
      <c r="B2143" s="15">
        <v>46317</v>
      </c>
      <c r="C2143" s="2" t="s">
        <v>98</v>
      </c>
      <c r="D2143" s="2" t="s">
        <v>99</v>
      </c>
      <c r="E2143" s="16">
        <v>3</v>
      </c>
      <c r="F2143" s="17">
        <v>1079.8799999999999</v>
      </c>
      <c r="G2143" s="16">
        <v>5</v>
      </c>
      <c r="H2143" s="17">
        <v>1999.75</v>
      </c>
      <c r="I2143" s="2" t="s">
        <v>13</v>
      </c>
      <c r="J2143" s="2" t="s">
        <v>100</v>
      </c>
      <c r="K2143" s="16" t="s">
        <v>115</v>
      </c>
      <c r="L2143" s="18">
        <v>2026</v>
      </c>
      <c r="M2143" s="2"/>
    </row>
    <row r="2144" spans="2:13" x14ac:dyDescent="0.3">
      <c r="B2144" s="10">
        <v>46318</v>
      </c>
      <c r="C2144" s="11" t="s">
        <v>49</v>
      </c>
      <c r="D2144" s="11" t="s">
        <v>50</v>
      </c>
      <c r="E2144" s="12">
        <v>2</v>
      </c>
      <c r="F2144" s="13">
        <v>46.06</v>
      </c>
      <c r="G2144" s="12">
        <v>2</v>
      </c>
      <c r="H2144" s="13">
        <v>83.76</v>
      </c>
      <c r="I2144" s="11" t="s">
        <v>46</v>
      </c>
      <c r="J2144" s="11" t="s">
        <v>36</v>
      </c>
      <c r="K2144" s="12" t="s">
        <v>115</v>
      </c>
      <c r="L2144" s="14">
        <v>2026</v>
      </c>
      <c r="M2144" s="2"/>
    </row>
    <row r="2145" spans="2:13" x14ac:dyDescent="0.3">
      <c r="B2145" s="15">
        <v>46319</v>
      </c>
      <c r="C2145" s="2" t="s">
        <v>87</v>
      </c>
      <c r="D2145" s="2" t="s">
        <v>88</v>
      </c>
      <c r="E2145" s="16">
        <v>3</v>
      </c>
      <c r="F2145" s="17">
        <v>188.97</v>
      </c>
      <c r="G2145" s="16">
        <v>5</v>
      </c>
      <c r="H2145" s="17">
        <v>449.95</v>
      </c>
      <c r="I2145" s="2" t="s">
        <v>25</v>
      </c>
      <c r="J2145" s="2" t="s">
        <v>78</v>
      </c>
      <c r="K2145" s="16" t="s">
        <v>115</v>
      </c>
      <c r="L2145" s="18">
        <v>2026</v>
      </c>
      <c r="M2145" s="2"/>
    </row>
    <row r="2146" spans="2:13" x14ac:dyDescent="0.3">
      <c r="B2146" s="10">
        <v>46320</v>
      </c>
      <c r="C2146" s="11" t="s">
        <v>40</v>
      </c>
      <c r="D2146" s="11" t="s">
        <v>41</v>
      </c>
      <c r="E2146" s="12">
        <v>3</v>
      </c>
      <c r="F2146" s="13">
        <v>65.97</v>
      </c>
      <c r="G2146" s="12">
        <v>2</v>
      </c>
      <c r="H2146" s="13">
        <v>79.98</v>
      </c>
      <c r="I2146" s="11" t="s">
        <v>25</v>
      </c>
      <c r="J2146" s="11" t="s">
        <v>36</v>
      </c>
      <c r="K2146" s="12" t="s">
        <v>115</v>
      </c>
      <c r="L2146" s="14">
        <v>2026</v>
      </c>
      <c r="M2146" s="2"/>
    </row>
    <row r="2147" spans="2:13" x14ac:dyDescent="0.3">
      <c r="B2147" s="15">
        <v>46321</v>
      </c>
      <c r="C2147" s="2" t="s">
        <v>16</v>
      </c>
      <c r="D2147" s="2" t="s">
        <v>17</v>
      </c>
      <c r="E2147" s="16">
        <v>2</v>
      </c>
      <c r="F2147" s="17">
        <v>349.98</v>
      </c>
      <c r="G2147" s="16">
        <v>2</v>
      </c>
      <c r="H2147" s="17">
        <v>499.98</v>
      </c>
      <c r="I2147" s="2" t="s">
        <v>18</v>
      </c>
      <c r="J2147" s="2" t="s">
        <v>14</v>
      </c>
      <c r="K2147" s="16" t="s">
        <v>115</v>
      </c>
      <c r="L2147" s="18">
        <v>2026</v>
      </c>
      <c r="M2147" s="2"/>
    </row>
    <row r="2148" spans="2:13" x14ac:dyDescent="0.3">
      <c r="B2148" s="10">
        <v>46321</v>
      </c>
      <c r="C2148" s="11" t="s">
        <v>69</v>
      </c>
      <c r="D2148" s="11" t="s">
        <v>70</v>
      </c>
      <c r="E2148" s="12">
        <v>0</v>
      </c>
      <c r="F2148" s="13">
        <v>0</v>
      </c>
      <c r="G2148" s="12">
        <v>5</v>
      </c>
      <c r="H2148" s="13">
        <v>350</v>
      </c>
      <c r="I2148" s="11" t="s">
        <v>71</v>
      </c>
      <c r="J2148" s="11" t="s">
        <v>68</v>
      </c>
      <c r="K2148" s="12" t="s">
        <v>115</v>
      </c>
      <c r="L2148" s="14">
        <v>2026</v>
      </c>
      <c r="M2148" s="2"/>
    </row>
    <row r="2149" spans="2:13" x14ac:dyDescent="0.3">
      <c r="B2149" s="15">
        <v>46322</v>
      </c>
      <c r="C2149" s="2" t="s">
        <v>19</v>
      </c>
      <c r="D2149" s="2" t="s">
        <v>20</v>
      </c>
      <c r="E2149" s="16">
        <v>1</v>
      </c>
      <c r="F2149" s="17">
        <v>64.989999999999995</v>
      </c>
      <c r="G2149" s="16">
        <v>2</v>
      </c>
      <c r="H2149" s="17">
        <v>199.98</v>
      </c>
      <c r="I2149" s="2" t="s">
        <v>18</v>
      </c>
      <c r="J2149" s="2" t="s">
        <v>14</v>
      </c>
      <c r="K2149" s="16" t="s">
        <v>115</v>
      </c>
      <c r="L2149" s="18">
        <v>2026</v>
      </c>
      <c r="M2149" s="2"/>
    </row>
    <row r="2150" spans="2:13" x14ac:dyDescent="0.3">
      <c r="B2150" s="10">
        <v>46323</v>
      </c>
      <c r="C2150" s="11" t="s">
        <v>16</v>
      </c>
      <c r="D2150" s="11" t="s">
        <v>17</v>
      </c>
      <c r="E2150" s="12">
        <v>1</v>
      </c>
      <c r="F2150" s="13">
        <v>174.99</v>
      </c>
      <c r="G2150" s="12">
        <v>4</v>
      </c>
      <c r="H2150" s="13">
        <v>999.96</v>
      </c>
      <c r="I2150" s="11" t="s">
        <v>18</v>
      </c>
      <c r="J2150" s="11" t="s">
        <v>14</v>
      </c>
      <c r="K2150" s="12" t="s">
        <v>115</v>
      </c>
      <c r="L2150" s="14">
        <v>2026</v>
      </c>
      <c r="M2150" s="2"/>
    </row>
    <row r="2151" spans="2:13" x14ac:dyDescent="0.3">
      <c r="B2151" s="15">
        <v>46323</v>
      </c>
      <c r="C2151" s="2" t="s">
        <v>37</v>
      </c>
      <c r="D2151" s="2" t="s">
        <v>38</v>
      </c>
      <c r="E2151" s="16">
        <v>2</v>
      </c>
      <c r="F2151" s="17">
        <v>77.98</v>
      </c>
      <c r="G2151" s="16">
        <v>5</v>
      </c>
      <c r="H2151" s="17">
        <v>299.95</v>
      </c>
      <c r="I2151" s="2" t="s">
        <v>39</v>
      </c>
      <c r="J2151" s="2" t="s">
        <v>36</v>
      </c>
      <c r="K2151" s="16" t="s">
        <v>115</v>
      </c>
      <c r="L2151" s="18">
        <v>2026</v>
      </c>
      <c r="M2151" s="2"/>
    </row>
    <row r="2152" spans="2:13" x14ac:dyDescent="0.3">
      <c r="B2152" s="10">
        <v>46324</v>
      </c>
      <c r="C2152" s="11" t="s">
        <v>37</v>
      </c>
      <c r="D2152" s="11" t="s">
        <v>38</v>
      </c>
      <c r="E2152" s="12">
        <v>3</v>
      </c>
      <c r="F2152" s="13">
        <v>116.97</v>
      </c>
      <c r="G2152" s="12">
        <v>4</v>
      </c>
      <c r="H2152" s="13">
        <v>239.96</v>
      </c>
      <c r="I2152" s="11" t="s">
        <v>39</v>
      </c>
      <c r="J2152" s="11" t="s">
        <v>36</v>
      </c>
      <c r="K2152" s="12" t="s">
        <v>115</v>
      </c>
      <c r="L2152" s="14">
        <v>2026</v>
      </c>
      <c r="M2152" s="2"/>
    </row>
    <row r="2153" spans="2:13" x14ac:dyDescent="0.3">
      <c r="B2153" s="15">
        <v>46325</v>
      </c>
      <c r="C2153" s="2" t="s">
        <v>104</v>
      </c>
      <c r="D2153" s="2" t="s">
        <v>105</v>
      </c>
      <c r="E2153" s="16">
        <v>2</v>
      </c>
      <c r="F2153" s="17">
        <v>69.099999999999994</v>
      </c>
      <c r="G2153" s="16">
        <v>3</v>
      </c>
      <c r="H2153" s="17">
        <v>159.44999999999999</v>
      </c>
      <c r="I2153" s="2" t="s">
        <v>106</v>
      </c>
      <c r="J2153" s="2" t="s">
        <v>100</v>
      </c>
      <c r="K2153" s="16" t="s">
        <v>115</v>
      </c>
      <c r="L2153" s="18">
        <v>2026</v>
      </c>
      <c r="M2153" s="2"/>
    </row>
    <row r="2154" spans="2:13" x14ac:dyDescent="0.3">
      <c r="B2154" s="10">
        <v>46326</v>
      </c>
      <c r="C2154" s="11" t="s">
        <v>49</v>
      </c>
      <c r="D2154" s="11" t="s">
        <v>50</v>
      </c>
      <c r="E2154" s="12">
        <v>0</v>
      </c>
      <c r="F2154" s="13">
        <v>0</v>
      </c>
      <c r="G2154" s="12">
        <v>1</v>
      </c>
      <c r="H2154" s="13">
        <v>41.88</v>
      </c>
      <c r="I2154" s="11" t="s">
        <v>46</v>
      </c>
      <c r="J2154" s="11" t="s">
        <v>36</v>
      </c>
      <c r="K2154" s="12" t="s">
        <v>115</v>
      </c>
      <c r="L2154" s="14">
        <v>2026</v>
      </c>
      <c r="M2154" s="2"/>
    </row>
    <row r="2155" spans="2:13" x14ac:dyDescent="0.3">
      <c r="B2155" s="15">
        <v>46327</v>
      </c>
      <c r="C2155" s="2" t="s">
        <v>49</v>
      </c>
      <c r="D2155" s="2" t="s">
        <v>50</v>
      </c>
      <c r="E2155" s="16">
        <v>2</v>
      </c>
      <c r="F2155" s="17">
        <v>46.06</v>
      </c>
      <c r="G2155" s="16">
        <v>3</v>
      </c>
      <c r="H2155" s="17">
        <v>125.64</v>
      </c>
      <c r="I2155" s="2" t="s">
        <v>46</v>
      </c>
      <c r="J2155" s="2" t="s">
        <v>36</v>
      </c>
      <c r="K2155" s="16" t="s">
        <v>116</v>
      </c>
      <c r="L2155" s="18">
        <v>2026</v>
      </c>
      <c r="M2155" s="2"/>
    </row>
    <row r="2156" spans="2:13" x14ac:dyDescent="0.3">
      <c r="B2156" s="10">
        <v>46328</v>
      </c>
      <c r="C2156" s="11" t="s">
        <v>66</v>
      </c>
      <c r="D2156" s="11" t="s">
        <v>67</v>
      </c>
      <c r="E2156" s="12">
        <v>2</v>
      </c>
      <c r="F2156" s="13">
        <v>8991</v>
      </c>
      <c r="G2156" s="12">
        <v>3</v>
      </c>
      <c r="H2156" s="13">
        <v>14985</v>
      </c>
      <c r="I2156" s="11" t="s">
        <v>13</v>
      </c>
      <c r="J2156" s="11" t="s">
        <v>68</v>
      </c>
      <c r="K2156" s="12" t="s">
        <v>116</v>
      </c>
      <c r="L2156" s="14">
        <v>2026</v>
      </c>
      <c r="M2156" s="2"/>
    </row>
    <row r="2157" spans="2:13" x14ac:dyDescent="0.3">
      <c r="B2157" s="15">
        <v>46329</v>
      </c>
      <c r="C2157" s="2" t="s">
        <v>49</v>
      </c>
      <c r="D2157" s="2" t="s">
        <v>50</v>
      </c>
      <c r="E2157" s="16">
        <v>1</v>
      </c>
      <c r="F2157" s="17">
        <v>23.03</v>
      </c>
      <c r="G2157" s="16">
        <v>2</v>
      </c>
      <c r="H2157" s="17">
        <v>83.76</v>
      </c>
      <c r="I2157" s="2" t="s">
        <v>46</v>
      </c>
      <c r="J2157" s="2" t="s">
        <v>36</v>
      </c>
      <c r="K2157" s="16" t="s">
        <v>116</v>
      </c>
      <c r="L2157" s="18">
        <v>2026</v>
      </c>
      <c r="M2157" s="2"/>
    </row>
    <row r="2158" spans="2:13" x14ac:dyDescent="0.3">
      <c r="B2158" s="10">
        <v>46329</v>
      </c>
      <c r="C2158" s="11" t="s">
        <v>89</v>
      </c>
      <c r="D2158" s="11" t="s">
        <v>90</v>
      </c>
      <c r="E2158" s="12">
        <v>2</v>
      </c>
      <c r="F2158" s="13">
        <v>125.98</v>
      </c>
      <c r="G2158" s="12">
        <v>5</v>
      </c>
      <c r="H2158" s="13">
        <v>449.95</v>
      </c>
      <c r="I2158" s="11" t="s">
        <v>91</v>
      </c>
      <c r="J2158" s="11" t="s">
        <v>78</v>
      </c>
      <c r="K2158" s="12" t="s">
        <v>116</v>
      </c>
      <c r="L2158" s="14">
        <v>2026</v>
      </c>
      <c r="M2158" s="2"/>
    </row>
    <row r="2159" spans="2:13" x14ac:dyDescent="0.3">
      <c r="B2159" s="15">
        <v>46330</v>
      </c>
      <c r="C2159" s="2" t="s">
        <v>53</v>
      </c>
      <c r="D2159" s="2" t="s">
        <v>54</v>
      </c>
      <c r="E2159" s="16">
        <v>1</v>
      </c>
      <c r="F2159" s="17">
        <v>207.99</v>
      </c>
      <c r="G2159" s="16">
        <v>2</v>
      </c>
      <c r="H2159" s="17">
        <v>519.98</v>
      </c>
      <c r="I2159" s="2" t="s">
        <v>35</v>
      </c>
      <c r="J2159" s="2" t="s">
        <v>55</v>
      </c>
      <c r="K2159" s="16" t="s">
        <v>116</v>
      </c>
      <c r="L2159" s="18">
        <v>2026</v>
      </c>
      <c r="M2159" s="2"/>
    </row>
    <row r="2160" spans="2:13" x14ac:dyDescent="0.3">
      <c r="B2160" s="10">
        <v>46331</v>
      </c>
      <c r="C2160" s="11" t="s">
        <v>31</v>
      </c>
      <c r="D2160" s="11" t="s">
        <v>32</v>
      </c>
      <c r="E2160" s="12">
        <v>1</v>
      </c>
      <c r="F2160" s="13">
        <v>234.5</v>
      </c>
      <c r="G2160" s="12">
        <v>4</v>
      </c>
      <c r="H2160" s="13">
        <v>1103.52</v>
      </c>
      <c r="I2160" s="11" t="s">
        <v>18</v>
      </c>
      <c r="J2160" s="11" t="s">
        <v>14</v>
      </c>
      <c r="K2160" s="12" t="s">
        <v>116</v>
      </c>
      <c r="L2160" s="14">
        <v>2026</v>
      </c>
      <c r="M2160" s="2"/>
    </row>
    <row r="2161" spans="2:13" x14ac:dyDescent="0.3">
      <c r="B2161" s="15">
        <v>46332</v>
      </c>
      <c r="C2161" s="2" t="s">
        <v>16</v>
      </c>
      <c r="D2161" s="2" t="s">
        <v>17</v>
      </c>
      <c r="E2161" s="16">
        <v>3</v>
      </c>
      <c r="F2161" s="17">
        <v>524.97</v>
      </c>
      <c r="G2161" s="16">
        <v>4</v>
      </c>
      <c r="H2161" s="17">
        <v>999.96</v>
      </c>
      <c r="I2161" s="2" t="s">
        <v>18</v>
      </c>
      <c r="J2161" s="2" t="s">
        <v>14</v>
      </c>
      <c r="K2161" s="16" t="s">
        <v>116</v>
      </c>
      <c r="L2161" s="18">
        <v>2026</v>
      </c>
      <c r="M2161" s="2"/>
    </row>
    <row r="2162" spans="2:13" x14ac:dyDescent="0.3">
      <c r="B2162" s="10">
        <v>46333</v>
      </c>
      <c r="C2162" s="11" t="s">
        <v>72</v>
      </c>
      <c r="D2162" s="11" t="s">
        <v>73</v>
      </c>
      <c r="E2162" s="12">
        <v>1</v>
      </c>
      <c r="F2162" s="13">
        <v>12600</v>
      </c>
      <c r="G2162" s="12">
        <v>1</v>
      </c>
      <c r="H2162" s="13">
        <v>14000</v>
      </c>
      <c r="I2162" s="11" t="s">
        <v>74</v>
      </c>
      <c r="J2162" s="11" t="s">
        <v>68</v>
      </c>
      <c r="K2162" s="12" t="s">
        <v>116</v>
      </c>
      <c r="L2162" s="14">
        <v>2026</v>
      </c>
      <c r="M2162" s="2"/>
    </row>
    <row r="2163" spans="2:13" x14ac:dyDescent="0.3">
      <c r="B2163" s="15">
        <v>46333</v>
      </c>
      <c r="C2163" s="2" t="s">
        <v>75</v>
      </c>
      <c r="D2163" s="2" t="s">
        <v>76</v>
      </c>
      <c r="E2163" s="16">
        <v>2</v>
      </c>
      <c r="F2163" s="17">
        <v>24</v>
      </c>
      <c r="G2163" s="16">
        <v>5</v>
      </c>
      <c r="H2163" s="17">
        <v>100</v>
      </c>
      <c r="I2163" s="2" t="s">
        <v>77</v>
      </c>
      <c r="J2163" s="2" t="s">
        <v>78</v>
      </c>
      <c r="K2163" s="16" t="s">
        <v>116</v>
      </c>
      <c r="L2163" s="18">
        <v>2026</v>
      </c>
      <c r="M2163" s="2"/>
    </row>
    <row r="2164" spans="2:13" x14ac:dyDescent="0.3">
      <c r="B2164" s="10">
        <v>46334</v>
      </c>
      <c r="C2164" s="11" t="s">
        <v>19</v>
      </c>
      <c r="D2164" s="11" t="s">
        <v>20</v>
      </c>
      <c r="E2164" s="12">
        <v>3</v>
      </c>
      <c r="F2164" s="13">
        <v>194.96999999999997</v>
      </c>
      <c r="G2164" s="12">
        <v>1</v>
      </c>
      <c r="H2164" s="13">
        <v>99.99</v>
      </c>
      <c r="I2164" s="11" t="s">
        <v>18</v>
      </c>
      <c r="J2164" s="11" t="s">
        <v>14</v>
      </c>
      <c r="K2164" s="12" t="s">
        <v>116</v>
      </c>
      <c r="L2164" s="14">
        <v>2026</v>
      </c>
      <c r="M2164" s="2"/>
    </row>
    <row r="2165" spans="2:13" x14ac:dyDescent="0.3">
      <c r="B2165" s="15">
        <v>46335</v>
      </c>
      <c r="C2165" s="2" t="s">
        <v>33</v>
      </c>
      <c r="D2165" s="2" t="s">
        <v>34</v>
      </c>
      <c r="E2165" s="16">
        <v>2</v>
      </c>
      <c r="F2165" s="17">
        <v>399.98</v>
      </c>
      <c r="G2165" s="16">
        <v>4</v>
      </c>
      <c r="H2165" s="17">
        <v>999.96</v>
      </c>
      <c r="I2165" s="2" t="s">
        <v>35</v>
      </c>
      <c r="J2165" s="2" t="s">
        <v>36</v>
      </c>
      <c r="K2165" s="16" t="s">
        <v>116</v>
      </c>
      <c r="L2165" s="18">
        <v>2026</v>
      </c>
      <c r="M2165" s="2"/>
    </row>
    <row r="2166" spans="2:13" x14ac:dyDescent="0.3">
      <c r="B2166" s="10">
        <v>46336</v>
      </c>
      <c r="C2166" s="11" t="s">
        <v>69</v>
      </c>
      <c r="D2166" s="11" t="s">
        <v>70</v>
      </c>
      <c r="E2166" s="12">
        <v>3</v>
      </c>
      <c r="F2166" s="13">
        <v>105</v>
      </c>
      <c r="G2166" s="12">
        <v>2</v>
      </c>
      <c r="H2166" s="13">
        <v>140</v>
      </c>
      <c r="I2166" s="11" t="s">
        <v>71</v>
      </c>
      <c r="J2166" s="11" t="s">
        <v>68</v>
      </c>
      <c r="K2166" s="12" t="s">
        <v>116</v>
      </c>
      <c r="L2166" s="14">
        <v>2026</v>
      </c>
      <c r="M2166" s="2"/>
    </row>
    <row r="2167" spans="2:13" x14ac:dyDescent="0.3">
      <c r="B2167" s="15">
        <v>46337</v>
      </c>
      <c r="C2167" s="2" t="s">
        <v>101</v>
      </c>
      <c r="D2167" s="2" t="s">
        <v>102</v>
      </c>
      <c r="E2167" s="16">
        <v>3</v>
      </c>
      <c r="F2167" s="17">
        <v>732.90000000000009</v>
      </c>
      <c r="G2167" s="16">
        <v>4</v>
      </c>
      <c r="H2167" s="17">
        <v>1396</v>
      </c>
      <c r="I2167" s="2" t="s">
        <v>103</v>
      </c>
      <c r="J2167" s="2" t="s">
        <v>100</v>
      </c>
      <c r="K2167" s="16" t="s">
        <v>116</v>
      </c>
      <c r="L2167" s="18">
        <v>2026</v>
      </c>
      <c r="M2167" s="2"/>
    </row>
    <row r="2168" spans="2:13" x14ac:dyDescent="0.3">
      <c r="B2168" s="10">
        <v>46338</v>
      </c>
      <c r="C2168" s="11" t="s">
        <v>44</v>
      </c>
      <c r="D2168" s="11" t="s">
        <v>45</v>
      </c>
      <c r="E2168" s="12">
        <v>2</v>
      </c>
      <c r="F2168" s="13">
        <v>65.42</v>
      </c>
      <c r="G2168" s="12">
        <v>2</v>
      </c>
      <c r="H2168" s="13">
        <v>100.64</v>
      </c>
      <c r="I2168" s="11" t="s">
        <v>46</v>
      </c>
      <c r="J2168" s="11" t="s">
        <v>36</v>
      </c>
      <c r="K2168" s="12" t="s">
        <v>116</v>
      </c>
      <c r="L2168" s="14">
        <v>2026</v>
      </c>
      <c r="M2168" s="2"/>
    </row>
    <row r="2169" spans="2:13" x14ac:dyDescent="0.3">
      <c r="B2169" s="15">
        <v>46339</v>
      </c>
      <c r="C2169" s="2" t="s">
        <v>42</v>
      </c>
      <c r="D2169" s="2" t="s">
        <v>43</v>
      </c>
      <c r="E2169" s="16">
        <v>0</v>
      </c>
      <c r="F2169" s="17">
        <v>0</v>
      </c>
      <c r="G2169" s="16">
        <v>4</v>
      </c>
      <c r="H2169" s="17">
        <v>159.96</v>
      </c>
      <c r="I2169" s="2" t="s">
        <v>25</v>
      </c>
      <c r="J2169" s="2" t="s">
        <v>36</v>
      </c>
      <c r="K2169" s="16" t="s">
        <v>116</v>
      </c>
      <c r="L2169" s="18">
        <v>2026</v>
      </c>
      <c r="M2169" s="2"/>
    </row>
    <row r="2170" spans="2:13" x14ac:dyDescent="0.3">
      <c r="B2170" s="10">
        <v>46340</v>
      </c>
      <c r="C2170" s="11" t="s">
        <v>31</v>
      </c>
      <c r="D2170" s="11" t="s">
        <v>32</v>
      </c>
      <c r="E2170" s="12">
        <v>2</v>
      </c>
      <c r="F2170" s="13">
        <v>469</v>
      </c>
      <c r="G2170" s="12">
        <v>3</v>
      </c>
      <c r="H2170" s="13">
        <v>827.64</v>
      </c>
      <c r="I2170" s="11" t="s">
        <v>18</v>
      </c>
      <c r="J2170" s="11" t="s">
        <v>14</v>
      </c>
      <c r="K2170" s="12" t="s">
        <v>116</v>
      </c>
      <c r="L2170" s="14">
        <v>2026</v>
      </c>
      <c r="M2170" s="2"/>
    </row>
    <row r="2171" spans="2:13" x14ac:dyDescent="0.3">
      <c r="B2171" s="15">
        <v>46340</v>
      </c>
      <c r="C2171" s="2" t="s">
        <v>21</v>
      </c>
      <c r="D2171" s="2" t="s">
        <v>22</v>
      </c>
      <c r="E2171" s="16">
        <v>0</v>
      </c>
      <c r="F2171" s="17">
        <v>0</v>
      </c>
      <c r="G2171" s="16">
        <v>5</v>
      </c>
      <c r="H2171" s="17">
        <v>349.95</v>
      </c>
      <c r="I2171" s="2" t="s">
        <v>18</v>
      </c>
      <c r="J2171" s="2" t="s">
        <v>14</v>
      </c>
      <c r="K2171" s="16" t="s">
        <v>116</v>
      </c>
      <c r="L2171" s="18">
        <v>2026</v>
      </c>
      <c r="M2171" s="2"/>
    </row>
    <row r="2172" spans="2:13" x14ac:dyDescent="0.3">
      <c r="B2172" s="10">
        <v>46341</v>
      </c>
      <c r="C2172" s="11" t="s">
        <v>37</v>
      </c>
      <c r="D2172" s="11" t="s">
        <v>38</v>
      </c>
      <c r="E2172" s="12">
        <v>0</v>
      </c>
      <c r="F2172" s="13">
        <v>0</v>
      </c>
      <c r="G2172" s="12">
        <v>4</v>
      </c>
      <c r="H2172" s="13">
        <v>239.96</v>
      </c>
      <c r="I2172" s="11" t="s">
        <v>39</v>
      </c>
      <c r="J2172" s="11" t="s">
        <v>36</v>
      </c>
      <c r="K2172" s="12" t="s">
        <v>116</v>
      </c>
      <c r="L2172" s="14">
        <v>2026</v>
      </c>
      <c r="M2172" s="2"/>
    </row>
    <row r="2173" spans="2:13" x14ac:dyDescent="0.3">
      <c r="B2173" s="15">
        <v>46341</v>
      </c>
      <c r="C2173" s="2" t="s">
        <v>42</v>
      </c>
      <c r="D2173" s="2" t="s">
        <v>43</v>
      </c>
      <c r="E2173" s="16">
        <v>1</v>
      </c>
      <c r="F2173" s="17">
        <v>21.99</v>
      </c>
      <c r="G2173" s="16">
        <v>5</v>
      </c>
      <c r="H2173" s="17">
        <v>199.95</v>
      </c>
      <c r="I2173" s="2" t="s">
        <v>25</v>
      </c>
      <c r="J2173" s="2" t="s">
        <v>36</v>
      </c>
      <c r="K2173" s="16" t="s">
        <v>116</v>
      </c>
      <c r="L2173" s="18">
        <v>2026</v>
      </c>
      <c r="M2173" s="2"/>
    </row>
    <row r="2174" spans="2:13" x14ac:dyDescent="0.3">
      <c r="B2174" s="10">
        <v>46342</v>
      </c>
      <c r="C2174" s="11" t="s">
        <v>33</v>
      </c>
      <c r="D2174" s="11" t="s">
        <v>34</v>
      </c>
      <c r="E2174" s="12">
        <v>0</v>
      </c>
      <c r="F2174" s="13">
        <v>0</v>
      </c>
      <c r="G2174" s="12">
        <v>1</v>
      </c>
      <c r="H2174" s="13">
        <v>249.99</v>
      </c>
      <c r="I2174" s="11" t="s">
        <v>35</v>
      </c>
      <c r="J2174" s="11" t="s">
        <v>36</v>
      </c>
      <c r="K2174" s="12" t="s">
        <v>116</v>
      </c>
      <c r="L2174" s="14">
        <v>2026</v>
      </c>
      <c r="M2174" s="2"/>
    </row>
    <row r="2175" spans="2:13" x14ac:dyDescent="0.3">
      <c r="B2175" s="15">
        <v>46342</v>
      </c>
      <c r="C2175" s="2" t="s">
        <v>98</v>
      </c>
      <c r="D2175" s="2" t="s">
        <v>99</v>
      </c>
      <c r="E2175" s="16">
        <v>2</v>
      </c>
      <c r="F2175" s="17">
        <v>719.92</v>
      </c>
      <c r="G2175" s="16">
        <v>5</v>
      </c>
      <c r="H2175" s="17">
        <v>1999.75</v>
      </c>
      <c r="I2175" s="2" t="s">
        <v>13</v>
      </c>
      <c r="J2175" s="2" t="s">
        <v>100</v>
      </c>
      <c r="K2175" s="16" t="s">
        <v>116</v>
      </c>
      <c r="L2175" s="18">
        <v>2026</v>
      </c>
      <c r="M2175" s="2"/>
    </row>
    <row r="2176" spans="2:13" x14ac:dyDescent="0.3">
      <c r="B2176" s="10">
        <v>46343</v>
      </c>
      <c r="C2176" s="11" t="s">
        <v>82</v>
      </c>
      <c r="D2176" s="11" t="s">
        <v>83</v>
      </c>
      <c r="E2176" s="12">
        <v>0</v>
      </c>
      <c r="F2176" s="13">
        <v>0</v>
      </c>
      <c r="G2176" s="12">
        <v>5</v>
      </c>
      <c r="H2176" s="13">
        <v>645</v>
      </c>
      <c r="I2176" s="11" t="s">
        <v>77</v>
      </c>
      <c r="J2176" s="11" t="s">
        <v>78</v>
      </c>
      <c r="K2176" s="12" t="s">
        <v>116</v>
      </c>
      <c r="L2176" s="14">
        <v>2026</v>
      </c>
      <c r="M2176" s="2"/>
    </row>
    <row r="2177" spans="2:13" x14ac:dyDescent="0.3">
      <c r="B2177" s="15">
        <v>46344</v>
      </c>
      <c r="C2177" s="2" t="s">
        <v>84</v>
      </c>
      <c r="D2177" s="2" t="s">
        <v>85</v>
      </c>
      <c r="E2177" s="16">
        <v>3</v>
      </c>
      <c r="F2177" s="17">
        <v>290.25</v>
      </c>
      <c r="G2177" s="16">
        <v>3</v>
      </c>
      <c r="H2177" s="17">
        <v>387</v>
      </c>
      <c r="I2177" s="2" t="s">
        <v>86</v>
      </c>
      <c r="J2177" s="2" t="s">
        <v>78</v>
      </c>
      <c r="K2177" s="16" t="s">
        <v>116</v>
      </c>
      <c r="L2177" s="18">
        <v>2026</v>
      </c>
      <c r="M2177" s="2"/>
    </row>
    <row r="2178" spans="2:13" x14ac:dyDescent="0.3">
      <c r="B2178" s="10">
        <v>46344</v>
      </c>
      <c r="C2178" s="11" t="s">
        <v>59</v>
      </c>
      <c r="D2178" s="11" t="s">
        <v>60</v>
      </c>
      <c r="E2178" s="12">
        <v>2</v>
      </c>
      <c r="F2178" s="13">
        <v>40</v>
      </c>
      <c r="G2178" s="12">
        <v>5</v>
      </c>
      <c r="H2178" s="13">
        <v>199.95</v>
      </c>
      <c r="I2178" s="11" t="s">
        <v>30</v>
      </c>
      <c r="J2178" s="11" t="s">
        <v>55</v>
      </c>
      <c r="K2178" s="12" t="s">
        <v>116</v>
      </c>
      <c r="L2178" s="14">
        <v>2026</v>
      </c>
      <c r="M2178" s="2"/>
    </row>
    <row r="2179" spans="2:13" x14ac:dyDescent="0.3">
      <c r="B2179" s="15">
        <v>46345</v>
      </c>
      <c r="C2179" s="2" t="s">
        <v>98</v>
      </c>
      <c r="D2179" s="2" t="s">
        <v>99</v>
      </c>
      <c r="E2179" s="16">
        <v>1</v>
      </c>
      <c r="F2179" s="17">
        <v>359.96</v>
      </c>
      <c r="G2179" s="16">
        <v>1</v>
      </c>
      <c r="H2179" s="17">
        <v>399.95</v>
      </c>
      <c r="I2179" s="2" t="s">
        <v>13</v>
      </c>
      <c r="J2179" s="2" t="s">
        <v>100</v>
      </c>
      <c r="K2179" s="16" t="s">
        <v>116</v>
      </c>
      <c r="L2179" s="18">
        <v>2026</v>
      </c>
      <c r="M2179" s="2"/>
    </row>
    <row r="2180" spans="2:13" x14ac:dyDescent="0.3">
      <c r="B2180" s="10">
        <v>46346</v>
      </c>
      <c r="C2180" s="11" t="s">
        <v>75</v>
      </c>
      <c r="D2180" s="11" t="s">
        <v>76</v>
      </c>
      <c r="E2180" s="12">
        <v>2</v>
      </c>
      <c r="F2180" s="13">
        <v>24</v>
      </c>
      <c r="G2180" s="12">
        <v>5</v>
      </c>
      <c r="H2180" s="13">
        <v>100</v>
      </c>
      <c r="I2180" s="11" t="s">
        <v>77</v>
      </c>
      <c r="J2180" s="11" t="s">
        <v>78</v>
      </c>
      <c r="K2180" s="12" t="s">
        <v>116</v>
      </c>
      <c r="L2180" s="14">
        <v>2026</v>
      </c>
      <c r="M2180" s="2"/>
    </row>
    <row r="2181" spans="2:13" x14ac:dyDescent="0.3">
      <c r="B2181" s="15">
        <v>46347</v>
      </c>
      <c r="C2181" s="2" t="s">
        <v>26</v>
      </c>
      <c r="D2181" s="2" t="s">
        <v>27</v>
      </c>
      <c r="E2181" s="16">
        <v>0</v>
      </c>
      <c r="F2181" s="17">
        <v>0</v>
      </c>
      <c r="G2181" s="16">
        <v>2</v>
      </c>
      <c r="H2181" s="17">
        <v>55.98</v>
      </c>
      <c r="I2181" s="2" t="s">
        <v>25</v>
      </c>
      <c r="J2181" s="2" t="s">
        <v>14</v>
      </c>
      <c r="K2181" s="16" t="s">
        <v>116</v>
      </c>
      <c r="L2181" s="18">
        <v>2026</v>
      </c>
      <c r="M2181" s="2"/>
    </row>
    <row r="2182" spans="2:13" x14ac:dyDescent="0.3">
      <c r="B2182" s="10">
        <v>46348</v>
      </c>
      <c r="C2182" s="11" t="s">
        <v>28</v>
      </c>
      <c r="D2182" s="11" t="s">
        <v>29</v>
      </c>
      <c r="E2182" s="12">
        <v>3</v>
      </c>
      <c r="F2182" s="13">
        <v>45</v>
      </c>
      <c r="G2182" s="12">
        <v>3</v>
      </c>
      <c r="H2182" s="13">
        <v>89.97</v>
      </c>
      <c r="I2182" s="11" t="s">
        <v>30</v>
      </c>
      <c r="J2182" s="11" t="s">
        <v>14</v>
      </c>
      <c r="K2182" s="12" t="s">
        <v>116</v>
      </c>
      <c r="L2182" s="14">
        <v>2026</v>
      </c>
      <c r="M2182" s="2"/>
    </row>
    <row r="2183" spans="2:13" x14ac:dyDescent="0.3">
      <c r="B2183" s="15">
        <v>46349</v>
      </c>
      <c r="C2183" s="2" t="s">
        <v>87</v>
      </c>
      <c r="D2183" s="2" t="s">
        <v>88</v>
      </c>
      <c r="E2183" s="16">
        <v>2</v>
      </c>
      <c r="F2183" s="17">
        <v>125.98</v>
      </c>
      <c r="G2183" s="16">
        <v>4</v>
      </c>
      <c r="H2183" s="17">
        <v>359.96</v>
      </c>
      <c r="I2183" s="2" t="s">
        <v>25</v>
      </c>
      <c r="J2183" s="2" t="s">
        <v>78</v>
      </c>
      <c r="K2183" s="16" t="s">
        <v>116</v>
      </c>
      <c r="L2183" s="18">
        <v>2026</v>
      </c>
      <c r="M2183" s="2"/>
    </row>
    <row r="2184" spans="2:13" x14ac:dyDescent="0.3">
      <c r="B2184" s="10">
        <v>46350</v>
      </c>
      <c r="C2184" s="11" t="s">
        <v>37</v>
      </c>
      <c r="D2184" s="11" t="s">
        <v>38</v>
      </c>
      <c r="E2184" s="12">
        <v>2</v>
      </c>
      <c r="F2184" s="13">
        <v>77.98</v>
      </c>
      <c r="G2184" s="12">
        <v>1</v>
      </c>
      <c r="H2184" s="13">
        <v>59.99</v>
      </c>
      <c r="I2184" s="11" t="s">
        <v>39</v>
      </c>
      <c r="J2184" s="11" t="s">
        <v>36</v>
      </c>
      <c r="K2184" s="12" t="s">
        <v>116</v>
      </c>
      <c r="L2184" s="14">
        <v>2026</v>
      </c>
      <c r="M2184" s="2"/>
    </row>
    <row r="2185" spans="2:13" x14ac:dyDescent="0.3">
      <c r="B2185" s="15">
        <v>46351</v>
      </c>
      <c r="C2185" s="2" t="s">
        <v>87</v>
      </c>
      <c r="D2185" s="2" t="s">
        <v>88</v>
      </c>
      <c r="E2185" s="16">
        <v>1</v>
      </c>
      <c r="F2185" s="17">
        <v>62.99</v>
      </c>
      <c r="G2185" s="16">
        <v>3</v>
      </c>
      <c r="H2185" s="17">
        <v>269.97000000000003</v>
      </c>
      <c r="I2185" s="2" t="s">
        <v>25</v>
      </c>
      <c r="J2185" s="2" t="s">
        <v>78</v>
      </c>
      <c r="K2185" s="16" t="s">
        <v>116</v>
      </c>
      <c r="L2185" s="18">
        <v>2026</v>
      </c>
      <c r="M2185" s="2"/>
    </row>
    <row r="2186" spans="2:13" x14ac:dyDescent="0.3">
      <c r="B2186" s="10">
        <v>46352</v>
      </c>
      <c r="C2186" s="11" t="s">
        <v>64</v>
      </c>
      <c r="D2186" s="11" t="s">
        <v>65</v>
      </c>
      <c r="E2186" s="12">
        <v>2</v>
      </c>
      <c r="F2186" s="13">
        <v>1169.98</v>
      </c>
      <c r="G2186" s="12">
        <v>5</v>
      </c>
      <c r="H2186" s="13">
        <v>3249.95</v>
      </c>
      <c r="I2186" s="11" t="s">
        <v>35</v>
      </c>
      <c r="J2186" s="11" t="s">
        <v>55</v>
      </c>
      <c r="K2186" s="12" t="s">
        <v>116</v>
      </c>
      <c r="L2186" s="14">
        <v>2026</v>
      </c>
      <c r="M2186" s="2"/>
    </row>
    <row r="2187" spans="2:13" x14ac:dyDescent="0.3">
      <c r="B2187" s="15">
        <v>46353</v>
      </c>
      <c r="C2187" s="2" t="s">
        <v>23</v>
      </c>
      <c r="D2187" s="2" t="s">
        <v>24</v>
      </c>
      <c r="E2187" s="16">
        <v>3</v>
      </c>
      <c r="F2187" s="17">
        <v>30</v>
      </c>
      <c r="G2187" s="16">
        <v>3</v>
      </c>
      <c r="H2187" s="17">
        <v>59.97</v>
      </c>
      <c r="I2187" s="2" t="s">
        <v>25</v>
      </c>
      <c r="J2187" s="2" t="s">
        <v>14</v>
      </c>
      <c r="K2187" s="16" t="s">
        <v>116</v>
      </c>
      <c r="L2187" s="18">
        <v>2026</v>
      </c>
      <c r="M2187" s="2"/>
    </row>
    <row r="2188" spans="2:13" x14ac:dyDescent="0.3">
      <c r="B2188" s="10">
        <v>46354</v>
      </c>
      <c r="C2188" s="11" t="s">
        <v>64</v>
      </c>
      <c r="D2188" s="11" t="s">
        <v>65</v>
      </c>
      <c r="E2188" s="12">
        <v>1</v>
      </c>
      <c r="F2188" s="13">
        <v>584.99</v>
      </c>
      <c r="G2188" s="12">
        <v>1</v>
      </c>
      <c r="H2188" s="13">
        <v>649.99</v>
      </c>
      <c r="I2188" s="11" t="s">
        <v>35</v>
      </c>
      <c r="J2188" s="11" t="s">
        <v>55</v>
      </c>
      <c r="K2188" s="12" t="s">
        <v>116</v>
      </c>
      <c r="L2188" s="14">
        <v>2026</v>
      </c>
      <c r="M2188" s="2"/>
    </row>
    <row r="2189" spans="2:13" x14ac:dyDescent="0.3">
      <c r="B2189" s="15">
        <v>46355</v>
      </c>
      <c r="C2189" s="2" t="s">
        <v>75</v>
      </c>
      <c r="D2189" s="2" t="s">
        <v>76</v>
      </c>
      <c r="E2189" s="16">
        <v>3</v>
      </c>
      <c r="F2189" s="17">
        <v>36</v>
      </c>
      <c r="G2189" s="16">
        <v>1</v>
      </c>
      <c r="H2189" s="17">
        <v>20</v>
      </c>
      <c r="I2189" s="2" t="s">
        <v>77</v>
      </c>
      <c r="J2189" s="2" t="s">
        <v>78</v>
      </c>
      <c r="K2189" s="16" t="s">
        <v>116</v>
      </c>
      <c r="L2189" s="18">
        <v>2026</v>
      </c>
      <c r="M2189" s="2"/>
    </row>
    <row r="2190" spans="2:13" x14ac:dyDescent="0.3">
      <c r="B2190" s="10">
        <v>46355</v>
      </c>
      <c r="C2190" s="11" t="s">
        <v>75</v>
      </c>
      <c r="D2190" s="11" t="s">
        <v>76</v>
      </c>
      <c r="E2190" s="12">
        <v>2</v>
      </c>
      <c r="F2190" s="13">
        <v>24</v>
      </c>
      <c r="G2190" s="12">
        <v>5</v>
      </c>
      <c r="H2190" s="13">
        <v>100</v>
      </c>
      <c r="I2190" s="11" t="s">
        <v>77</v>
      </c>
      <c r="J2190" s="11" t="s">
        <v>78</v>
      </c>
      <c r="K2190" s="12" t="s">
        <v>116</v>
      </c>
      <c r="L2190" s="14">
        <v>2026</v>
      </c>
      <c r="M2190" s="2"/>
    </row>
    <row r="2191" spans="2:13" x14ac:dyDescent="0.3">
      <c r="B2191" s="15">
        <v>46356</v>
      </c>
      <c r="C2191" s="2" t="s">
        <v>42</v>
      </c>
      <c r="D2191" s="2" t="s">
        <v>43</v>
      </c>
      <c r="E2191" s="16">
        <v>1</v>
      </c>
      <c r="F2191" s="17">
        <v>21.99</v>
      </c>
      <c r="G2191" s="16">
        <v>2</v>
      </c>
      <c r="H2191" s="17">
        <v>79.98</v>
      </c>
      <c r="I2191" s="2" t="s">
        <v>25</v>
      </c>
      <c r="J2191" s="2" t="s">
        <v>36</v>
      </c>
      <c r="K2191" s="16" t="s">
        <v>116</v>
      </c>
      <c r="L2191" s="18">
        <v>2026</v>
      </c>
      <c r="M2191" s="2"/>
    </row>
    <row r="2192" spans="2:13" x14ac:dyDescent="0.3">
      <c r="B2192" s="10">
        <v>46357</v>
      </c>
      <c r="C2192" s="11" t="s">
        <v>49</v>
      </c>
      <c r="D2192" s="11" t="s">
        <v>50</v>
      </c>
      <c r="E2192" s="12">
        <v>0</v>
      </c>
      <c r="F2192" s="13">
        <v>0</v>
      </c>
      <c r="G2192" s="12">
        <v>4</v>
      </c>
      <c r="H2192" s="13">
        <v>167.52</v>
      </c>
      <c r="I2192" s="11" t="s">
        <v>46</v>
      </c>
      <c r="J2192" s="11" t="s">
        <v>36</v>
      </c>
      <c r="K2192" s="12" t="s">
        <v>117</v>
      </c>
      <c r="L2192" s="14">
        <v>2026</v>
      </c>
      <c r="M2192" s="2"/>
    </row>
    <row r="2193" spans="2:13" x14ac:dyDescent="0.3">
      <c r="B2193" s="15">
        <v>46358</v>
      </c>
      <c r="C2193" s="2" t="s">
        <v>79</v>
      </c>
      <c r="D2193" s="2" t="s">
        <v>80</v>
      </c>
      <c r="E2193" s="16">
        <v>1</v>
      </c>
      <c r="F2193" s="17">
        <v>211.65</v>
      </c>
      <c r="G2193" s="16">
        <v>2</v>
      </c>
      <c r="H2193" s="17">
        <v>498</v>
      </c>
      <c r="I2193" s="2" t="s">
        <v>81</v>
      </c>
      <c r="J2193" s="2" t="s">
        <v>78</v>
      </c>
      <c r="K2193" s="16" t="s">
        <v>117</v>
      </c>
      <c r="L2193" s="18">
        <v>2026</v>
      </c>
      <c r="M2193" s="2"/>
    </row>
    <row r="2194" spans="2:13" x14ac:dyDescent="0.3">
      <c r="B2194" s="10">
        <v>46359</v>
      </c>
      <c r="C2194" s="11" t="s">
        <v>16</v>
      </c>
      <c r="D2194" s="11" t="s">
        <v>17</v>
      </c>
      <c r="E2194" s="12">
        <v>3</v>
      </c>
      <c r="F2194" s="13">
        <v>524.97</v>
      </c>
      <c r="G2194" s="12">
        <v>4</v>
      </c>
      <c r="H2194" s="13">
        <v>999.96</v>
      </c>
      <c r="I2194" s="11" t="s">
        <v>18</v>
      </c>
      <c r="J2194" s="11" t="s">
        <v>14</v>
      </c>
      <c r="K2194" s="12" t="s">
        <v>117</v>
      </c>
      <c r="L2194" s="14">
        <v>2026</v>
      </c>
      <c r="M2194" s="2"/>
    </row>
    <row r="2195" spans="2:13" x14ac:dyDescent="0.3">
      <c r="B2195" s="15">
        <v>46359</v>
      </c>
      <c r="C2195" s="2" t="s">
        <v>42</v>
      </c>
      <c r="D2195" s="2" t="s">
        <v>43</v>
      </c>
      <c r="E2195" s="16">
        <v>1</v>
      </c>
      <c r="F2195" s="17">
        <v>21.99</v>
      </c>
      <c r="G2195" s="16">
        <v>5</v>
      </c>
      <c r="H2195" s="17">
        <v>199.95</v>
      </c>
      <c r="I2195" s="2" t="s">
        <v>25</v>
      </c>
      <c r="J2195" s="2" t="s">
        <v>36</v>
      </c>
      <c r="K2195" s="16" t="s">
        <v>117</v>
      </c>
      <c r="L2195" s="18">
        <v>2026</v>
      </c>
      <c r="M2195" s="2"/>
    </row>
    <row r="2196" spans="2:13" x14ac:dyDescent="0.3">
      <c r="B2196" s="10">
        <v>46360</v>
      </c>
      <c r="C2196" s="11" t="s">
        <v>47</v>
      </c>
      <c r="D2196" s="11" t="s">
        <v>48</v>
      </c>
      <c r="E2196" s="12">
        <v>2</v>
      </c>
      <c r="F2196" s="13">
        <v>179.82</v>
      </c>
      <c r="G2196" s="12">
        <v>3</v>
      </c>
      <c r="H2196" s="13">
        <v>359.64</v>
      </c>
      <c r="I2196" s="11" t="s">
        <v>46</v>
      </c>
      <c r="J2196" s="11" t="s">
        <v>36</v>
      </c>
      <c r="K2196" s="12" t="s">
        <v>117</v>
      </c>
      <c r="L2196" s="14">
        <v>2026</v>
      </c>
      <c r="M2196" s="2"/>
    </row>
    <row r="2197" spans="2:13" x14ac:dyDescent="0.3">
      <c r="B2197" s="15">
        <v>46361</v>
      </c>
      <c r="C2197" s="2" t="s">
        <v>40</v>
      </c>
      <c r="D2197" s="2" t="s">
        <v>41</v>
      </c>
      <c r="E2197" s="16">
        <v>0</v>
      </c>
      <c r="F2197" s="17">
        <v>0</v>
      </c>
      <c r="G2197" s="16">
        <v>3</v>
      </c>
      <c r="H2197" s="17">
        <v>119.97</v>
      </c>
      <c r="I2197" s="2" t="s">
        <v>25</v>
      </c>
      <c r="J2197" s="2" t="s">
        <v>36</v>
      </c>
      <c r="K2197" s="16" t="s">
        <v>117</v>
      </c>
      <c r="L2197" s="18">
        <v>2026</v>
      </c>
      <c r="M2197" s="2"/>
    </row>
    <row r="2198" spans="2:13" x14ac:dyDescent="0.3">
      <c r="B2198" s="10">
        <v>46362</v>
      </c>
      <c r="C2198" s="11" t="s">
        <v>61</v>
      </c>
      <c r="D2198" s="11" t="s">
        <v>62</v>
      </c>
      <c r="E2198" s="12">
        <v>0</v>
      </c>
      <c r="F2198" s="13">
        <v>0</v>
      </c>
      <c r="G2198" s="12">
        <v>1</v>
      </c>
      <c r="H2198" s="13">
        <v>326.69</v>
      </c>
      <c r="I2198" s="11" t="s">
        <v>58</v>
      </c>
      <c r="J2198" s="11" t="s">
        <v>55</v>
      </c>
      <c r="K2198" s="12" t="s">
        <v>117</v>
      </c>
      <c r="L2198" s="14">
        <v>2026</v>
      </c>
      <c r="M2198" s="2"/>
    </row>
    <row r="2199" spans="2:13" x14ac:dyDescent="0.3">
      <c r="B2199" s="15">
        <v>46363</v>
      </c>
      <c r="C2199" s="2" t="s">
        <v>31</v>
      </c>
      <c r="D2199" s="2" t="s">
        <v>32</v>
      </c>
      <c r="E2199" s="16">
        <v>0</v>
      </c>
      <c r="F2199" s="17">
        <v>0</v>
      </c>
      <c r="G2199" s="16">
        <v>3</v>
      </c>
      <c r="H2199" s="17">
        <v>827.64</v>
      </c>
      <c r="I2199" s="2" t="s">
        <v>18</v>
      </c>
      <c r="J2199" s="2" t="s">
        <v>14</v>
      </c>
      <c r="K2199" s="16" t="s">
        <v>117</v>
      </c>
      <c r="L2199" s="18">
        <v>2026</v>
      </c>
      <c r="M2199" s="2"/>
    </row>
    <row r="2200" spans="2:13" x14ac:dyDescent="0.3">
      <c r="B2200" s="10">
        <v>46364</v>
      </c>
      <c r="C2200" s="11" t="s">
        <v>37</v>
      </c>
      <c r="D2200" s="11" t="s">
        <v>38</v>
      </c>
      <c r="E2200" s="12">
        <v>2</v>
      </c>
      <c r="F2200" s="13">
        <v>77.98</v>
      </c>
      <c r="G2200" s="12">
        <v>4</v>
      </c>
      <c r="H2200" s="13">
        <v>239.96</v>
      </c>
      <c r="I2200" s="11" t="s">
        <v>39</v>
      </c>
      <c r="J2200" s="11" t="s">
        <v>36</v>
      </c>
      <c r="K2200" s="12" t="s">
        <v>117</v>
      </c>
      <c r="L2200" s="14">
        <v>2026</v>
      </c>
      <c r="M2200" s="2"/>
    </row>
    <row r="2201" spans="2:13" x14ac:dyDescent="0.3">
      <c r="B2201" s="15">
        <v>46365</v>
      </c>
      <c r="C2201" s="2" t="s">
        <v>63</v>
      </c>
      <c r="D2201" s="2" t="s">
        <v>41</v>
      </c>
      <c r="E2201" s="16">
        <v>2</v>
      </c>
      <c r="F2201" s="17">
        <v>40</v>
      </c>
      <c r="G2201" s="16">
        <v>3</v>
      </c>
      <c r="H2201" s="17">
        <v>119.97</v>
      </c>
      <c r="I2201" s="2" t="s">
        <v>25</v>
      </c>
      <c r="J2201" s="2" t="s">
        <v>55</v>
      </c>
      <c r="K2201" s="16" t="s">
        <v>117</v>
      </c>
      <c r="L2201" s="18">
        <v>2026</v>
      </c>
      <c r="M2201" s="2"/>
    </row>
    <row r="2202" spans="2:13" x14ac:dyDescent="0.3">
      <c r="B2202" s="10">
        <v>46366</v>
      </c>
      <c r="C2202" s="11" t="s">
        <v>98</v>
      </c>
      <c r="D2202" s="11" t="s">
        <v>99</v>
      </c>
      <c r="E2202" s="12">
        <v>1</v>
      </c>
      <c r="F2202" s="13">
        <v>359.96</v>
      </c>
      <c r="G2202" s="12">
        <v>3</v>
      </c>
      <c r="H2202" s="13">
        <v>1199.8499999999999</v>
      </c>
      <c r="I2202" s="11" t="s">
        <v>13</v>
      </c>
      <c r="J2202" s="11" t="s">
        <v>100</v>
      </c>
      <c r="K2202" s="12" t="s">
        <v>117</v>
      </c>
      <c r="L2202" s="14">
        <v>2026</v>
      </c>
      <c r="M2202" s="2"/>
    </row>
    <row r="2203" spans="2:13" x14ac:dyDescent="0.3">
      <c r="B2203" s="15">
        <v>46367</v>
      </c>
      <c r="C2203" s="2" t="s">
        <v>16</v>
      </c>
      <c r="D2203" s="2" t="s">
        <v>17</v>
      </c>
      <c r="E2203" s="16">
        <v>3</v>
      </c>
      <c r="F2203" s="17">
        <v>524.97</v>
      </c>
      <c r="G2203" s="16">
        <v>2</v>
      </c>
      <c r="H2203" s="17">
        <v>499.98</v>
      </c>
      <c r="I2203" s="2" t="s">
        <v>18</v>
      </c>
      <c r="J2203" s="2" t="s">
        <v>14</v>
      </c>
      <c r="K2203" s="16" t="s">
        <v>117</v>
      </c>
      <c r="L2203" s="18">
        <v>2026</v>
      </c>
      <c r="M2203" s="2"/>
    </row>
    <row r="2204" spans="2:13" x14ac:dyDescent="0.3">
      <c r="B2204" s="10">
        <v>46368</v>
      </c>
      <c r="C2204" s="11" t="s">
        <v>21</v>
      </c>
      <c r="D2204" s="11" t="s">
        <v>22</v>
      </c>
      <c r="E2204" s="12">
        <v>2</v>
      </c>
      <c r="F2204" s="13">
        <v>83.98</v>
      </c>
      <c r="G2204" s="12">
        <v>2</v>
      </c>
      <c r="H2204" s="13">
        <v>139.97999999999999</v>
      </c>
      <c r="I2204" s="11" t="s">
        <v>18</v>
      </c>
      <c r="J2204" s="11" t="s">
        <v>14</v>
      </c>
      <c r="K2204" s="12" t="s">
        <v>117</v>
      </c>
      <c r="L2204" s="14">
        <v>2026</v>
      </c>
      <c r="M2204" s="2"/>
    </row>
    <row r="2205" spans="2:13" x14ac:dyDescent="0.3">
      <c r="B2205" s="15">
        <v>46369</v>
      </c>
      <c r="C2205" s="2" t="s">
        <v>96</v>
      </c>
      <c r="D2205" s="2" t="s">
        <v>97</v>
      </c>
      <c r="E2205" s="16">
        <v>2</v>
      </c>
      <c r="F2205" s="17">
        <v>149.97999999999999</v>
      </c>
      <c r="G2205" s="16">
        <v>4</v>
      </c>
      <c r="H2205" s="17">
        <v>399.96</v>
      </c>
      <c r="I2205" s="2" t="s">
        <v>25</v>
      </c>
      <c r="J2205" s="2" t="s">
        <v>95</v>
      </c>
      <c r="K2205" s="16" t="s">
        <v>117</v>
      </c>
      <c r="L2205" s="18">
        <v>2026</v>
      </c>
      <c r="M2205" s="2"/>
    </row>
    <row r="2206" spans="2:13" x14ac:dyDescent="0.3">
      <c r="B2206" s="10">
        <v>46370</v>
      </c>
      <c r="C2206" s="11" t="s">
        <v>53</v>
      </c>
      <c r="D2206" s="11" t="s">
        <v>54</v>
      </c>
      <c r="E2206" s="12">
        <v>1</v>
      </c>
      <c r="F2206" s="13">
        <v>207.99</v>
      </c>
      <c r="G2206" s="12">
        <v>2</v>
      </c>
      <c r="H2206" s="13">
        <v>519.98</v>
      </c>
      <c r="I2206" s="11" t="s">
        <v>35</v>
      </c>
      <c r="J2206" s="11" t="s">
        <v>55</v>
      </c>
      <c r="K2206" s="12" t="s">
        <v>117</v>
      </c>
      <c r="L2206" s="14">
        <v>2026</v>
      </c>
      <c r="M2206" s="2"/>
    </row>
    <row r="2207" spans="2:13" x14ac:dyDescent="0.3">
      <c r="B2207" s="15">
        <v>46371</v>
      </c>
      <c r="C2207" s="2" t="s">
        <v>104</v>
      </c>
      <c r="D2207" s="2" t="s">
        <v>105</v>
      </c>
      <c r="E2207" s="16">
        <v>2</v>
      </c>
      <c r="F2207" s="17">
        <v>69.099999999999994</v>
      </c>
      <c r="G2207" s="16">
        <v>4</v>
      </c>
      <c r="H2207" s="17">
        <v>212.6</v>
      </c>
      <c r="I2207" s="2" t="s">
        <v>106</v>
      </c>
      <c r="J2207" s="2" t="s">
        <v>100</v>
      </c>
      <c r="K2207" s="16" t="s">
        <v>117</v>
      </c>
      <c r="L2207" s="18">
        <v>2026</v>
      </c>
      <c r="M2207" s="2"/>
    </row>
    <row r="2208" spans="2:13" x14ac:dyDescent="0.3">
      <c r="B2208" s="10">
        <v>46372</v>
      </c>
      <c r="C2208" s="11" t="s">
        <v>72</v>
      </c>
      <c r="D2208" s="11" t="s">
        <v>73</v>
      </c>
      <c r="E2208" s="12">
        <v>1</v>
      </c>
      <c r="F2208" s="13">
        <v>12600</v>
      </c>
      <c r="G2208" s="12">
        <v>2</v>
      </c>
      <c r="H2208" s="13">
        <v>28000</v>
      </c>
      <c r="I2208" s="11" t="s">
        <v>74</v>
      </c>
      <c r="J2208" s="11" t="s">
        <v>68</v>
      </c>
      <c r="K2208" s="12" t="s">
        <v>117</v>
      </c>
      <c r="L2208" s="14">
        <v>2026</v>
      </c>
      <c r="M2208" s="2"/>
    </row>
    <row r="2209" spans="2:13" x14ac:dyDescent="0.3">
      <c r="B2209" s="15">
        <v>46372</v>
      </c>
      <c r="C2209" s="2" t="s">
        <v>96</v>
      </c>
      <c r="D2209" s="2" t="s">
        <v>97</v>
      </c>
      <c r="E2209" s="16">
        <v>3</v>
      </c>
      <c r="F2209" s="17">
        <v>224.96999999999997</v>
      </c>
      <c r="G2209" s="16">
        <v>5</v>
      </c>
      <c r="H2209" s="17">
        <v>499.95</v>
      </c>
      <c r="I2209" s="2" t="s">
        <v>25</v>
      </c>
      <c r="J2209" s="2" t="s">
        <v>95</v>
      </c>
      <c r="K2209" s="16" t="s">
        <v>117</v>
      </c>
      <c r="L2209" s="18">
        <v>2026</v>
      </c>
      <c r="M2209" s="2"/>
    </row>
    <row r="2210" spans="2:13" x14ac:dyDescent="0.3">
      <c r="B2210" s="10">
        <v>46373</v>
      </c>
      <c r="C2210" s="11" t="s">
        <v>101</v>
      </c>
      <c r="D2210" s="11" t="s">
        <v>102</v>
      </c>
      <c r="E2210" s="12">
        <v>2</v>
      </c>
      <c r="F2210" s="13">
        <v>488.6</v>
      </c>
      <c r="G2210" s="12">
        <v>4</v>
      </c>
      <c r="H2210" s="13">
        <v>1396</v>
      </c>
      <c r="I2210" s="11" t="s">
        <v>103</v>
      </c>
      <c r="J2210" s="11" t="s">
        <v>100</v>
      </c>
      <c r="K2210" s="12" t="s">
        <v>117</v>
      </c>
      <c r="L2210" s="14">
        <v>2026</v>
      </c>
      <c r="M2210" s="2"/>
    </row>
    <row r="2211" spans="2:13" x14ac:dyDescent="0.3">
      <c r="B2211" s="15">
        <v>46374</v>
      </c>
      <c r="C2211" s="2" t="s">
        <v>23</v>
      </c>
      <c r="D2211" s="2" t="s">
        <v>24</v>
      </c>
      <c r="E2211" s="16">
        <v>0</v>
      </c>
      <c r="F2211" s="17">
        <v>0</v>
      </c>
      <c r="G2211" s="16">
        <v>5</v>
      </c>
      <c r="H2211" s="17">
        <v>99.95</v>
      </c>
      <c r="I2211" s="2" t="s">
        <v>25</v>
      </c>
      <c r="J2211" s="2" t="s">
        <v>14</v>
      </c>
      <c r="K2211" s="16" t="s">
        <v>117</v>
      </c>
      <c r="L2211" s="18">
        <v>2026</v>
      </c>
      <c r="M2211" s="2"/>
    </row>
    <row r="2212" spans="2:13" x14ac:dyDescent="0.3">
      <c r="B2212" s="10">
        <v>46375</v>
      </c>
      <c r="C2212" s="11" t="s">
        <v>79</v>
      </c>
      <c r="D2212" s="11" t="s">
        <v>80</v>
      </c>
      <c r="E2212" s="12">
        <v>2</v>
      </c>
      <c r="F2212" s="13">
        <v>423.3</v>
      </c>
      <c r="G2212" s="12">
        <v>3</v>
      </c>
      <c r="H2212" s="13">
        <v>747</v>
      </c>
      <c r="I2212" s="11" t="s">
        <v>81</v>
      </c>
      <c r="J2212" s="11" t="s">
        <v>78</v>
      </c>
      <c r="K2212" s="12" t="s">
        <v>117</v>
      </c>
      <c r="L2212" s="14">
        <v>2026</v>
      </c>
      <c r="M2212" s="2"/>
    </row>
    <row r="2213" spans="2:13" x14ac:dyDescent="0.3">
      <c r="B2213" s="15">
        <v>46376</v>
      </c>
      <c r="C2213" s="2" t="s">
        <v>64</v>
      </c>
      <c r="D2213" s="2" t="s">
        <v>65</v>
      </c>
      <c r="E2213" s="16">
        <v>2</v>
      </c>
      <c r="F2213" s="17">
        <v>1169.98</v>
      </c>
      <c r="G2213" s="16">
        <v>4</v>
      </c>
      <c r="H2213" s="17">
        <v>2599.96</v>
      </c>
      <c r="I2213" s="2" t="s">
        <v>35</v>
      </c>
      <c r="J2213" s="2" t="s">
        <v>55</v>
      </c>
      <c r="K2213" s="16" t="s">
        <v>117</v>
      </c>
      <c r="L2213" s="18">
        <v>2026</v>
      </c>
      <c r="M2213" s="2"/>
    </row>
    <row r="2214" spans="2:13" x14ac:dyDescent="0.3">
      <c r="B2214" s="10">
        <v>46376</v>
      </c>
      <c r="C2214" s="11" t="s">
        <v>26</v>
      </c>
      <c r="D2214" s="11" t="s">
        <v>27</v>
      </c>
      <c r="E2214" s="12">
        <v>2</v>
      </c>
      <c r="F2214" s="13">
        <v>28</v>
      </c>
      <c r="G2214" s="12">
        <v>5</v>
      </c>
      <c r="H2214" s="13">
        <v>139.94999999999999</v>
      </c>
      <c r="I2214" s="11" t="s">
        <v>25</v>
      </c>
      <c r="J2214" s="11" t="s">
        <v>14</v>
      </c>
      <c r="K2214" s="12" t="s">
        <v>117</v>
      </c>
      <c r="L2214" s="14">
        <v>2026</v>
      </c>
      <c r="M2214" s="2"/>
    </row>
    <row r="2215" spans="2:13" x14ac:dyDescent="0.3">
      <c r="B2215" s="15">
        <v>46377</v>
      </c>
      <c r="C2215" s="2" t="s">
        <v>79</v>
      </c>
      <c r="D2215" s="2" t="s">
        <v>80</v>
      </c>
      <c r="E2215" s="16">
        <v>0</v>
      </c>
      <c r="F2215" s="17">
        <v>0</v>
      </c>
      <c r="G2215" s="16">
        <v>1</v>
      </c>
      <c r="H2215" s="17">
        <v>249</v>
      </c>
      <c r="I2215" s="2" t="s">
        <v>81</v>
      </c>
      <c r="J2215" s="2" t="s">
        <v>78</v>
      </c>
      <c r="K2215" s="16" t="s">
        <v>117</v>
      </c>
      <c r="L2215" s="18">
        <v>2026</v>
      </c>
      <c r="M2215" s="2"/>
    </row>
    <row r="2216" spans="2:13" x14ac:dyDescent="0.3">
      <c r="B2216" s="10">
        <v>46378</v>
      </c>
      <c r="C2216" s="11" t="s">
        <v>19</v>
      </c>
      <c r="D2216" s="11" t="s">
        <v>20</v>
      </c>
      <c r="E2216" s="12">
        <v>1</v>
      </c>
      <c r="F2216" s="13">
        <v>64.989999999999995</v>
      </c>
      <c r="G2216" s="12">
        <v>5</v>
      </c>
      <c r="H2216" s="13">
        <v>499.95</v>
      </c>
      <c r="I2216" s="11" t="s">
        <v>18</v>
      </c>
      <c r="J2216" s="11" t="s">
        <v>14</v>
      </c>
      <c r="K2216" s="12" t="s">
        <v>117</v>
      </c>
      <c r="L2216" s="14">
        <v>2026</v>
      </c>
      <c r="M2216" s="2"/>
    </row>
    <row r="2217" spans="2:13" x14ac:dyDescent="0.3">
      <c r="B2217" s="15">
        <v>46378</v>
      </c>
      <c r="C2217" s="2" t="s">
        <v>42</v>
      </c>
      <c r="D2217" s="2" t="s">
        <v>43</v>
      </c>
      <c r="E2217" s="16">
        <v>0</v>
      </c>
      <c r="F2217" s="17">
        <v>0</v>
      </c>
      <c r="G2217" s="16">
        <v>5</v>
      </c>
      <c r="H2217" s="17">
        <v>199.95</v>
      </c>
      <c r="I2217" s="2" t="s">
        <v>25</v>
      </c>
      <c r="J2217" s="2" t="s">
        <v>36</v>
      </c>
      <c r="K2217" s="16" t="s">
        <v>117</v>
      </c>
      <c r="L2217" s="18">
        <v>2026</v>
      </c>
      <c r="M2217" s="2"/>
    </row>
    <row r="2218" spans="2:13" x14ac:dyDescent="0.3">
      <c r="B2218" s="10">
        <v>46379</v>
      </c>
      <c r="C2218" s="11" t="s">
        <v>84</v>
      </c>
      <c r="D2218" s="11" t="s">
        <v>85</v>
      </c>
      <c r="E2218" s="12">
        <v>1</v>
      </c>
      <c r="F2218" s="13">
        <v>96.75</v>
      </c>
      <c r="G2218" s="12">
        <v>1</v>
      </c>
      <c r="H2218" s="13">
        <v>129</v>
      </c>
      <c r="I2218" s="11" t="s">
        <v>86</v>
      </c>
      <c r="J2218" s="11" t="s">
        <v>78</v>
      </c>
      <c r="K2218" s="12" t="s">
        <v>117</v>
      </c>
      <c r="L2218" s="14">
        <v>2026</v>
      </c>
      <c r="M2218" s="2"/>
    </row>
    <row r="2219" spans="2:13" x14ac:dyDescent="0.3">
      <c r="B2219" s="15">
        <v>46379</v>
      </c>
      <c r="C2219" s="2" t="s">
        <v>66</v>
      </c>
      <c r="D2219" s="2" t="s">
        <v>67</v>
      </c>
      <c r="E2219" s="16">
        <v>1</v>
      </c>
      <c r="F2219" s="17">
        <v>4495.5</v>
      </c>
      <c r="G2219" s="16">
        <v>5</v>
      </c>
      <c r="H2219" s="17">
        <v>24975</v>
      </c>
      <c r="I2219" s="2" t="s">
        <v>13</v>
      </c>
      <c r="J2219" s="2" t="s">
        <v>68</v>
      </c>
      <c r="K2219" s="16" t="s">
        <v>117</v>
      </c>
      <c r="L2219" s="18">
        <v>2026</v>
      </c>
      <c r="M2219" s="2"/>
    </row>
    <row r="2220" spans="2:13" x14ac:dyDescent="0.3">
      <c r="B2220" s="10">
        <v>46380</v>
      </c>
      <c r="C2220" s="11" t="s">
        <v>63</v>
      </c>
      <c r="D2220" s="11" t="s">
        <v>41</v>
      </c>
      <c r="E2220" s="12">
        <v>1</v>
      </c>
      <c r="F2220" s="13">
        <v>20</v>
      </c>
      <c r="G2220" s="12">
        <v>1</v>
      </c>
      <c r="H2220" s="13">
        <v>39.99</v>
      </c>
      <c r="I2220" s="11" t="s">
        <v>25</v>
      </c>
      <c r="J2220" s="11" t="s">
        <v>55</v>
      </c>
      <c r="K2220" s="12" t="s">
        <v>117</v>
      </c>
      <c r="L2220" s="14">
        <v>2026</v>
      </c>
      <c r="M2220" s="2"/>
    </row>
    <row r="2221" spans="2:13" x14ac:dyDescent="0.3">
      <c r="B2221" s="15">
        <v>46381</v>
      </c>
      <c r="C2221" s="2" t="s">
        <v>61</v>
      </c>
      <c r="D2221" s="2" t="s">
        <v>62</v>
      </c>
      <c r="E2221" s="16">
        <v>0</v>
      </c>
      <c r="F2221" s="17">
        <v>0</v>
      </c>
      <c r="G2221" s="16">
        <v>3</v>
      </c>
      <c r="H2221" s="17">
        <v>980.07</v>
      </c>
      <c r="I2221" s="2" t="s">
        <v>58</v>
      </c>
      <c r="J2221" s="2" t="s">
        <v>55</v>
      </c>
      <c r="K2221" s="16" t="s">
        <v>117</v>
      </c>
      <c r="L2221" s="18">
        <v>2026</v>
      </c>
      <c r="M2221" s="2"/>
    </row>
    <row r="2222" spans="2:13" x14ac:dyDescent="0.3">
      <c r="B2222" s="10">
        <v>46382</v>
      </c>
      <c r="C2222" s="11" t="s">
        <v>47</v>
      </c>
      <c r="D2222" s="11" t="s">
        <v>48</v>
      </c>
      <c r="E2222" s="12">
        <v>2</v>
      </c>
      <c r="F2222" s="13">
        <v>179.82</v>
      </c>
      <c r="G2222" s="12">
        <v>3</v>
      </c>
      <c r="H2222" s="13">
        <v>359.64</v>
      </c>
      <c r="I2222" s="11" t="s">
        <v>46</v>
      </c>
      <c r="J2222" s="11" t="s">
        <v>36</v>
      </c>
      <c r="K2222" s="12" t="s">
        <v>117</v>
      </c>
      <c r="L2222" s="14">
        <v>2026</v>
      </c>
      <c r="M2222" s="2"/>
    </row>
    <row r="2223" spans="2:13" x14ac:dyDescent="0.3">
      <c r="B2223" s="15">
        <v>46382</v>
      </c>
      <c r="C2223" s="2" t="s">
        <v>64</v>
      </c>
      <c r="D2223" s="2" t="s">
        <v>65</v>
      </c>
      <c r="E2223" s="16">
        <v>0</v>
      </c>
      <c r="F2223" s="17">
        <v>0</v>
      </c>
      <c r="G2223" s="16">
        <v>5</v>
      </c>
      <c r="H2223" s="17">
        <v>3249.95</v>
      </c>
      <c r="I2223" s="2" t="s">
        <v>35</v>
      </c>
      <c r="J2223" s="2" t="s">
        <v>55</v>
      </c>
      <c r="K2223" s="16" t="s">
        <v>117</v>
      </c>
      <c r="L2223" s="18">
        <v>2026</v>
      </c>
      <c r="M2223" s="2"/>
    </row>
    <row r="2224" spans="2:13" x14ac:dyDescent="0.3">
      <c r="B2224" s="10">
        <v>46383</v>
      </c>
      <c r="C2224" s="11" t="s">
        <v>53</v>
      </c>
      <c r="D2224" s="11" t="s">
        <v>54</v>
      </c>
      <c r="E2224" s="12">
        <v>2</v>
      </c>
      <c r="F2224" s="13">
        <v>415.98</v>
      </c>
      <c r="G2224" s="12">
        <v>1</v>
      </c>
      <c r="H2224" s="13">
        <v>259.99</v>
      </c>
      <c r="I2224" s="11" t="s">
        <v>35</v>
      </c>
      <c r="J2224" s="11" t="s">
        <v>55</v>
      </c>
      <c r="K2224" s="12" t="s">
        <v>117</v>
      </c>
      <c r="L2224" s="14">
        <v>2026</v>
      </c>
      <c r="M2224" s="2"/>
    </row>
    <row r="2225" spans="2:13" x14ac:dyDescent="0.3">
      <c r="B2225" s="15">
        <v>46383</v>
      </c>
      <c r="C2225" s="2" t="s">
        <v>69</v>
      </c>
      <c r="D2225" s="2" t="s">
        <v>70</v>
      </c>
      <c r="E2225" s="16">
        <v>2</v>
      </c>
      <c r="F2225" s="17">
        <v>70</v>
      </c>
      <c r="G2225" s="16">
        <v>5</v>
      </c>
      <c r="H2225" s="17">
        <v>350</v>
      </c>
      <c r="I2225" s="2" t="s">
        <v>71</v>
      </c>
      <c r="J2225" s="2" t="s">
        <v>68</v>
      </c>
      <c r="K2225" s="16" t="s">
        <v>117</v>
      </c>
      <c r="L2225" s="18">
        <v>2026</v>
      </c>
      <c r="M2225" s="2"/>
    </row>
    <row r="2226" spans="2:13" x14ac:dyDescent="0.3">
      <c r="B2226" s="10">
        <v>46384</v>
      </c>
      <c r="C2226" s="11" t="s">
        <v>66</v>
      </c>
      <c r="D2226" s="11" t="s">
        <v>67</v>
      </c>
      <c r="E2226" s="12">
        <v>1</v>
      </c>
      <c r="F2226" s="13">
        <v>4495.5</v>
      </c>
      <c r="G2226" s="12">
        <v>2</v>
      </c>
      <c r="H2226" s="13">
        <v>9990</v>
      </c>
      <c r="I2226" s="11" t="s">
        <v>13</v>
      </c>
      <c r="J2226" s="11" t="s">
        <v>68</v>
      </c>
      <c r="K2226" s="12" t="s">
        <v>117</v>
      </c>
      <c r="L2226" s="14">
        <v>2026</v>
      </c>
      <c r="M2226" s="2"/>
    </row>
    <row r="2227" spans="2:13" x14ac:dyDescent="0.3">
      <c r="B2227" s="15">
        <v>46385</v>
      </c>
      <c r="C2227" s="2" t="s">
        <v>66</v>
      </c>
      <c r="D2227" s="2" t="s">
        <v>67</v>
      </c>
      <c r="E2227" s="16">
        <v>1</v>
      </c>
      <c r="F2227" s="17">
        <v>4495.5</v>
      </c>
      <c r="G2227" s="16">
        <v>4</v>
      </c>
      <c r="H2227" s="17">
        <v>19980</v>
      </c>
      <c r="I2227" s="2" t="s">
        <v>13</v>
      </c>
      <c r="J2227" s="2" t="s">
        <v>68</v>
      </c>
      <c r="K2227" s="16" t="s">
        <v>117</v>
      </c>
      <c r="L2227" s="18">
        <v>2026</v>
      </c>
      <c r="M2227" s="2"/>
    </row>
    <row r="2228" spans="2:13" x14ac:dyDescent="0.3">
      <c r="B2228" s="10">
        <v>46386</v>
      </c>
      <c r="C2228" s="11" t="s">
        <v>31</v>
      </c>
      <c r="D2228" s="11" t="s">
        <v>32</v>
      </c>
      <c r="E2228" s="12">
        <v>2</v>
      </c>
      <c r="F2228" s="13">
        <v>469</v>
      </c>
      <c r="G2228" s="12">
        <v>5</v>
      </c>
      <c r="H2228" s="13">
        <v>1379.4</v>
      </c>
      <c r="I2228" s="11" t="s">
        <v>18</v>
      </c>
      <c r="J2228" s="11" t="s">
        <v>14</v>
      </c>
      <c r="K2228" s="12" t="s">
        <v>117</v>
      </c>
      <c r="L2228" s="14">
        <v>2026</v>
      </c>
      <c r="M2228" s="2"/>
    </row>
    <row r="2229" spans="2:13" x14ac:dyDescent="0.3">
      <c r="B2229" s="19">
        <v>46387</v>
      </c>
      <c r="C2229" s="20" t="s">
        <v>31</v>
      </c>
      <c r="D2229" s="20" t="s">
        <v>32</v>
      </c>
      <c r="E2229" s="21">
        <v>0</v>
      </c>
      <c r="F2229" s="22">
        <v>0</v>
      </c>
      <c r="G2229" s="21">
        <v>1</v>
      </c>
      <c r="H2229" s="22">
        <v>275.88</v>
      </c>
      <c r="I2229" s="20" t="s">
        <v>18</v>
      </c>
      <c r="J2229" s="20" t="s">
        <v>14</v>
      </c>
      <c r="K2229" s="21" t="s">
        <v>117</v>
      </c>
      <c r="L2229" s="23">
        <v>2026</v>
      </c>
      <c r="M2229" s="2"/>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783B-7EE5-444A-A82B-0A01499D0172}">
  <sheetPr codeName="Sheet4">
    <tabColor rgb="FF0CF1E3"/>
  </sheetPr>
  <dimension ref="A2:R82"/>
  <sheetViews>
    <sheetView showGridLines="0" zoomScale="116" workbookViewId="0">
      <selection activeCell="L2" sqref="L2"/>
    </sheetView>
  </sheetViews>
  <sheetFormatPr defaultRowHeight="14.4" x14ac:dyDescent="0.3"/>
  <cols>
    <col min="1" max="1" width="15.109375" style="124" bestFit="1" customWidth="1"/>
    <col min="2" max="2" width="10.109375" style="140" bestFit="1" customWidth="1"/>
    <col min="3" max="3" width="8.44140625" style="140" bestFit="1" customWidth="1"/>
    <col min="4" max="4" width="5.88671875" style="140" bestFit="1" customWidth="1"/>
    <col min="5" max="5" width="7.5546875" style="140" bestFit="1" customWidth="1"/>
    <col min="6" max="6" width="8.88671875" style="124"/>
    <col min="7" max="7" width="9.88671875" style="124" bestFit="1" customWidth="1"/>
    <col min="8" max="8" width="9.77734375" style="124" bestFit="1" customWidth="1"/>
    <col min="9" max="9" width="5.77734375" style="124" bestFit="1" customWidth="1"/>
    <col min="10" max="10" width="7.88671875" style="124" bestFit="1" customWidth="1"/>
    <col min="11" max="11" width="11" style="124" bestFit="1" customWidth="1"/>
    <col min="12" max="12" width="15.109375" style="124" bestFit="1" customWidth="1"/>
    <col min="13" max="13" width="10.109375" style="124" bestFit="1" customWidth="1"/>
    <col min="14" max="14" width="9" style="124" bestFit="1" customWidth="1"/>
    <col min="15" max="15" width="6.109375" style="124" bestFit="1" customWidth="1"/>
    <col min="16" max="16" width="8.88671875" style="124" bestFit="1" customWidth="1"/>
    <col min="17" max="18" width="8.77734375" bestFit="1" customWidth="1"/>
    <col min="19" max="20" width="9.6640625" bestFit="1" customWidth="1"/>
    <col min="21" max="21" width="9.5546875" bestFit="1" customWidth="1"/>
    <col min="22" max="22" width="9.44140625" bestFit="1" customWidth="1"/>
    <col min="23" max="24" width="9.33203125" bestFit="1" customWidth="1"/>
    <col min="25" max="25" width="9.88671875" bestFit="1" customWidth="1"/>
    <col min="26" max="26" width="10.44140625" bestFit="1" customWidth="1"/>
    <col min="27" max="29" width="9.77734375" bestFit="1" customWidth="1"/>
    <col min="30" max="30" width="9.109375" bestFit="1" customWidth="1"/>
    <col min="31" max="31" width="9" bestFit="1" customWidth="1"/>
    <col min="32" max="32" width="10.5546875" bestFit="1" customWidth="1"/>
    <col min="33" max="33" width="10" bestFit="1" customWidth="1"/>
    <col min="34" max="35" width="9.109375" bestFit="1" customWidth="1"/>
    <col min="36" max="36" width="9.33203125" bestFit="1" customWidth="1"/>
    <col min="37" max="37" width="10.33203125" bestFit="1" customWidth="1"/>
    <col min="38" max="38" width="10.109375" bestFit="1" customWidth="1"/>
    <col min="39" max="40" width="11.44140625" bestFit="1" customWidth="1"/>
    <col min="41" max="41" width="13.77734375" bestFit="1" customWidth="1"/>
    <col min="42" max="42" width="9" bestFit="1" customWidth="1"/>
    <col min="43" max="43" width="9.88671875" bestFit="1" customWidth="1"/>
    <col min="44" max="44" width="10" bestFit="1" customWidth="1"/>
    <col min="45" max="46" width="9.33203125" bestFit="1" customWidth="1"/>
    <col min="47" max="47" width="9.77734375" bestFit="1" customWidth="1"/>
    <col min="49" max="49" width="9.88671875" bestFit="1" customWidth="1"/>
    <col min="50" max="50" width="9.44140625" bestFit="1" customWidth="1"/>
    <col min="51" max="51" width="9.21875" bestFit="1" customWidth="1"/>
    <col min="52" max="52" width="9.33203125" bestFit="1" customWidth="1"/>
    <col min="53" max="54" width="8.77734375" bestFit="1" customWidth="1"/>
    <col min="55" max="56" width="9.6640625" bestFit="1" customWidth="1"/>
    <col min="57" max="57" width="9.5546875" bestFit="1" customWidth="1"/>
    <col min="58" max="58" width="9.44140625" bestFit="1" customWidth="1"/>
    <col min="59" max="60" width="9.33203125" bestFit="1" customWidth="1"/>
    <col min="61" max="61" width="9.88671875" bestFit="1" customWidth="1"/>
    <col min="62" max="62" width="10.44140625" bestFit="1" customWidth="1"/>
    <col min="63" max="65" width="9.77734375" bestFit="1" customWidth="1"/>
    <col min="66" max="66" width="9.109375" bestFit="1" customWidth="1"/>
    <col min="67" max="67" width="9" bestFit="1" customWidth="1"/>
    <col min="68" max="68" width="10.5546875" bestFit="1" customWidth="1"/>
    <col min="69" max="69" width="10" bestFit="1" customWidth="1"/>
    <col min="70" max="71" width="9.109375" bestFit="1" customWidth="1"/>
    <col min="72" max="72" width="9.33203125" bestFit="1" customWidth="1"/>
    <col min="73" max="73" width="10.33203125" bestFit="1" customWidth="1"/>
    <col min="74" max="74" width="10.109375" bestFit="1" customWidth="1"/>
    <col min="75" max="76" width="11.44140625" bestFit="1" customWidth="1"/>
    <col min="77" max="77" width="15.88671875" bestFit="1" customWidth="1"/>
    <col min="78" max="78" width="18.5546875" bestFit="1" customWidth="1"/>
  </cols>
  <sheetData>
    <row r="2" spans="1:18" x14ac:dyDescent="0.3">
      <c r="A2" s="120" t="s">
        <v>212</v>
      </c>
      <c r="B2" s="121" t="s">
        <v>132</v>
      </c>
      <c r="C2" s="121" t="s">
        <v>133</v>
      </c>
      <c r="D2" s="121" t="s">
        <v>134</v>
      </c>
      <c r="E2" s="121" t="s">
        <v>135</v>
      </c>
      <c r="G2" s="125" t="s">
        <v>1</v>
      </c>
      <c r="H2" s="126" t="s">
        <v>132</v>
      </c>
      <c r="I2" s="127" t="s">
        <v>134</v>
      </c>
      <c r="J2" s="128" t="s">
        <v>135</v>
      </c>
      <c r="L2" s="120" t="s">
        <v>212</v>
      </c>
      <c r="M2" s="121" t="s">
        <v>132</v>
      </c>
      <c r="N2" s="121" t="s">
        <v>133</v>
      </c>
      <c r="O2" s="121" t="s">
        <v>134</v>
      </c>
      <c r="P2" s="121" t="s">
        <v>135</v>
      </c>
      <c r="Q2" s="117"/>
      <c r="R2" s="117"/>
    </row>
    <row r="3" spans="1:18" x14ac:dyDescent="0.3">
      <c r="A3" s="123">
        <v>2022</v>
      </c>
      <c r="B3" s="148">
        <v>128</v>
      </c>
      <c r="C3" s="148">
        <v>271692.70999999996</v>
      </c>
      <c r="D3" s="148">
        <v>78</v>
      </c>
      <c r="E3" s="148">
        <v>68631.139999999985</v>
      </c>
      <c r="G3" s="129" t="s">
        <v>63</v>
      </c>
      <c r="H3" s="130">
        <v>3</v>
      </c>
      <c r="I3" s="131">
        <v>1</v>
      </c>
      <c r="J3" s="132">
        <v>39.99</v>
      </c>
      <c r="L3" s="123" t="s">
        <v>15</v>
      </c>
      <c r="M3" s="148">
        <v>85</v>
      </c>
      <c r="N3" s="148">
        <v>4469.3599999999997</v>
      </c>
      <c r="O3" s="148">
        <v>70</v>
      </c>
      <c r="P3" s="148">
        <v>23162.360000000015</v>
      </c>
      <c r="Q3" s="117"/>
      <c r="R3" s="117"/>
    </row>
    <row r="4" spans="1:18" x14ac:dyDescent="0.3">
      <c r="A4" s="123" t="s">
        <v>107</v>
      </c>
      <c r="B4" s="148">
        <v>128</v>
      </c>
      <c r="C4" s="148">
        <v>271692.70999999996</v>
      </c>
      <c r="D4" s="148">
        <v>78</v>
      </c>
      <c r="E4" s="148">
        <v>68631.139999999985</v>
      </c>
      <c r="G4" s="133" t="s">
        <v>61</v>
      </c>
      <c r="H4" s="134">
        <v>55</v>
      </c>
      <c r="I4" s="161">
        <v>6</v>
      </c>
      <c r="J4" s="135">
        <v>1960.14</v>
      </c>
      <c r="L4" s="123" t="s">
        <v>107</v>
      </c>
      <c r="M4" s="148">
        <v>128</v>
      </c>
      <c r="N4" s="148">
        <v>271692.70999999996</v>
      </c>
      <c r="O4" s="148">
        <v>78</v>
      </c>
      <c r="P4" s="148">
        <v>68631.14</v>
      </c>
      <c r="Q4" s="117"/>
      <c r="R4" s="117"/>
    </row>
    <row r="5" spans="1:18" x14ac:dyDescent="0.3">
      <c r="A5" s="123" t="s">
        <v>131</v>
      </c>
      <c r="B5" s="148">
        <v>128</v>
      </c>
      <c r="C5" s="148">
        <v>271692.70999999996</v>
      </c>
      <c r="D5" s="148">
        <v>78</v>
      </c>
      <c r="E5" s="148">
        <v>68631.139999999985</v>
      </c>
      <c r="G5" s="133" t="s">
        <v>82</v>
      </c>
      <c r="H5" s="134">
        <v>2</v>
      </c>
      <c r="I5" s="161">
        <v>1</v>
      </c>
      <c r="J5" s="135">
        <v>129</v>
      </c>
      <c r="L5" s="123" t="s">
        <v>108</v>
      </c>
      <c r="M5" s="148">
        <v>149</v>
      </c>
      <c r="N5" s="148">
        <v>38468.709999999992</v>
      </c>
      <c r="O5" s="148">
        <v>94</v>
      </c>
      <c r="P5" s="148">
        <v>30918.71</v>
      </c>
      <c r="Q5" s="117"/>
      <c r="R5" s="117"/>
    </row>
    <row r="6" spans="1:18" x14ac:dyDescent="0.3">
      <c r="A6"/>
      <c r="B6"/>
      <c r="C6"/>
      <c r="D6"/>
      <c r="E6"/>
      <c r="G6" s="133" t="s">
        <v>75</v>
      </c>
      <c r="H6" s="134">
        <v>2</v>
      </c>
      <c r="I6" s="161">
        <v>8</v>
      </c>
      <c r="J6" s="135">
        <v>160</v>
      </c>
      <c r="L6" s="123" t="s">
        <v>109</v>
      </c>
      <c r="M6" s="148">
        <v>195</v>
      </c>
      <c r="N6" s="148">
        <v>39226.83</v>
      </c>
      <c r="O6" s="148">
        <v>85</v>
      </c>
      <c r="P6" s="148">
        <v>41465.360000000001</v>
      </c>
      <c r="Q6" s="117"/>
      <c r="R6" s="117"/>
    </row>
    <row r="7" spans="1:18" x14ac:dyDescent="0.3">
      <c r="A7"/>
      <c r="B7"/>
      <c r="C7"/>
      <c r="D7"/>
      <c r="E7"/>
      <c r="G7" s="133" t="s">
        <v>79</v>
      </c>
      <c r="H7" s="134">
        <v>1</v>
      </c>
      <c r="I7" s="161">
        <v>2</v>
      </c>
      <c r="J7" s="135">
        <v>498</v>
      </c>
      <c r="L7" s="123" t="s">
        <v>110</v>
      </c>
      <c r="M7" s="148">
        <v>138</v>
      </c>
      <c r="N7" s="148">
        <v>27452.350000000006</v>
      </c>
      <c r="O7" s="148">
        <v>87</v>
      </c>
      <c r="P7" s="148">
        <v>42670.329999999994</v>
      </c>
      <c r="Q7" s="117"/>
      <c r="R7" s="117"/>
    </row>
    <row r="8" spans="1:18" x14ac:dyDescent="0.3">
      <c r="A8"/>
      <c r="B8"/>
      <c r="C8"/>
      <c r="D8"/>
      <c r="E8"/>
      <c r="G8" s="133" t="s">
        <v>33</v>
      </c>
      <c r="H8" s="134">
        <v>3</v>
      </c>
      <c r="I8" s="161">
        <v>7</v>
      </c>
      <c r="J8" s="135">
        <v>1749.93</v>
      </c>
      <c r="L8" s="123" t="s">
        <v>111</v>
      </c>
      <c r="M8" s="148">
        <v>312</v>
      </c>
      <c r="N8" s="148">
        <v>34958.69000000001</v>
      </c>
      <c r="O8" s="148">
        <v>87</v>
      </c>
      <c r="P8" s="148">
        <v>28005.560000000005</v>
      </c>
      <c r="Q8" s="117"/>
      <c r="R8" s="117"/>
    </row>
    <row r="9" spans="1:18" x14ac:dyDescent="0.3">
      <c r="A9"/>
      <c r="B9"/>
      <c r="C9"/>
      <c r="D9"/>
      <c r="E9"/>
      <c r="G9" s="133" t="s">
        <v>44</v>
      </c>
      <c r="H9" s="134">
        <v>4</v>
      </c>
      <c r="I9" s="161">
        <v>11</v>
      </c>
      <c r="J9" s="135">
        <v>553.52</v>
      </c>
      <c r="L9" s="123" t="s">
        <v>112</v>
      </c>
      <c r="M9" s="148">
        <v>138</v>
      </c>
      <c r="N9" s="148">
        <v>253334.07</v>
      </c>
      <c r="O9" s="148">
        <v>91</v>
      </c>
      <c r="P9" s="148">
        <v>129437.23</v>
      </c>
      <c r="Q9" s="117"/>
      <c r="R9" s="117"/>
    </row>
    <row r="10" spans="1:18" x14ac:dyDescent="0.3">
      <c r="A10"/>
      <c r="B10"/>
      <c r="C10"/>
      <c r="D10"/>
      <c r="E10"/>
      <c r="G10" s="133" t="s">
        <v>49</v>
      </c>
      <c r="H10" s="134">
        <v>0</v>
      </c>
      <c r="I10" s="161">
        <v>5</v>
      </c>
      <c r="J10" s="135">
        <v>209.4</v>
      </c>
      <c r="L10" s="123" t="s">
        <v>113</v>
      </c>
      <c r="M10" s="148">
        <v>86</v>
      </c>
      <c r="N10" s="148">
        <v>26132.789999999997</v>
      </c>
      <c r="O10" s="148">
        <v>79</v>
      </c>
      <c r="P10" s="148">
        <v>66208.14</v>
      </c>
      <c r="Q10" s="117"/>
      <c r="R10" s="117"/>
    </row>
    <row r="11" spans="1:18" x14ac:dyDescent="0.3">
      <c r="A11"/>
      <c r="B11"/>
      <c r="C11"/>
      <c r="D11"/>
      <c r="E11"/>
      <c r="G11" s="133" t="s">
        <v>16</v>
      </c>
      <c r="H11" s="134">
        <v>4</v>
      </c>
      <c r="I11" s="161">
        <v>5</v>
      </c>
      <c r="J11" s="135">
        <v>1249.95</v>
      </c>
      <c r="L11" s="123" t="s">
        <v>114</v>
      </c>
      <c r="M11" s="148">
        <v>157</v>
      </c>
      <c r="N11" s="148">
        <v>10170.449999999999</v>
      </c>
      <c r="O11" s="148">
        <v>105</v>
      </c>
      <c r="P11" s="148">
        <v>15504.109999999995</v>
      </c>
      <c r="Q11" s="117"/>
      <c r="R11" s="117"/>
    </row>
    <row r="12" spans="1:18" x14ac:dyDescent="0.3">
      <c r="A12"/>
      <c r="B12"/>
      <c r="C12"/>
      <c r="D12"/>
      <c r="E12"/>
      <c r="G12" s="133" t="s">
        <v>21</v>
      </c>
      <c r="H12" s="134">
        <v>0</v>
      </c>
      <c r="I12" s="161">
        <v>5</v>
      </c>
      <c r="J12" s="135">
        <v>349.95</v>
      </c>
      <c r="L12" s="123" t="s">
        <v>115</v>
      </c>
      <c r="M12" s="148">
        <v>300</v>
      </c>
      <c r="N12" s="148">
        <v>31501.089999999997</v>
      </c>
      <c r="O12" s="148">
        <v>99</v>
      </c>
      <c r="P12" s="148">
        <v>14405.869999999999</v>
      </c>
      <c r="Q12" s="117"/>
      <c r="R12" s="117"/>
    </row>
    <row r="13" spans="1:18" x14ac:dyDescent="0.3">
      <c r="A13"/>
      <c r="B13"/>
      <c r="C13"/>
      <c r="D13"/>
      <c r="E13"/>
      <c r="G13" s="133" t="s">
        <v>31</v>
      </c>
      <c r="H13" s="134">
        <v>0</v>
      </c>
      <c r="I13" s="161">
        <v>2</v>
      </c>
      <c r="J13" s="135">
        <v>551.76</v>
      </c>
      <c r="L13" s="123" t="s">
        <v>116</v>
      </c>
      <c r="M13" s="148">
        <v>41</v>
      </c>
      <c r="N13" s="148">
        <v>21581.27</v>
      </c>
      <c r="O13" s="148">
        <v>88</v>
      </c>
      <c r="P13" s="148">
        <v>52742.950000000004</v>
      </c>
      <c r="Q13" s="117"/>
      <c r="R13" s="117"/>
    </row>
    <row r="14" spans="1:18" x14ac:dyDescent="0.3">
      <c r="A14"/>
      <c r="B14"/>
      <c r="C14"/>
      <c r="D14"/>
      <c r="E14"/>
      <c r="G14" s="133" t="s">
        <v>26</v>
      </c>
      <c r="H14" s="134">
        <v>0</v>
      </c>
      <c r="I14" s="161">
        <v>2</v>
      </c>
      <c r="J14" s="135">
        <v>55.98</v>
      </c>
      <c r="L14" s="123" t="s">
        <v>117</v>
      </c>
      <c r="M14" s="148">
        <v>87</v>
      </c>
      <c r="N14" s="148">
        <v>43416.479999999989</v>
      </c>
      <c r="O14" s="148">
        <v>98</v>
      </c>
      <c r="P14" s="148">
        <v>39253.930000000008</v>
      </c>
      <c r="Q14" s="117"/>
      <c r="R14" s="117"/>
    </row>
    <row r="15" spans="1:18" x14ac:dyDescent="0.3">
      <c r="A15"/>
      <c r="B15"/>
      <c r="C15"/>
      <c r="D15"/>
      <c r="E15"/>
      <c r="G15" s="133" t="s">
        <v>11</v>
      </c>
      <c r="H15" s="134">
        <v>1</v>
      </c>
      <c r="I15" s="161">
        <v>5</v>
      </c>
      <c r="J15" s="135">
        <v>2159.9499999999998</v>
      </c>
      <c r="L15" s="123" t="s">
        <v>131</v>
      </c>
      <c r="M15" s="148">
        <v>1816</v>
      </c>
      <c r="N15" s="148">
        <v>802404.79999999993</v>
      </c>
      <c r="O15" s="148">
        <v>1061</v>
      </c>
      <c r="P15" s="148">
        <v>552405.69000000006</v>
      </c>
      <c r="Q15" s="117"/>
      <c r="R15" s="117"/>
    </row>
    <row r="16" spans="1:18" x14ac:dyDescent="0.3">
      <c r="A16"/>
      <c r="B16"/>
      <c r="C16"/>
      <c r="D16"/>
      <c r="E16"/>
      <c r="G16" s="133" t="s">
        <v>66</v>
      </c>
      <c r="H16" s="134">
        <v>45</v>
      </c>
      <c r="I16" s="161">
        <v>3</v>
      </c>
      <c r="J16" s="135">
        <v>14985</v>
      </c>
      <c r="Q16" s="117"/>
      <c r="R16" s="117"/>
    </row>
    <row r="17" spans="1:18" x14ac:dyDescent="0.3">
      <c r="A17"/>
      <c r="B17"/>
      <c r="C17"/>
      <c r="D17"/>
      <c r="E17"/>
      <c r="G17" s="133" t="s">
        <v>72</v>
      </c>
      <c r="H17" s="134">
        <v>4</v>
      </c>
      <c r="I17" s="161">
        <v>3</v>
      </c>
      <c r="J17" s="135">
        <v>42000</v>
      </c>
      <c r="Q17" s="117"/>
      <c r="R17" s="117"/>
    </row>
    <row r="18" spans="1:18" x14ac:dyDescent="0.3">
      <c r="A18"/>
      <c r="B18"/>
      <c r="C18"/>
      <c r="D18"/>
      <c r="E18"/>
      <c r="G18" s="133" t="s">
        <v>69</v>
      </c>
      <c r="H18" s="134">
        <v>2</v>
      </c>
      <c r="I18" s="161">
        <v>1</v>
      </c>
      <c r="J18" s="135">
        <v>70</v>
      </c>
      <c r="Q18" s="117"/>
      <c r="R18" s="117"/>
    </row>
    <row r="19" spans="1:18" x14ac:dyDescent="0.3">
      <c r="A19"/>
      <c r="B19"/>
      <c r="C19"/>
      <c r="D19"/>
      <c r="E19"/>
      <c r="G19" s="133" t="s">
        <v>96</v>
      </c>
      <c r="H19" s="134">
        <v>0</v>
      </c>
      <c r="I19" s="161">
        <v>3</v>
      </c>
      <c r="J19" s="135">
        <v>299.97000000000003</v>
      </c>
      <c r="Q19" s="117"/>
      <c r="R19" s="117"/>
    </row>
    <row r="20" spans="1:18" x14ac:dyDescent="0.3">
      <c r="A20"/>
      <c r="B20"/>
      <c r="C20"/>
      <c r="D20"/>
      <c r="E20"/>
      <c r="G20" s="133" t="s">
        <v>104</v>
      </c>
      <c r="H20" s="134">
        <v>0</v>
      </c>
      <c r="I20" s="161">
        <v>4</v>
      </c>
      <c r="J20" s="135">
        <v>212.6</v>
      </c>
      <c r="Q20" s="117"/>
      <c r="R20" s="117"/>
    </row>
    <row r="21" spans="1:18" x14ac:dyDescent="0.3">
      <c r="A21"/>
      <c r="B21"/>
      <c r="C21"/>
      <c r="D21"/>
      <c r="E21"/>
      <c r="G21" s="136" t="s">
        <v>101</v>
      </c>
      <c r="H21" s="137">
        <v>2</v>
      </c>
      <c r="I21" s="138">
        <v>4</v>
      </c>
      <c r="J21" s="139">
        <v>1396</v>
      </c>
      <c r="Q21" s="117"/>
      <c r="R21" s="117"/>
    </row>
    <row r="22" spans="1:18" x14ac:dyDescent="0.3">
      <c r="A22"/>
      <c r="B22"/>
      <c r="C22"/>
      <c r="D22"/>
      <c r="E22"/>
      <c r="G22"/>
      <c r="H22"/>
      <c r="I22"/>
      <c r="J22"/>
      <c r="Q22" s="117"/>
      <c r="R22" s="117"/>
    </row>
    <row r="23" spans="1:18" x14ac:dyDescent="0.3">
      <c r="A23"/>
      <c r="B23"/>
      <c r="C23"/>
      <c r="D23"/>
      <c r="E23"/>
      <c r="G23"/>
      <c r="H23"/>
      <c r="I23"/>
      <c r="J23"/>
      <c r="Q23" s="117"/>
      <c r="R23" s="117"/>
    </row>
    <row r="24" spans="1:18" x14ac:dyDescent="0.3">
      <c r="A24"/>
      <c r="B24"/>
      <c r="C24"/>
      <c r="D24"/>
      <c r="E24"/>
      <c r="G24"/>
      <c r="H24"/>
      <c r="I24"/>
      <c r="J24"/>
      <c r="Q24" s="117"/>
      <c r="R24" s="117"/>
    </row>
    <row r="25" spans="1:18" x14ac:dyDescent="0.3">
      <c r="A25"/>
      <c r="B25"/>
      <c r="C25"/>
      <c r="D25"/>
      <c r="E25"/>
      <c r="G25"/>
      <c r="H25"/>
      <c r="I25"/>
      <c r="J25"/>
      <c r="Q25" s="117"/>
      <c r="R25" s="117"/>
    </row>
    <row r="26" spans="1:18" x14ac:dyDescent="0.3">
      <c r="A26"/>
      <c r="B26"/>
      <c r="C26"/>
      <c r="D26"/>
      <c r="E26"/>
      <c r="G26"/>
      <c r="H26"/>
      <c r="I26"/>
      <c r="J26"/>
      <c r="Q26" s="117"/>
      <c r="R26" s="117"/>
    </row>
    <row r="27" spans="1:18" x14ac:dyDescent="0.3">
      <c r="A27"/>
      <c r="B27"/>
      <c r="C27"/>
      <c r="D27"/>
      <c r="E27"/>
      <c r="G27"/>
      <c r="H27"/>
      <c r="I27"/>
      <c r="J27"/>
      <c r="Q27" s="117"/>
      <c r="R27" s="117"/>
    </row>
    <row r="28" spans="1:18" x14ac:dyDescent="0.3">
      <c r="A28"/>
      <c r="B28"/>
      <c r="C28"/>
      <c r="D28"/>
      <c r="E28"/>
      <c r="G28"/>
      <c r="H28"/>
      <c r="I28"/>
      <c r="J28"/>
      <c r="Q28" s="117"/>
      <c r="R28" s="117"/>
    </row>
    <row r="29" spans="1:18" x14ac:dyDescent="0.3">
      <c r="A29"/>
      <c r="B29"/>
      <c r="C29"/>
      <c r="D29"/>
      <c r="E29"/>
      <c r="G29"/>
      <c r="H29"/>
      <c r="I29"/>
      <c r="J29"/>
      <c r="Q29" s="117"/>
      <c r="R29" s="117"/>
    </row>
    <row r="30" spans="1:18" x14ac:dyDescent="0.3">
      <c r="A30"/>
      <c r="B30"/>
      <c r="C30"/>
      <c r="D30"/>
      <c r="E30"/>
      <c r="G30"/>
      <c r="H30"/>
      <c r="I30"/>
      <c r="J30"/>
      <c r="Q30" s="117"/>
      <c r="R30" s="117"/>
    </row>
    <row r="31" spans="1:18" x14ac:dyDescent="0.3">
      <c r="A31"/>
      <c r="B31"/>
      <c r="C31"/>
      <c r="D31"/>
      <c r="E31"/>
      <c r="G31"/>
      <c r="H31"/>
      <c r="I31"/>
      <c r="J31"/>
      <c r="Q31" s="117"/>
      <c r="R31" s="117"/>
    </row>
    <row r="32" spans="1:18" x14ac:dyDescent="0.3">
      <c r="A32"/>
      <c r="B32"/>
      <c r="C32"/>
      <c r="D32"/>
      <c r="E32"/>
      <c r="G32"/>
      <c r="H32"/>
      <c r="I32"/>
      <c r="J32"/>
      <c r="Q32" s="117"/>
      <c r="R32" s="117"/>
    </row>
    <row r="33" spans="1:18" x14ac:dyDescent="0.3">
      <c r="A33"/>
      <c r="B33"/>
      <c r="C33"/>
      <c r="D33"/>
      <c r="E33"/>
      <c r="G33"/>
      <c r="H33"/>
      <c r="I33"/>
      <c r="J33"/>
      <c r="Q33" s="117"/>
      <c r="R33" s="117"/>
    </row>
    <row r="34" spans="1:18" x14ac:dyDescent="0.3">
      <c r="A34"/>
      <c r="B34"/>
      <c r="C34"/>
      <c r="D34"/>
      <c r="E34"/>
      <c r="G34"/>
      <c r="H34"/>
      <c r="I34"/>
      <c r="J34"/>
      <c r="Q34" s="117"/>
      <c r="R34" s="117"/>
    </row>
    <row r="35" spans="1:18" x14ac:dyDescent="0.3">
      <c r="A35"/>
      <c r="B35"/>
      <c r="C35"/>
      <c r="D35"/>
      <c r="E35"/>
      <c r="G35"/>
      <c r="H35"/>
      <c r="I35"/>
      <c r="J35"/>
      <c r="Q35" s="117"/>
      <c r="R35" s="117"/>
    </row>
    <row r="36" spans="1:18" x14ac:dyDescent="0.3">
      <c r="A36"/>
      <c r="B36"/>
      <c r="C36"/>
      <c r="D36"/>
      <c r="E36"/>
      <c r="G36"/>
      <c r="H36"/>
      <c r="I36"/>
      <c r="J36"/>
      <c r="Q36" s="117"/>
      <c r="R36" s="117"/>
    </row>
    <row r="37" spans="1:18" x14ac:dyDescent="0.3">
      <c r="A37"/>
      <c r="B37"/>
      <c r="C37"/>
      <c r="D37"/>
      <c r="E37"/>
      <c r="G37"/>
      <c r="H37"/>
      <c r="I37"/>
      <c r="J37"/>
      <c r="Q37" s="117"/>
      <c r="R37" s="117"/>
    </row>
    <row r="38" spans="1:18" x14ac:dyDescent="0.3">
      <c r="A38"/>
      <c r="B38"/>
      <c r="C38"/>
      <c r="D38"/>
      <c r="E38"/>
      <c r="G38"/>
      <c r="H38"/>
      <c r="I38"/>
      <c r="J38"/>
      <c r="Q38" s="117"/>
      <c r="R38" s="117"/>
    </row>
    <row r="39" spans="1:18" x14ac:dyDescent="0.3">
      <c r="A39"/>
      <c r="B39"/>
      <c r="C39"/>
      <c r="D39"/>
      <c r="E39"/>
      <c r="Q39" s="117"/>
      <c r="R39" s="117"/>
    </row>
    <row r="40" spans="1:18" x14ac:dyDescent="0.3">
      <c r="A40"/>
      <c r="B40"/>
      <c r="C40"/>
      <c r="D40"/>
      <c r="E40"/>
      <c r="Q40" s="117"/>
      <c r="R40" s="117"/>
    </row>
    <row r="41" spans="1:18" x14ac:dyDescent="0.3">
      <c r="A41"/>
      <c r="B41"/>
      <c r="C41"/>
      <c r="D41"/>
      <c r="E41"/>
      <c r="Q41" s="117"/>
      <c r="R41" s="117"/>
    </row>
    <row r="42" spans="1:18" x14ac:dyDescent="0.3">
      <c r="A42"/>
      <c r="B42"/>
      <c r="C42"/>
      <c r="D42"/>
      <c r="E42"/>
      <c r="Q42" s="117"/>
      <c r="R42" s="117"/>
    </row>
    <row r="43" spans="1:18" x14ac:dyDescent="0.3">
      <c r="A43"/>
      <c r="B43"/>
      <c r="C43"/>
      <c r="D43"/>
      <c r="E43"/>
      <c r="Q43" s="117"/>
      <c r="R43" s="117"/>
    </row>
    <row r="44" spans="1:18" x14ac:dyDescent="0.3">
      <c r="A44"/>
      <c r="B44"/>
      <c r="C44"/>
      <c r="D44"/>
      <c r="E44"/>
      <c r="Q44" s="117"/>
      <c r="R44" s="117"/>
    </row>
    <row r="45" spans="1:18" x14ac:dyDescent="0.3">
      <c r="A45"/>
      <c r="B45"/>
      <c r="C45"/>
      <c r="D45"/>
      <c r="E45"/>
      <c r="Q45" s="117"/>
      <c r="R45" s="117"/>
    </row>
    <row r="46" spans="1:18" x14ac:dyDescent="0.3">
      <c r="A46"/>
      <c r="B46"/>
      <c r="C46"/>
      <c r="D46"/>
      <c r="E46"/>
      <c r="Q46" s="117"/>
      <c r="R46" s="117"/>
    </row>
    <row r="47" spans="1:18" x14ac:dyDescent="0.3">
      <c r="A47"/>
      <c r="B47"/>
      <c r="C47"/>
      <c r="D47"/>
      <c r="E47"/>
      <c r="Q47" s="117"/>
      <c r="R47" s="117"/>
    </row>
    <row r="48" spans="1:18" x14ac:dyDescent="0.3">
      <c r="A48"/>
      <c r="B48"/>
      <c r="C48"/>
      <c r="D48"/>
      <c r="E48"/>
      <c r="Q48" s="117"/>
      <c r="R48" s="117"/>
    </row>
    <row r="49" spans="1:18" x14ac:dyDescent="0.3">
      <c r="A49"/>
      <c r="B49"/>
      <c r="C49"/>
      <c r="D49"/>
      <c r="E49"/>
      <c r="Q49" s="117"/>
      <c r="R49" s="117"/>
    </row>
    <row r="50" spans="1:18" x14ac:dyDescent="0.3">
      <c r="A50"/>
      <c r="B50"/>
      <c r="C50"/>
      <c r="D50"/>
      <c r="E50"/>
      <c r="Q50" s="117"/>
      <c r="R50" s="117"/>
    </row>
    <row r="51" spans="1:18" x14ac:dyDescent="0.3">
      <c r="A51"/>
      <c r="B51"/>
      <c r="C51"/>
      <c r="D51"/>
      <c r="E51"/>
      <c r="Q51" s="117"/>
      <c r="R51" s="117"/>
    </row>
    <row r="52" spans="1:18" x14ac:dyDescent="0.3">
      <c r="A52"/>
      <c r="B52"/>
      <c r="C52"/>
      <c r="D52"/>
      <c r="E52"/>
      <c r="Q52" s="117"/>
      <c r="R52" s="117"/>
    </row>
    <row r="53" spans="1:18" x14ac:dyDescent="0.3">
      <c r="A53"/>
      <c r="B53"/>
      <c r="C53"/>
      <c r="D53"/>
      <c r="E53"/>
      <c r="Q53" s="117"/>
      <c r="R53" s="117"/>
    </row>
    <row r="54" spans="1:18" x14ac:dyDescent="0.3">
      <c r="A54"/>
      <c r="B54"/>
      <c r="C54"/>
      <c r="D54"/>
      <c r="E54"/>
      <c r="Q54" s="117"/>
      <c r="R54" s="117"/>
    </row>
    <row r="55" spans="1:18" x14ac:dyDescent="0.3">
      <c r="A55"/>
      <c r="B55"/>
      <c r="C55"/>
      <c r="D55"/>
      <c r="E55"/>
      <c r="Q55" s="117"/>
      <c r="R55" s="117"/>
    </row>
    <row r="56" spans="1:18" x14ac:dyDescent="0.3">
      <c r="A56"/>
      <c r="B56"/>
      <c r="C56"/>
      <c r="D56"/>
      <c r="E56"/>
      <c r="Q56" s="117"/>
      <c r="R56" s="117"/>
    </row>
    <row r="57" spans="1:18" x14ac:dyDescent="0.3">
      <c r="A57"/>
      <c r="B57"/>
      <c r="C57"/>
      <c r="D57"/>
      <c r="E57"/>
      <c r="Q57" s="117"/>
      <c r="R57" s="117"/>
    </row>
    <row r="58" spans="1:18" x14ac:dyDescent="0.3">
      <c r="A58"/>
      <c r="B58"/>
      <c r="C58"/>
      <c r="D58"/>
      <c r="E58"/>
      <c r="Q58" s="117"/>
      <c r="R58" s="117"/>
    </row>
    <row r="59" spans="1:18" x14ac:dyDescent="0.3">
      <c r="A59"/>
      <c r="B59"/>
      <c r="C59"/>
      <c r="D59"/>
      <c r="E59"/>
      <c r="Q59" s="117"/>
      <c r="R59" s="117"/>
    </row>
    <row r="60" spans="1:18" x14ac:dyDescent="0.3">
      <c r="A60"/>
      <c r="B60"/>
      <c r="C60"/>
      <c r="D60"/>
      <c r="E60"/>
      <c r="Q60" s="117"/>
      <c r="R60" s="117"/>
    </row>
    <row r="61" spans="1:18" x14ac:dyDescent="0.3">
      <c r="A61"/>
      <c r="B61"/>
      <c r="C61"/>
      <c r="D61"/>
      <c r="E61"/>
      <c r="Q61" s="117"/>
      <c r="R61" s="117"/>
    </row>
    <row r="62" spans="1:18" x14ac:dyDescent="0.3">
      <c r="A62"/>
      <c r="B62"/>
      <c r="C62"/>
      <c r="D62"/>
      <c r="E62"/>
      <c r="Q62" s="117"/>
      <c r="R62" s="117"/>
    </row>
    <row r="63" spans="1:18" x14ac:dyDescent="0.3">
      <c r="A63"/>
      <c r="B63"/>
      <c r="C63"/>
      <c r="D63"/>
      <c r="E63"/>
      <c r="Q63" s="117"/>
      <c r="R63" s="117"/>
    </row>
    <row r="64" spans="1:18" x14ac:dyDescent="0.3">
      <c r="A64"/>
      <c r="B64"/>
      <c r="C64"/>
      <c r="D64"/>
      <c r="E64"/>
      <c r="Q64" s="117"/>
      <c r="R64" s="117"/>
    </row>
    <row r="65" spans="1:18" x14ac:dyDescent="0.3">
      <c r="A65"/>
      <c r="B65"/>
      <c r="C65"/>
      <c r="D65"/>
      <c r="E65"/>
      <c r="Q65" s="117"/>
      <c r="R65" s="117"/>
    </row>
    <row r="66" spans="1:18" x14ac:dyDescent="0.3">
      <c r="A66"/>
      <c r="B66"/>
      <c r="C66"/>
      <c r="D66"/>
      <c r="E66"/>
      <c r="Q66" s="117"/>
      <c r="R66" s="117"/>
    </row>
    <row r="67" spans="1:18" x14ac:dyDescent="0.3">
      <c r="A67"/>
      <c r="B67"/>
      <c r="C67"/>
      <c r="D67"/>
      <c r="E67"/>
      <c r="Q67" s="117"/>
      <c r="R67" s="117"/>
    </row>
    <row r="68" spans="1:18" x14ac:dyDescent="0.3">
      <c r="A68"/>
      <c r="B68"/>
      <c r="C68"/>
      <c r="D68"/>
      <c r="E68"/>
      <c r="Q68" s="117"/>
      <c r="R68" s="117"/>
    </row>
    <row r="69" spans="1:18" x14ac:dyDescent="0.3">
      <c r="A69"/>
      <c r="B69"/>
      <c r="C69"/>
      <c r="D69"/>
      <c r="E69"/>
      <c r="Q69" s="117"/>
      <c r="R69" s="117"/>
    </row>
    <row r="70" spans="1:18" x14ac:dyDescent="0.3">
      <c r="A70"/>
      <c r="B70"/>
      <c r="C70"/>
      <c r="D70"/>
      <c r="E70"/>
      <c r="Q70" s="117"/>
      <c r="R70" s="117"/>
    </row>
    <row r="71" spans="1:18" x14ac:dyDescent="0.3">
      <c r="A71"/>
      <c r="B71"/>
      <c r="C71"/>
      <c r="D71"/>
      <c r="E71"/>
      <c r="Q71" s="117"/>
      <c r="R71" s="117"/>
    </row>
    <row r="72" spans="1:18" x14ac:dyDescent="0.3">
      <c r="A72"/>
      <c r="B72"/>
      <c r="C72"/>
      <c r="D72"/>
      <c r="E72"/>
      <c r="Q72" s="117"/>
      <c r="R72" s="117"/>
    </row>
    <row r="73" spans="1:18" x14ac:dyDescent="0.3">
      <c r="A73"/>
      <c r="B73"/>
      <c r="C73"/>
      <c r="D73"/>
      <c r="E73"/>
      <c r="Q73" s="117"/>
      <c r="R73" s="117"/>
    </row>
    <row r="74" spans="1:18" x14ac:dyDescent="0.3">
      <c r="A74"/>
      <c r="B74"/>
      <c r="C74"/>
      <c r="D74"/>
      <c r="E74"/>
      <c r="Q74" s="117"/>
      <c r="R74" s="117"/>
    </row>
    <row r="75" spans="1:18" x14ac:dyDescent="0.3">
      <c r="A75"/>
      <c r="B75"/>
      <c r="C75"/>
      <c r="D75"/>
      <c r="E75"/>
      <c r="Q75" s="117"/>
      <c r="R75" s="117"/>
    </row>
    <row r="76" spans="1:18" x14ac:dyDescent="0.3">
      <c r="A76"/>
      <c r="B76"/>
      <c r="C76"/>
      <c r="D76"/>
      <c r="E76"/>
      <c r="Q76" s="117"/>
      <c r="R76" s="117"/>
    </row>
    <row r="77" spans="1:18" x14ac:dyDescent="0.3">
      <c r="A77"/>
      <c r="B77"/>
      <c r="C77"/>
      <c r="D77"/>
      <c r="E77"/>
      <c r="Q77" s="117"/>
      <c r="R77" s="117"/>
    </row>
    <row r="78" spans="1:18" x14ac:dyDescent="0.3">
      <c r="A78"/>
      <c r="B78"/>
      <c r="C78"/>
      <c r="D78"/>
      <c r="E78"/>
      <c r="Q78" s="117"/>
      <c r="R78" s="117"/>
    </row>
    <row r="79" spans="1:18" x14ac:dyDescent="0.3">
      <c r="A79"/>
      <c r="B79"/>
      <c r="C79"/>
      <c r="D79"/>
      <c r="E79"/>
      <c r="Q79" s="117"/>
      <c r="R79" s="117"/>
    </row>
    <row r="80" spans="1:18" x14ac:dyDescent="0.3">
      <c r="A80"/>
      <c r="B80"/>
      <c r="C80"/>
      <c r="D80"/>
      <c r="E80"/>
      <c r="Q80" s="117"/>
      <c r="R80" s="117"/>
    </row>
    <row r="81" spans="1:18" x14ac:dyDescent="0.3">
      <c r="A81"/>
      <c r="B81"/>
      <c r="C81"/>
      <c r="D81"/>
      <c r="E81"/>
      <c r="Q81" s="117"/>
      <c r="R81" s="117"/>
    </row>
    <row r="82" spans="1:18" x14ac:dyDescent="0.3">
      <c r="B82" s="124"/>
      <c r="C82" s="124"/>
      <c r="D82" s="124"/>
      <c r="E82" s="124"/>
    </row>
  </sheetData>
  <sheetProtection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DD3D-A9A4-4D3D-8A43-8CB896032ECE}">
  <sheetPr codeName="Sheet3">
    <tabColor rgb="FFFF720B"/>
  </sheetPr>
  <dimension ref="A1:AY100"/>
  <sheetViews>
    <sheetView showGridLines="0" topLeftCell="C37" zoomScale="78" zoomScaleNormal="85" workbookViewId="0">
      <selection activeCell="O35" sqref="O35"/>
    </sheetView>
  </sheetViews>
  <sheetFormatPr defaultRowHeight="14.4" x14ac:dyDescent="0.3"/>
  <cols>
    <col min="1" max="1" width="0.6640625" style="102" customWidth="1"/>
    <col min="2" max="2" width="11.44140625" style="102" customWidth="1"/>
    <col min="3" max="3" width="5" style="112" customWidth="1"/>
    <col min="4" max="4" width="7.88671875" style="102" bestFit="1" customWidth="1"/>
    <col min="5" max="5" width="7.88671875" style="113" bestFit="1" customWidth="1"/>
    <col min="6" max="6" width="6.77734375" style="102" customWidth="1"/>
    <col min="7" max="20" width="9.44140625" style="102" customWidth="1"/>
    <col min="21" max="48" width="8.88671875" style="102"/>
    <col min="49" max="49" width="7.33203125" style="102" bestFit="1" customWidth="1"/>
    <col min="50" max="50" width="7" style="102" bestFit="1" customWidth="1"/>
    <col min="51" max="16384" width="8.88671875" style="102"/>
  </cols>
  <sheetData>
    <row r="1" spans="1:51" ht="39.6" customHeight="1" x14ac:dyDescent="0.55000000000000004">
      <c r="A1" s="106"/>
      <c r="B1" s="107"/>
      <c r="C1" s="108"/>
      <c r="D1" s="109"/>
      <c r="E1" s="103" t="s">
        <v>224</v>
      </c>
      <c r="F1" s="104"/>
      <c r="G1" s="104"/>
      <c r="H1" s="110"/>
      <c r="I1" s="110"/>
      <c r="J1" s="110"/>
      <c r="K1" s="110"/>
      <c r="L1" s="110"/>
      <c r="M1" s="110"/>
      <c r="N1" s="110"/>
      <c r="O1" s="110"/>
      <c r="P1" s="110"/>
      <c r="Q1" s="110"/>
      <c r="R1" s="110"/>
      <c r="S1" s="110"/>
      <c r="T1" s="110"/>
      <c r="U1" s="110"/>
      <c r="V1" s="110"/>
      <c r="W1" s="110"/>
      <c r="X1" s="110"/>
      <c r="Y1" s="110"/>
      <c r="Z1" s="104"/>
      <c r="AA1" s="104"/>
      <c r="AB1" s="104"/>
      <c r="AC1" s="111"/>
      <c r="AD1" s="104"/>
      <c r="AE1" s="104"/>
      <c r="AF1" s="104"/>
      <c r="AG1" s="104"/>
      <c r="AH1" s="104"/>
      <c r="AI1" s="104"/>
      <c r="AJ1" s="104"/>
      <c r="AK1" s="104"/>
      <c r="AL1" s="104"/>
      <c r="AM1" s="107"/>
      <c r="AN1" s="107"/>
      <c r="AO1" s="107"/>
      <c r="AP1" s="111"/>
      <c r="AQ1" s="111"/>
      <c r="AR1" s="111"/>
      <c r="AS1" s="111"/>
      <c r="AT1" s="111"/>
      <c r="AU1" s="111"/>
      <c r="AV1" s="111"/>
      <c r="AW1" s="111"/>
      <c r="AX1" s="111"/>
      <c r="AY1" s="111"/>
    </row>
    <row r="2" spans="1:51" ht="2.4" customHeight="1" x14ac:dyDescent="0.3">
      <c r="N2" s="114"/>
    </row>
    <row r="14" spans="1:51" ht="9" customHeight="1" x14ac:dyDescent="0.3"/>
    <row r="15" spans="1:51" ht="9" customHeight="1" x14ac:dyDescent="0.3"/>
    <row r="16" spans="1:51" ht="9" customHeight="1" x14ac:dyDescent="0.3"/>
    <row r="17" spans="16:16" ht="9" customHeight="1" x14ac:dyDescent="0.3"/>
    <row r="18" spans="16:16" ht="9" customHeight="1" x14ac:dyDescent="0.3"/>
    <row r="20" spans="16:16" ht="9" customHeight="1" x14ac:dyDescent="0.3"/>
    <row r="21" spans="16:16" ht="9" customHeight="1" x14ac:dyDescent="0.3"/>
    <row r="22" spans="16:16" ht="9" customHeight="1" x14ac:dyDescent="0.3"/>
    <row r="23" spans="16:16" ht="9" customHeight="1" x14ac:dyDescent="0.3"/>
    <row r="24" spans="16:16" ht="9" customHeight="1" x14ac:dyDescent="0.3">
      <c r="P24" s="102">
        <v>1</v>
      </c>
    </row>
    <row r="25" spans="16:16" ht="9" customHeight="1" x14ac:dyDescent="0.3"/>
    <row r="27" spans="16:16" ht="9" customHeight="1" x14ac:dyDescent="0.3"/>
    <row r="29" spans="16:16" ht="9" customHeight="1" x14ac:dyDescent="0.3"/>
    <row r="30" spans="16:16" ht="9" customHeight="1" x14ac:dyDescent="0.3"/>
    <row r="31" spans="16:16" ht="9" customHeight="1" x14ac:dyDescent="0.3"/>
    <row r="32" spans="16:16" ht="9" customHeight="1" x14ac:dyDescent="0.3"/>
    <row r="33" spans="1:7" ht="9" customHeight="1" x14ac:dyDescent="0.3"/>
    <row r="34" spans="1:7" ht="9" customHeight="1" x14ac:dyDescent="0.3"/>
    <row r="35" spans="1:7" ht="9" customHeight="1" x14ac:dyDescent="0.3"/>
    <row r="36" spans="1:7" x14ac:dyDescent="0.3">
      <c r="A36" s="115" t="str">
        <f>CHOOSE(OR(IFERROR(FIND("(",AX91)=1,0),IFERROR(FIND("(",AX95)=1,))+1,"ERROR!!! Please remove Filter",IFERROR(INDEX(CATALOG!A2:A37,MATCH(AX91,CATALOG!$A$2:$A$37,0),2),'YEAR''S_DASHBOARD'!AX95))</f>
        <v>(All)</v>
      </c>
      <c r="G36" s="118" t="s">
        <v>156</v>
      </c>
    </row>
    <row r="37" spans="1:7" ht="9" customHeight="1" x14ac:dyDescent="0.3"/>
    <row r="38" spans="1:7" ht="9" customHeight="1" x14ac:dyDescent="0.3"/>
    <row r="39" spans="1:7" ht="9" customHeight="1" x14ac:dyDescent="0.3"/>
    <row r="40" spans="1:7" ht="9" customHeight="1" x14ac:dyDescent="0.3"/>
    <row r="41" spans="1:7" ht="9" customHeight="1" x14ac:dyDescent="0.3"/>
    <row r="42" spans="1:7" ht="9" customHeight="1" x14ac:dyDescent="0.3">
      <c r="C42" s="112" t="str">
        <f>IF(A36="ERROR!!! Please remove Filter","ERROR!!! Please remove one of the bottom filters (Code) or (Product Search",IFERROR(INDEX(CATALOG!H2:H37,MATCH('YEAR''S_DASHBOARD'!A36,CATALOG!B2:B37,0)),""))</f>
        <v/>
      </c>
    </row>
    <row r="43" spans="1:7" ht="9" customHeight="1" x14ac:dyDescent="0.3">
      <c r="C43" s="112" t="s">
        <v>156</v>
      </c>
    </row>
    <row r="44" spans="1:7" ht="9" customHeight="1" x14ac:dyDescent="0.3"/>
    <row r="45" spans="1:7" ht="9" customHeight="1" x14ac:dyDescent="0.3"/>
    <row r="46" spans="1:7" ht="9" customHeight="1" x14ac:dyDescent="0.3"/>
    <row r="47" spans="1:7" ht="9" customHeight="1" x14ac:dyDescent="0.3"/>
    <row r="48" spans="1:7" ht="9" customHeight="1" x14ac:dyDescent="0.3"/>
    <row r="49" spans="3:7" ht="9" customHeight="1" x14ac:dyDescent="0.3">
      <c r="C49" s="112" t="str">
        <f>IF(A36="ERROR!!! Please remove filter",A36,IFERROR("Retail Price:"&amp;TEXT(INDEX(CATALOG!D2:D37,MATCH('YEAR''S_DASHBOARD'!A36,CATALOG!B2:B37,0)),"$# ##0,00"),""))</f>
        <v/>
      </c>
    </row>
    <row r="61" spans="3:7" x14ac:dyDescent="0.3">
      <c r="G61" s="102" t="s">
        <v>208</v>
      </c>
    </row>
    <row r="86" spans="49:50" x14ac:dyDescent="0.3">
      <c r="AW86" s="116" t="s">
        <v>7</v>
      </c>
      <c r="AX86" s="119" t="s">
        <v>149</v>
      </c>
    </row>
    <row r="91" spans="49:50" x14ac:dyDescent="0.3">
      <c r="AW91" s="116" t="s">
        <v>1</v>
      </c>
      <c r="AX91" s="119" t="s">
        <v>149</v>
      </c>
    </row>
    <row r="95" spans="49:50" x14ac:dyDescent="0.3">
      <c r="AW95" s="116" t="s">
        <v>2</v>
      </c>
      <c r="AX95" t="s">
        <v>149</v>
      </c>
    </row>
    <row r="100" spans="49:50" x14ac:dyDescent="0.3">
      <c r="AW100" s="116" t="s">
        <v>8</v>
      </c>
      <c r="AX100" s="119" t="s">
        <v>149</v>
      </c>
    </row>
  </sheetData>
  <pageMargins left="0.7" right="0.7" top="0.75" bottom="0.75" header="0.3" footer="0.3"/>
  <pageSetup orientation="portrait" r:id="rId5"/>
  <drawing r:id="rId6"/>
  <legacyDrawing r:id="rId7"/>
  <mc:AlternateContent xmlns:mc="http://schemas.openxmlformats.org/markup-compatibility/2006">
    <mc:Choice Requires="x14">
      <controls>
        <mc:AlternateContent xmlns:mc="http://schemas.openxmlformats.org/markup-compatibility/2006">
          <mc:Choice Requires="x14">
            <control shapeId="2061" r:id="rId8" name="Group Box 13">
              <controlPr defaultSize="0" autoFill="0" autoPict="0">
                <anchor moveWithCells="1">
                  <from>
                    <xdr:col>26</xdr:col>
                    <xdr:colOff>350520</xdr:colOff>
                    <xdr:row>11</xdr:row>
                    <xdr:rowOff>0</xdr:rowOff>
                  </from>
                  <to>
                    <xdr:col>29</xdr:col>
                    <xdr:colOff>472440</xdr:colOff>
                    <xdr:row>12</xdr:row>
                    <xdr:rowOff>68580</xdr:rowOff>
                  </to>
                </anchor>
              </controlPr>
            </control>
          </mc:Choice>
        </mc:AlternateContent>
        <mc:AlternateContent xmlns:mc="http://schemas.openxmlformats.org/markup-compatibility/2006">
          <mc:Choice Requires="x14">
            <control shapeId="2064" r:id="rId9" name="Option Button 16">
              <controlPr defaultSize="0" autoFill="0" autoLine="0" autoPict="0">
                <anchor moveWithCells="1">
                  <from>
                    <xdr:col>26</xdr:col>
                    <xdr:colOff>571500</xdr:colOff>
                    <xdr:row>10</xdr:row>
                    <xdr:rowOff>160020</xdr:rowOff>
                  </from>
                  <to>
                    <xdr:col>27</xdr:col>
                    <xdr:colOff>213360</xdr:colOff>
                    <xdr:row>12</xdr:row>
                    <xdr:rowOff>53340</xdr:rowOff>
                  </to>
                </anchor>
              </controlPr>
            </control>
          </mc:Choice>
        </mc:AlternateContent>
        <mc:AlternateContent xmlns:mc="http://schemas.openxmlformats.org/markup-compatibility/2006">
          <mc:Choice Requires="x14">
            <control shapeId="2065" r:id="rId10" name="Option Button 17">
              <controlPr defaultSize="0" autoFill="0" autoLine="0" autoPict="0">
                <anchor moveWithCells="1">
                  <from>
                    <xdr:col>28</xdr:col>
                    <xdr:colOff>373380</xdr:colOff>
                    <xdr:row>10</xdr:row>
                    <xdr:rowOff>160020</xdr:rowOff>
                  </from>
                  <to>
                    <xdr:col>29</xdr:col>
                    <xdr:colOff>0</xdr:colOff>
                    <xdr:row>12</xdr:row>
                    <xdr:rowOff>53340</xdr:rowOff>
                  </to>
                </anchor>
              </controlPr>
            </control>
          </mc:Choice>
        </mc:AlternateContent>
        <mc:AlternateContent xmlns:mc="http://schemas.openxmlformats.org/markup-compatibility/2006">
          <mc:Choice Requires="x14">
            <control shapeId="2068" r:id="rId11" name="Group Box 20">
              <controlPr defaultSize="0" autoFill="0" autoPict="0">
                <anchor moveWithCells="1">
                  <from>
                    <xdr:col>10</xdr:col>
                    <xdr:colOff>388620</xdr:colOff>
                    <xdr:row>58</xdr:row>
                    <xdr:rowOff>144780</xdr:rowOff>
                  </from>
                  <to>
                    <xdr:col>17</xdr:col>
                    <xdr:colOff>114300</xdr:colOff>
                    <xdr:row>61</xdr:row>
                    <xdr:rowOff>7620</xdr:rowOff>
                  </to>
                </anchor>
              </controlPr>
            </control>
          </mc:Choice>
        </mc:AlternateContent>
        <mc:AlternateContent xmlns:mc="http://schemas.openxmlformats.org/markup-compatibility/2006">
          <mc:Choice Requires="x14">
            <control shapeId="2071" r:id="rId12" name="Group Box 23">
              <controlPr defaultSize="0" autoFill="0" autoPict="0">
                <anchor moveWithCells="1">
                  <from>
                    <xdr:col>10</xdr:col>
                    <xdr:colOff>45720</xdr:colOff>
                    <xdr:row>58</xdr:row>
                    <xdr:rowOff>53340</xdr:rowOff>
                  </from>
                  <to>
                    <xdr:col>16</xdr:col>
                    <xdr:colOff>381000</xdr:colOff>
                    <xdr:row>60</xdr:row>
                    <xdr:rowOff>106680</xdr:rowOff>
                  </to>
                </anchor>
              </controlPr>
            </control>
          </mc:Choice>
        </mc:AlternateContent>
        <mc:AlternateContent xmlns:mc="http://schemas.openxmlformats.org/markup-compatibility/2006">
          <mc:Choice Requires="x14">
            <control shapeId="2079" r:id="rId13" name="Group Box 31">
              <controlPr defaultSize="0" autoFill="0" autoPict="0">
                <anchor moveWithCells="1">
                  <from>
                    <xdr:col>10</xdr:col>
                    <xdr:colOff>259080</xdr:colOff>
                    <xdr:row>58</xdr:row>
                    <xdr:rowOff>53340</xdr:rowOff>
                  </from>
                  <to>
                    <xdr:col>16</xdr:col>
                    <xdr:colOff>350520</xdr:colOff>
                    <xdr:row>60</xdr:row>
                    <xdr:rowOff>160020</xdr:rowOff>
                  </to>
                </anchor>
              </controlPr>
            </control>
          </mc:Choice>
        </mc:AlternateContent>
        <mc:AlternateContent xmlns:mc="http://schemas.openxmlformats.org/markup-compatibility/2006">
          <mc:Choice Requires="x14">
            <control shapeId="2080" r:id="rId14" name="Option Button 32">
              <controlPr defaultSize="0" autoFill="0" autoLine="0" autoPict="0">
                <anchor moveWithCells="1">
                  <from>
                    <xdr:col>10</xdr:col>
                    <xdr:colOff>350520</xdr:colOff>
                    <xdr:row>58</xdr:row>
                    <xdr:rowOff>152400</xdr:rowOff>
                  </from>
                  <to>
                    <xdr:col>10</xdr:col>
                    <xdr:colOff>609600</xdr:colOff>
                    <xdr:row>60</xdr:row>
                    <xdr:rowOff>30480</xdr:rowOff>
                  </to>
                </anchor>
              </controlPr>
            </control>
          </mc:Choice>
        </mc:AlternateContent>
        <mc:AlternateContent xmlns:mc="http://schemas.openxmlformats.org/markup-compatibility/2006">
          <mc:Choice Requires="x14">
            <control shapeId="2081" r:id="rId15" name="Option Button 33">
              <controlPr defaultSize="0" autoFill="0" autoLine="0" autoPict="0">
                <anchor moveWithCells="1">
                  <from>
                    <xdr:col>11</xdr:col>
                    <xdr:colOff>563880</xdr:colOff>
                    <xdr:row>58</xdr:row>
                    <xdr:rowOff>160020</xdr:rowOff>
                  </from>
                  <to>
                    <xdr:col>12</xdr:col>
                    <xdr:colOff>167640</xdr:colOff>
                    <xdr:row>60</xdr:row>
                    <xdr:rowOff>45720</xdr:rowOff>
                  </to>
                </anchor>
              </controlPr>
            </control>
          </mc:Choice>
        </mc:AlternateContent>
        <mc:AlternateContent xmlns:mc="http://schemas.openxmlformats.org/markup-compatibility/2006">
          <mc:Choice Requires="x14">
            <control shapeId="2082" r:id="rId16" name="Option Button 34">
              <controlPr defaultSize="0" autoFill="0" autoLine="0" autoPict="0">
                <anchor moveWithCells="1">
                  <from>
                    <xdr:col>10</xdr:col>
                    <xdr:colOff>358140</xdr:colOff>
                    <xdr:row>58</xdr:row>
                    <xdr:rowOff>167640</xdr:rowOff>
                  </from>
                  <to>
                    <xdr:col>10</xdr:col>
                    <xdr:colOff>533400</xdr:colOff>
                    <xdr:row>60</xdr:row>
                    <xdr:rowOff>22860</xdr:rowOff>
                  </to>
                </anchor>
              </controlPr>
            </control>
          </mc:Choice>
        </mc:AlternateContent>
        <mc:AlternateContent xmlns:mc="http://schemas.openxmlformats.org/markup-compatibility/2006">
          <mc:Choice Requires="x14">
            <control shapeId="2084" r:id="rId17" name="Option Button 36">
              <controlPr defaultSize="0" autoFill="0" autoLine="0" autoPict="0">
                <anchor moveWithCells="1">
                  <from>
                    <xdr:col>10</xdr:col>
                    <xdr:colOff>358140</xdr:colOff>
                    <xdr:row>58</xdr:row>
                    <xdr:rowOff>167640</xdr:rowOff>
                  </from>
                  <to>
                    <xdr:col>10</xdr:col>
                    <xdr:colOff>533400</xdr:colOff>
                    <xdr:row>60</xdr:row>
                    <xdr:rowOff>22860</xdr:rowOff>
                  </to>
                </anchor>
              </controlPr>
            </control>
          </mc:Choice>
        </mc:AlternateContent>
        <mc:AlternateContent xmlns:mc="http://schemas.openxmlformats.org/markup-compatibility/2006">
          <mc:Choice Requires="x14">
            <control shapeId="2085" r:id="rId18" name="Option Button 37">
              <controlPr defaultSize="0" autoFill="0" autoLine="0" autoPict="0">
                <anchor moveWithCells="1">
                  <from>
                    <xdr:col>13</xdr:col>
                    <xdr:colOff>381000</xdr:colOff>
                    <xdr:row>58</xdr:row>
                    <xdr:rowOff>167640</xdr:rowOff>
                  </from>
                  <to>
                    <xdr:col>13</xdr:col>
                    <xdr:colOff>632460</xdr:colOff>
                    <xdr:row>60</xdr:row>
                    <xdr:rowOff>53340</xdr:rowOff>
                  </to>
                </anchor>
              </controlPr>
            </control>
          </mc:Choice>
        </mc:AlternateContent>
        <mc:AlternateContent xmlns:mc="http://schemas.openxmlformats.org/markup-compatibility/2006">
          <mc:Choice Requires="x14">
            <control shapeId="2086" r:id="rId19" name="Option Button 38">
              <controlPr defaultSize="0" autoFill="0" autoLine="0" autoPict="0">
                <anchor moveWithCells="1">
                  <from>
                    <xdr:col>13</xdr:col>
                    <xdr:colOff>373380</xdr:colOff>
                    <xdr:row>58</xdr:row>
                    <xdr:rowOff>167640</xdr:rowOff>
                  </from>
                  <to>
                    <xdr:col>13</xdr:col>
                    <xdr:colOff>624840</xdr:colOff>
                    <xdr:row>60</xdr:row>
                    <xdr:rowOff>45720</xdr:rowOff>
                  </to>
                </anchor>
              </controlPr>
            </control>
          </mc:Choice>
        </mc:AlternateContent>
        <mc:AlternateContent xmlns:mc="http://schemas.openxmlformats.org/markup-compatibility/2006">
          <mc:Choice Requires="x14">
            <control shapeId="2087" r:id="rId20" name="Option Button 39">
              <controlPr defaultSize="0" autoFill="0" autoLine="0" autoPict="0">
                <anchor moveWithCells="1">
                  <from>
                    <xdr:col>13</xdr:col>
                    <xdr:colOff>381000</xdr:colOff>
                    <xdr:row>58</xdr:row>
                    <xdr:rowOff>167640</xdr:rowOff>
                  </from>
                  <to>
                    <xdr:col>13</xdr:col>
                    <xdr:colOff>640080</xdr:colOff>
                    <xdr:row>60</xdr:row>
                    <xdr:rowOff>53340</xdr:rowOff>
                  </to>
                </anchor>
              </controlPr>
            </control>
          </mc:Choice>
        </mc:AlternateContent>
        <mc:AlternateContent xmlns:mc="http://schemas.openxmlformats.org/markup-compatibility/2006">
          <mc:Choice Requires="x14">
            <control shapeId="2088" r:id="rId21" name="Option Button 40">
              <controlPr defaultSize="0" autoFill="0" autoLine="0" autoPict="0">
                <anchor moveWithCells="1">
                  <from>
                    <xdr:col>14</xdr:col>
                    <xdr:colOff>350520</xdr:colOff>
                    <xdr:row>59</xdr:row>
                    <xdr:rowOff>0</xdr:rowOff>
                  </from>
                  <to>
                    <xdr:col>14</xdr:col>
                    <xdr:colOff>601980</xdr:colOff>
                    <xdr:row>60</xdr:row>
                    <xdr:rowOff>68580</xdr:rowOff>
                  </to>
                </anchor>
              </controlPr>
            </control>
          </mc:Choice>
        </mc:AlternateContent>
        <mc:AlternateContent xmlns:mc="http://schemas.openxmlformats.org/markup-compatibility/2006">
          <mc:Choice Requires="x14">
            <control shapeId="2089" r:id="rId22" name="Group Box 41">
              <controlPr defaultSize="0" autoFill="0" autoPict="0">
                <anchor moveWithCells="1">
                  <from>
                    <xdr:col>10</xdr:col>
                    <xdr:colOff>327660</xdr:colOff>
                    <xdr:row>58</xdr:row>
                    <xdr:rowOff>76200</xdr:rowOff>
                  </from>
                  <to>
                    <xdr:col>15</xdr:col>
                    <xdr:colOff>388620</xdr:colOff>
                    <xdr:row>60</xdr:row>
                    <xdr:rowOff>129540</xdr:rowOff>
                  </to>
                </anchor>
              </controlPr>
            </control>
          </mc:Choice>
        </mc:AlternateContent>
        <mc:AlternateContent xmlns:mc="http://schemas.openxmlformats.org/markup-compatibility/2006">
          <mc:Choice Requires="x14">
            <control shapeId="2091" r:id="rId23" name="Group Box 43">
              <controlPr defaultSize="0" autoFill="0" autoPict="0">
                <anchor moveWithCells="1">
                  <from>
                    <xdr:col>10</xdr:col>
                    <xdr:colOff>304800</xdr:colOff>
                    <xdr:row>58</xdr:row>
                    <xdr:rowOff>45720</xdr:rowOff>
                  </from>
                  <to>
                    <xdr:col>15</xdr:col>
                    <xdr:colOff>365760</xdr:colOff>
                    <xdr:row>60</xdr:row>
                    <xdr:rowOff>76200</xdr:rowOff>
                  </to>
                </anchor>
              </controlPr>
            </control>
          </mc:Choice>
        </mc:AlternateContent>
      </controls>
    </mc:Choice>
  </mc:AlternateContent>
  <extLst>
    <ext xmlns:x14="http://schemas.microsoft.com/office/spreadsheetml/2009/9/main" uri="{A8765BA9-456A-4dab-B4F3-ACF838C121DE}">
      <x14:slicerList>
        <x14:slicer r:id="rId2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D544-4FD2-409F-AFEF-10E34548525A}">
  <sheetPr codeName="Sheet6">
    <tabColor rgb="FF991CFB"/>
  </sheetPr>
  <dimension ref="A1:AX100"/>
  <sheetViews>
    <sheetView showGridLines="0" topLeftCell="A20" zoomScale="72" zoomScaleNormal="85" workbookViewId="0">
      <selection activeCell="C11" sqref="C11"/>
    </sheetView>
  </sheetViews>
  <sheetFormatPr defaultRowHeight="14.4" x14ac:dyDescent="0.3"/>
  <cols>
    <col min="1" max="3" width="8.88671875" style="102"/>
    <col min="4" max="4" width="5" style="102" customWidth="1"/>
    <col min="5" max="48" width="8.88671875" style="102"/>
    <col min="49" max="49" width="8.33203125" style="102" hidden="1" customWidth="1"/>
    <col min="50" max="50" width="6.33203125" style="102" hidden="1" customWidth="1"/>
    <col min="51" max="16384" width="8.88671875" style="102"/>
  </cols>
  <sheetData>
    <row r="1" spans="1:50" ht="30.6" x14ac:dyDescent="0.55000000000000004">
      <c r="E1" s="103" t="s">
        <v>219</v>
      </c>
      <c r="F1" s="104"/>
      <c r="G1" s="104"/>
      <c r="H1" s="104"/>
      <c r="I1" s="104"/>
      <c r="J1" s="104"/>
      <c r="K1" s="104"/>
      <c r="L1" s="104"/>
      <c r="M1" s="104"/>
      <c r="N1" s="104"/>
      <c r="O1" s="104"/>
      <c r="P1" s="104"/>
      <c r="Q1" s="104"/>
      <c r="R1" s="104"/>
      <c r="S1" s="104"/>
      <c r="T1" s="104"/>
      <c r="U1" s="104"/>
      <c r="V1" s="104"/>
      <c r="W1" s="104"/>
      <c r="X1" s="104"/>
      <c r="Y1" s="104"/>
      <c r="Z1" s="104"/>
      <c r="AA1" s="104"/>
      <c r="AB1" s="104"/>
      <c r="AC1" s="104"/>
    </row>
    <row r="2" spans="1:50" ht="4.8" customHeight="1" x14ac:dyDescent="0.3">
      <c r="A2" s="102" t="s">
        <v>156</v>
      </c>
    </row>
    <row r="3" spans="1:50" x14ac:dyDescent="0.3">
      <c r="E3" s="105"/>
    </row>
    <row r="15" spans="1:50" x14ac:dyDescent="0.3">
      <c r="AW15" s="116" t="s">
        <v>7</v>
      </c>
      <c r="AX15" s="119" t="s">
        <v>149</v>
      </c>
    </row>
    <row r="20" spans="49:50" x14ac:dyDescent="0.3">
      <c r="AW20" s="116" t="s">
        <v>1</v>
      </c>
      <c r="AX20" s="119" t="s">
        <v>149</v>
      </c>
    </row>
    <row r="24" spans="49:50" x14ac:dyDescent="0.3">
      <c r="AW24" s="116" t="s">
        <v>2</v>
      </c>
      <c r="AX24" t="s">
        <v>149</v>
      </c>
    </row>
    <row r="28" spans="49:50" ht="3.6" customHeight="1" x14ac:dyDescent="0.3"/>
    <row r="29" spans="49:50" x14ac:dyDescent="0.3">
      <c r="AW29" s="116" t="s">
        <v>8</v>
      </c>
      <c r="AX29" s="119" t="s">
        <v>149</v>
      </c>
    </row>
    <row r="36" spans="1:3" x14ac:dyDescent="0.3">
      <c r="A36" s="102" t="str">
        <f>CHOOSE(OR(IFERROR(FIND("(",AX91)=1,0),IFERROR(FIND(")",AX91)=1,0))+1,"Error!!! Please Remove Filter",IFERROR(INDEX(CATALOG!$B$1:$B$37,MATCH(AX91,CATALOG!$A$1:$A$37,0),2),AX95))</f>
        <v>(All)</v>
      </c>
    </row>
    <row r="42" spans="1:3" x14ac:dyDescent="0.3">
      <c r="C42" s="102" t="str">
        <f>IF(A36="ERROR!!! Please remove Filter","ERROR!!! Please remove one of the bottom filters (Code) or (Product Search",IFERROR(INDEX(CATALOG!H2:H37,MATCH('YEAR''S_DASHBOARD'!A36,CATALOG!B2:B37,0)),""))</f>
        <v/>
      </c>
    </row>
    <row r="46" spans="1:3" x14ac:dyDescent="0.3">
      <c r="C46" s="102" t="str">
        <f>IF(A36="ERROR!!! Please remove filter",#REF!,IFERROR("Retail Price:"&amp;TEXT(INDEX(CATALOG!D2:D37,MATCH('YEAR''S_DASHBOARD'!A36,CATALOG!B2:B37,0)),"$# ##0,00"),""))</f>
        <v/>
      </c>
    </row>
    <row r="86" spans="49:50" x14ac:dyDescent="0.3">
      <c r="AW86" s="116" t="s">
        <v>7</v>
      </c>
      <c r="AX86" s="119" t="s">
        <v>149</v>
      </c>
    </row>
    <row r="91" spans="49:50" x14ac:dyDescent="0.3">
      <c r="AW91" s="116" t="s">
        <v>1</v>
      </c>
      <c r="AX91" s="119" t="s">
        <v>149</v>
      </c>
    </row>
    <row r="95" spans="49:50" x14ac:dyDescent="0.3">
      <c r="AW95" s="116" t="s">
        <v>2</v>
      </c>
      <c r="AX95" t="s">
        <v>149</v>
      </c>
    </row>
    <row r="100" spans="49:50" x14ac:dyDescent="0.3">
      <c r="AW100" s="116" t="s">
        <v>8</v>
      </c>
      <c r="AX100" s="119" t="s">
        <v>149</v>
      </c>
    </row>
  </sheetData>
  <sheetProtection pivotTables="0"/>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5121" r:id="rId11" name="Group Box 1">
              <controlPr defaultSize="0" autoFill="0" autoPict="0">
                <anchor moveWithCells="1">
                  <from>
                    <xdr:col>24</xdr:col>
                    <xdr:colOff>594360</xdr:colOff>
                    <xdr:row>11</xdr:row>
                    <xdr:rowOff>68580</xdr:rowOff>
                  </from>
                  <to>
                    <xdr:col>27</xdr:col>
                    <xdr:colOff>419100</xdr:colOff>
                    <xdr:row>12</xdr:row>
                    <xdr:rowOff>129540</xdr:rowOff>
                  </to>
                </anchor>
              </controlPr>
            </control>
          </mc:Choice>
        </mc:AlternateContent>
        <mc:AlternateContent xmlns:mc="http://schemas.openxmlformats.org/markup-compatibility/2006">
          <mc:Choice Requires="x14">
            <control shapeId="5122" r:id="rId12" name="Option Button 2">
              <controlPr defaultSize="0" autoFill="0" autoLine="0" autoPict="0">
                <anchor moveWithCells="1">
                  <from>
                    <xdr:col>24</xdr:col>
                    <xdr:colOff>53340</xdr:colOff>
                    <xdr:row>10</xdr:row>
                    <xdr:rowOff>68580</xdr:rowOff>
                  </from>
                  <to>
                    <xdr:col>24</xdr:col>
                    <xdr:colOff>274320</xdr:colOff>
                    <xdr:row>11</xdr:row>
                    <xdr:rowOff>167640</xdr:rowOff>
                  </to>
                </anchor>
              </controlPr>
            </control>
          </mc:Choice>
        </mc:AlternateContent>
        <mc:AlternateContent xmlns:mc="http://schemas.openxmlformats.org/markup-compatibility/2006">
          <mc:Choice Requires="x14">
            <control shapeId="5123" r:id="rId13" name="Option Button 3">
              <controlPr defaultSize="0" autoFill="0" autoLine="0" autoPict="0">
                <anchor moveWithCells="1">
                  <from>
                    <xdr:col>25</xdr:col>
                    <xdr:colOff>175260</xdr:colOff>
                    <xdr:row>10</xdr:row>
                    <xdr:rowOff>68580</xdr:rowOff>
                  </from>
                  <to>
                    <xdr:col>25</xdr:col>
                    <xdr:colOff>396240</xdr:colOff>
                    <xdr:row>11</xdr:row>
                    <xdr:rowOff>175260</xdr:rowOff>
                  </to>
                </anchor>
              </controlPr>
            </control>
          </mc:Choice>
        </mc:AlternateContent>
        <mc:AlternateContent xmlns:mc="http://schemas.openxmlformats.org/markup-compatibility/2006">
          <mc:Choice Requires="x14">
            <control shapeId="5128" r:id="rId14" name="Group Box 8">
              <controlPr defaultSize="0" autoFill="0" autoPict="0">
                <anchor moveWithCells="1">
                  <from>
                    <xdr:col>10</xdr:col>
                    <xdr:colOff>167640</xdr:colOff>
                    <xdr:row>45</xdr:row>
                    <xdr:rowOff>160020</xdr:rowOff>
                  </from>
                  <to>
                    <xdr:col>16</xdr:col>
                    <xdr:colOff>236220</xdr:colOff>
                    <xdr:row>48</xdr:row>
                    <xdr:rowOff>45720</xdr:rowOff>
                  </to>
                </anchor>
              </controlPr>
            </control>
          </mc:Choice>
        </mc:AlternateContent>
        <mc:AlternateContent xmlns:mc="http://schemas.openxmlformats.org/markup-compatibility/2006">
          <mc:Choice Requires="x14">
            <control shapeId="5130" r:id="rId15" name="Option Button 10">
              <controlPr defaultSize="0" autoFill="0" autoLine="0" autoPict="0">
                <anchor moveWithCells="1">
                  <from>
                    <xdr:col>10</xdr:col>
                    <xdr:colOff>541020</xdr:colOff>
                    <xdr:row>46</xdr:row>
                    <xdr:rowOff>45720</xdr:rowOff>
                  </from>
                  <to>
                    <xdr:col>11</xdr:col>
                    <xdr:colOff>121920</xdr:colOff>
                    <xdr:row>48</xdr:row>
                    <xdr:rowOff>38100</xdr:rowOff>
                  </to>
                </anchor>
              </controlPr>
            </control>
          </mc:Choice>
        </mc:AlternateContent>
        <mc:AlternateContent xmlns:mc="http://schemas.openxmlformats.org/markup-compatibility/2006">
          <mc:Choice Requires="x14">
            <control shapeId="5131" r:id="rId16" name="Option Button 11">
              <controlPr defaultSize="0" autoFill="0" autoLine="0" autoPict="0">
                <anchor moveWithCells="1">
                  <from>
                    <xdr:col>12</xdr:col>
                    <xdr:colOff>464820</xdr:colOff>
                    <xdr:row>46</xdr:row>
                    <xdr:rowOff>106680</xdr:rowOff>
                  </from>
                  <to>
                    <xdr:col>13</xdr:col>
                    <xdr:colOff>60960</xdr:colOff>
                    <xdr:row>48</xdr:row>
                    <xdr:rowOff>30480</xdr:rowOff>
                  </to>
                </anchor>
              </controlPr>
            </control>
          </mc:Choice>
        </mc:AlternateContent>
        <mc:AlternateContent xmlns:mc="http://schemas.openxmlformats.org/markup-compatibility/2006">
          <mc:Choice Requires="x14">
            <control shapeId="5132" r:id="rId17" name="Option Button 12">
              <controlPr defaultSize="0" autoFill="0" autoLine="0" autoPict="0">
                <anchor moveWithCells="1">
                  <from>
                    <xdr:col>14</xdr:col>
                    <xdr:colOff>213360</xdr:colOff>
                    <xdr:row>46</xdr:row>
                    <xdr:rowOff>114300</xdr:rowOff>
                  </from>
                  <to>
                    <xdr:col>14</xdr:col>
                    <xdr:colOff>403860</xdr:colOff>
                    <xdr:row>48</xdr:row>
                    <xdr:rowOff>30480</xdr:rowOff>
                  </to>
                </anchor>
              </controlPr>
            </control>
          </mc:Choice>
        </mc:AlternateContent>
        <mc:AlternateContent xmlns:mc="http://schemas.openxmlformats.org/markup-compatibility/2006">
          <mc:Choice Requires="x14">
            <control shapeId="5133" r:id="rId18" name="Option Button 13">
              <controlPr defaultSize="0" autoFill="0" autoLine="0" autoPict="0">
                <anchor moveWithCells="1">
                  <from>
                    <xdr:col>15</xdr:col>
                    <xdr:colOff>556260</xdr:colOff>
                    <xdr:row>46</xdr:row>
                    <xdr:rowOff>114300</xdr:rowOff>
                  </from>
                  <to>
                    <xdr:col>16</xdr:col>
                    <xdr:colOff>160020</xdr:colOff>
                    <xdr:row>48</xdr:row>
                    <xdr:rowOff>22860</xdr:rowOff>
                  </to>
                </anchor>
              </controlPr>
            </control>
          </mc:Choice>
        </mc:AlternateContent>
        <mc:AlternateContent xmlns:mc="http://schemas.openxmlformats.org/markup-compatibility/2006">
          <mc:Choice Requires="x14">
            <control shapeId="5138" r:id="rId19" name="Group Box 18">
              <controlPr defaultSize="0" autoFill="0" autoPict="0">
                <anchor moveWithCells="1">
                  <from>
                    <xdr:col>10</xdr:col>
                    <xdr:colOff>373380</xdr:colOff>
                    <xdr:row>46</xdr:row>
                    <xdr:rowOff>45720</xdr:rowOff>
                  </from>
                  <to>
                    <xdr:col>17</xdr:col>
                    <xdr:colOff>106680</xdr:colOff>
                    <xdr:row>48</xdr:row>
                    <xdr:rowOff>45720</xdr:rowOff>
                  </to>
                </anchor>
              </controlPr>
            </control>
          </mc:Choice>
        </mc:AlternateContent>
        <mc:AlternateContent xmlns:mc="http://schemas.openxmlformats.org/markup-compatibility/2006">
          <mc:Choice Requires="x14">
            <control shapeId="58" r:id="rId20" name="Group Box 19">
              <controlPr defaultSize="0" autoFill="0" autoPict="0">
                <anchor moveWithCells="1">
                  <from>
                    <xdr:col>10</xdr:col>
                    <xdr:colOff>487680</xdr:colOff>
                    <xdr:row>45</xdr:row>
                    <xdr:rowOff>137160</xdr:rowOff>
                  </from>
                  <to>
                    <xdr:col>16</xdr:col>
                    <xdr:colOff>525780</xdr:colOff>
                    <xdr:row>48</xdr:row>
                    <xdr:rowOff>76200</xdr:rowOff>
                  </to>
                </anchor>
              </controlPr>
            </control>
          </mc:Choice>
        </mc:AlternateContent>
      </controls>
    </mc:Choice>
  </mc:AlternateContent>
  <extLst>
    <ext xmlns:x14="http://schemas.microsoft.com/office/spreadsheetml/2009/9/main" uri="{A8765BA9-456A-4dab-B4F3-ACF838C121DE}">
      <x14:slicerList>
        <x14:slicer r:id="rId21"/>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F0AC-F3E7-481B-B37B-493DB8BB06AB}">
  <sheetPr codeName="Sheet2">
    <tabColor rgb="FFE4CCFE"/>
  </sheetPr>
  <dimension ref="A1:AN73"/>
  <sheetViews>
    <sheetView showGridLines="0" tabSelected="1" topLeftCell="L1" zoomScale="123" workbookViewId="0">
      <selection activeCell="Z2" sqref="Z2"/>
    </sheetView>
  </sheetViews>
  <sheetFormatPr defaultRowHeight="14.4" x14ac:dyDescent="0.3"/>
  <cols>
    <col min="1" max="2" width="8.88671875" style="2"/>
    <col min="3" max="3" width="9.88671875" style="2" bestFit="1" customWidth="1"/>
    <col min="4" max="8" width="8.88671875" style="2"/>
    <col min="9" max="9" width="11.88671875" style="2" bestFit="1" customWidth="1"/>
    <col min="10" max="10" width="13.109375" style="2" bestFit="1" customWidth="1"/>
    <col min="11" max="11" width="11.88671875" style="2" bestFit="1" customWidth="1"/>
    <col min="12" max="12" width="17" style="2" customWidth="1"/>
    <col min="13" max="13" width="9.109375" style="2" bestFit="1" customWidth="1"/>
    <col min="14" max="14" width="11.109375" style="2" bestFit="1" customWidth="1"/>
    <col min="15" max="15" width="10.88671875" style="2" bestFit="1" customWidth="1"/>
    <col min="16" max="16" width="9.33203125" style="2" bestFit="1" customWidth="1"/>
    <col min="17" max="17" width="10.44140625" style="2" bestFit="1" customWidth="1"/>
    <col min="18" max="18" width="10.33203125" style="2" bestFit="1" customWidth="1"/>
    <col min="19" max="19" width="10.88671875" style="2" bestFit="1" customWidth="1"/>
    <col min="20" max="20" width="9.44140625" style="2" bestFit="1" customWidth="1"/>
    <col min="21" max="24" width="8.88671875" style="2"/>
    <col min="25" max="25" width="8.77734375" style="2" customWidth="1"/>
    <col min="26" max="35" width="8.88671875" style="2"/>
    <col min="36" max="37" width="12.5546875" style="2" bestFit="1" customWidth="1"/>
    <col min="38" max="38" width="14.6640625" style="2" bestFit="1" customWidth="1"/>
    <col min="39" max="40" width="12.5546875" style="2" bestFit="1" customWidth="1"/>
    <col min="41" max="16384" width="8.88671875" style="2"/>
  </cols>
  <sheetData>
    <row r="1" spans="1:40" x14ac:dyDescent="0.3">
      <c r="A1" s="46" t="s">
        <v>10</v>
      </c>
      <c r="B1" s="47" t="s">
        <v>9</v>
      </c>
      <c r="C1" s="47" t="s">
        <v>132</v>
      </c>
      <c r="D1" s="47" t="s">
        <v>133</v>
      </c>
      <c r="E1" s="47" t="s">
        <v>134</v>
      </c>
      <c r="F1" s="48" t="s">
        <v>135</v>
      </c>
      <c r="I1" s="53" t="s">
        <v>10</v>
      </c>
      <c r="J1" s="54" t="s">
        <v>132</v>
      </c>
      <c r="K1" s="54" t="s">
        <v>133</v>
      </c>
      <c r="L1" s="54" t="s">
        <v>134</v>
      </c>
      <c r="M1" s="54" t="s">
        <v>135</v>
      </c>
      <c r="N1" s="54" t="s">
        <v>136</v>
      </c>
      <c r="O1" s="54" t="s">
        <v>137</v>
      </c>
      <c r="P1" s="54" t="s">
        <v>138</v>
      </c>
      <c r="Q1" s="54" t="s">
        <v>139</v>
      </c>
      <c r="R1" s="54" t="s">
        <v>140</v>
      </c>
      <c r="S1" s="54" t="s">
        <v>141</v>
      </c>
      <c r="T1" s="54" t="s">
        <v>142</v>
      </c>
      <c r="U1" s="54" t="s">
        <v>143</v>
      </c>
      <c r="V1" s="54" t="s">
        <v>145</v>
      </c>
      <c r="W1" s="54" t="s">
        <v>146</v>
      </c>
      <c r="X1" s="54" t="s">
        <v>147</v>
      </c>
      <c r="Y1" s="55" t="s">
        <v>148</v>
      </c>
    </row>
    <row r="2" spans="1:40" x14ac:dyDescent="0.3">
      <c r="A2" s="49">
        <f t="shared" ref="A2:A13" si="0">$AK$3</f>
        <v>2022</v>
      </c>
      <c r="B2" s="50" t="s">
        <v>118</v>
      </c>
      <c r="C2" s="50">
        <f>IFERROR(GETPIVOTDATA(TEXT(C$1,"#"),'PIVOT TABLE'!$A$3,"MONTH",TEXT(PROCESSING!$B2,"#"),"year",TEXT(PROCESSING!$A2,"#")),0)</f>
        <v>0</v>
      </c>
      <c r="D2" s="50">
        <f>IFERROR(GETPIVOTDATA(TEXT(D$1,"#"),'PIVOT TABLE'!$A$3,"MONTH",TEXT(PROCESSING!$B2,"#"),"year",TEXT(PROCESSING!$A2,"#")),0)</f>
        <v>0</v>
      </c>
      <c r="E2" s="50">
        <f>IFERROR(GETPIVOTDATA(TEXT(E$1,"#"),'PIVOT TABLE'!$A$3,"MONTH",TEXT(PROCESSING!$B2,"#"),"year",TEXT(PROCESSING!$A2,"#")),0)</f>
        <v>0</v>
      </c>
      <c r="F2" s="50">
        <f>IFERROR(GETPIVOTDATA(TEXT(F$1,"#"),'PIVOT TABLE'!$A$3,"MONTH",TEXT(PROCESSING!$B2,"#"),"year",TEXT(PROCESSING!$A2,"#")),0)</f>
        <v>0</v>
      </c>
      <c r="I2" s="56">
        <v>2021</v>
      </c>
      <c r="J2" s="50">
        <f>IFERROR(GETPIVOTDATA(TEXT(J$1,"#"),Background!$A$1,"Year",TEXT(PROCESSING!$I2,"#")),NA())</f>
        <v>40</v>
      </c>
      <c r="K2" s="149">
        <f>IFERROR(GETPIVOTDATA(TEXT(K$1,"#"),Background!$A$1,"Year",TEXT(PROCESSING!$I2,"#")),NA())</f>
        <v>5389.6500000000005</v>
      </c>
      <c r="L2" s="50">
        <f>IFERROR(GETPIVOTDATA(TEXT(L$1,"#"),Background!$A$1,"Year",TEXT(PROCESSING!$I2,"#")),NA())</f>
        <v>46</v>
      </c>
      <c r="M2" s="149">
        <f>IFERROR(GETPIVOTDATA(TEXT(M$1,"#"),Background!$A$1,"Year",TEXT(PROCESSING!$I2,"#")),NA())</f>
        <v>8141.4599999999991</v>
      </c>
      <c r="N2" s="57" t="str">
        <f>IFERROR(IF(ISNA(MATCH($I2,$AK$2:$AK$9,0)),NA(),J2),"")</f>
        <v/>
      </c>
      <c r="O2" s="57" t="str">
        <f>IF(ISNA(MATCH($I2,$AK$2:$AK$9,0)),"",K2)</f>
        <v/>
      </c>
      <c r="P2" s="57" t="str">
        <f>IFERROR(IF(ISNA(MATCH($I2,$AK$2:$AK$9,0)),"",L2),"")</f>
        <v/>
      </c>
      <c r="Q2" s="43" t="str">
        <f>IF(ISNA(MATCH($I2,$AK$2:$AK$9,0)),"",M2)</f>
        <v/>
      </c>
      <c r="R2" s="43">
        <f>IFERROR($J2*$Z$2,"")</f>
        <v>57.599999999999994</v>
      </c>
      <c r="S2" s="58">
        <f t="shared" ref="S2:U7" si="1">K2*$Z$2</f>
        <v>7761.0960000000005</v>
      </c>
      <c r="T2" s="43">
        <f>IFERROR(L2*$Z$2,"")</f>
        <v>66.239999999999995</v>
      </c>
      <c r="U2" s="58">
        <f t="shared" si="1"/>
        <v>11723.702399999998</v>
      </c>
      <c r="V2" s="50"/>
      <c r="W2" s="50"/>
      <c r="X2" s="50"/>
      <c r="Y2" s="59"/>
      <c r="Z2" s="2">
        <v>1.44</v>
      </c>
      <c r="AA2" s="2" t="s">
        <v>225</v>
      </c>
      <c r="AK2" s="37" t="s">
        <v>130</v>
      </c>
      <c r="AN2" s="37" t="s">
        <v>130</v>
      </c>
    </row>
    <row r="3" spans="1:40" x14ac:dyDescent="0.3">
      <c r="A3" s="49">
        <f t="shared" si="0"/>
        <v>2022</v>
      </c>
      <c r="B3" s="50" t="s">
        <v>119</v>
      </c>
      <c r="C3" s="50">
        <f>IFERROR(GETPIVOTDATA(TEXT(C$1,"#"),'PIVOT TABLE'!$A$3,"MONTH",TEXT(PROCESSING!$B3,"#"),"year",TEXT(PROCESSING!$A3,"#")),0)</f>
        <v>128</v>
      </c>
      <c r="D3" s="50">
        <f>IFERROR(GETPIVOTDATA(TEXT(D$1,"#"),'PIVOT TABLE'!$A$3,"MONTH",TEXT(PROCESSING!$B3,"#"),"year",TEXT(PROCESSING!$A3,"#")),0)</f>
        <v>271692.70999999996</v>
      </c>
      <c r="E3" s="50">
        <f>IFERROR(GETPIVOTDATA(TEXT(E$1,"#"),'PIVOT TABLE'!$A$3,"MONTH",TEXT(PROCESSING!$B3,"#"),"year",TEXT(PROCESSING!$A3,"#")),0)</f>
        <v>78</v>
      </c>
      <c r="F3" s="50">
        <f>IFERROR(GETPIVOTDATA(TEXT(F$1,"#"),'PIVOT TABLE'!$A$3,"MONTH",TEXT(PROCESSING!$B3,"#"),"year",TEXT(PROCESSING!$A3,"#")),0)</f>
        <v>68631.139999999985</v>
      </c>
      <c r="I3" s="56">
        <v>2022</v>
      </c>
      <c r="J3" s="50">
        <f>IFERROR(GETPIVOTDATA(TEXT(J$1,"#"),Background!$A$1,"Year",TEXT(PROCESSING!$I3,"#")),NA())</f>
        <v>128</v>
      </c>
      <c r="K3" s="149">
        <f>IFERROR(GETPIVOTDATA(TEXT(K$1,"#"),Background!$A$1,"Year",TEXT(PROCESSING!$I3,"#")),NA())</f>
        <v>271692.70999999996</v>
      </c>
      <c r="L3" s="50">
        <f>IFERROR(GETPIVOTDATA(TEXT(L$1,"#"),Background!$A$1,"Year",TEXT(PROCESSING!$I3,"#")),NA())</f>
        <v>78</v>
      </c>
      <c r="M3" s="149">
        <f>IFERROR(GETPIVOTDATA(TEXT(M$1,"#"),Background!$A$1,"Year",TEXT(PROCESSING!$I3,"#")),NA())</f>
        <v>68631.139999999985</v>
      </c>
      <c r="N3" s="57">
        <f t="shared" ref="N3:N7" si="2">IFERROR(IF(ISNA(MATCH($I3,$AK$2:$AK$9,0)),NA(),J3),"")</f>
        <v>128</v>
      </c>
      <c r="O3" s="57">
        <f t="shared" ref="O3:O7" si="3">IF(ISNA(MATCH($I3,$AK$2:$AK$9,0)),"",K3)</f>
        <v>271692.70999999996</v>
      </c>
      <c r="P3" s="57">
        <f t="shared" ref="P3:P7" si="4">IFERROR(IF(ISNA(MATCH($I3,$AK$2:$AK$9,0)),"",L3),"")</f>
        <v>78</v>
      </c>
      <c r="Q3" s="43">
        <f t="shared" ref="Q3:Q7" si="5">IF(ISNA(MATCH($I3,$AK$2:$AK$9,0)),"",M3)</f>
        <v>68631.139999999985</v>
      </c>
      <c r="R3" s="43">
        <f t="shared" ref="R3:R7" si="6">IFERROR($J3*$Z$2,"")</f>
        <v>184.32</v>
      </c>
      <c r="S3" s="58">
        <f t="shared" si="1"/>
        <v>391237.50239999994</v>
      </c>
      <c r="T3" s="43">
        <f t="shared" ref="T3:T7" si="7">IFERROR(L3*$Z$2,"")</f>
        <v>112.32</v>
      </c>
      <c r="U3" s="58">
        <f t="shared" si="1"/>
        <v>98828.841599999971</v>
      </c>
      <c r="V3" s="60" t="str">
        <f>TEXT((J3-J2)/SUM(J2:J3),"+# ##0%;-# ##0%")</f>
        <v>+ 52%</v>
      </c>
      <c r="W3" s="60" t="str">
        <f>TEXT((K3-K2)/SUM(K2:K3),"+# ##0%;-# ##0%")</f>
        <v>+ 96%</v>
      </c>
      <c r="X3" s="60" t="str">
        <f t="shared" ref="W3:Y7" si="8">TEXT((L3-L2)/SUM(L2:L3),"+# ##0%;-# ##0%")</f>
        <v>+ 26%</v>
      </c>
      <c r="Y3" s="61" t="str">
        <f t="shared" si="8"/>
        <v>+ 79%</v>
      </c>
      <c r="AK3" s="38">
        <v>2022</v>
      </c>
      <c r="AN3" s="38" t="s">
        <v>107</v>
      </c>
    </row>
    <row r="4" spans="1:40" x14ac:dyDescent="0.3">
      <c r="A4" s="49">
        <f t="shared" si="0"/>
        <v>2022</v>
      </c>
      <c r="B4" s="50" t="s">
        <v>120</v>
      </c>
      <c r="C4" s="50">
        <f>IFERROR(GETPIVOTDATA(TEXT(C$1,"#"),'PIVOT TABLE'!$A$3,"MONTH",TEXT(PROCESSING!$B4,"#"),"year",TEXT(PROCESSING!$A4,"#")),0)</f>
        <v>0</v>
      </c>
      <c r="D4" s="50">
        <f>IFERROR(GETPIVOTDATA(TEXT(D$1,"#"),'PIVOT TABLE'!$A$3,"MONTH",TEXT(PROCESSING!$B4,"#"),"year",TEXT(PROCESSING!$A4,"#")),0)</f>
        <v>0</v>
      </c>
      <c r="E4" s="50">
        <f>IFERROR(GETPIVOTDATA(TEXT(E$1,"#"),'PIVOT TABLE'!$A$3,"MONTH",TEXT(PROCESSING!$B4,"#"),"year",TEXT(PROCESSING!$A4,"#")),0)</f>
        <v>0</v>
      </c>
      <c r="F4" s="50">
        <f>IFERROR(GETPIVOTDATA(TEXT(F$1,"#"),'PIVOT TABLE'!$A$3,"MONTH",TEXT(PROCESSING!$B4,"#"),"year",TEXT(PROCESSING!$A4,"#")),0)</f>
        <v>0</v>
      </c>
      <c r="I4" s="56">
        <v>2023</v>
      </c>
      <c r="J4" s="50">
        <f>IFERROR(GETPIVOTDATA(TEXT(J$1,"#"),Background!$A$1,"Year",TEXT(PROCESSING!$I4,"#")),NA())</f>
        <v>41</v>
      </c>
      <c r="K4" s="149">
        <f>IFERROR(GETPIVOTDATA(TEXT(K$1,"#"),Background!$A$1,"Year",TEXT(PROCESSING!$I4,"#")),NA())</f>
        <v>38709.250000000015</v>
      </c>
      <c r="L4" s="50">
        <f>IFERROR(GETPIVOTDATA(TEXT(L$1,"#"),Background!$A$1,"Year",TEXT(PROCESSING!$I4,"#")),NA())</f>
        <v>87</v>
      </c>
      <c r="M4" s="149">
        <f>IFERROR(GETPIVOTDATA(TEXT(M$1,"#"),Background!$A$1,"Year",TEXT(PROCESSING!$I4,"#")),NA())</f>
        <v>55947.319999999985</v>
      </c>
      <c r="N4" s="57" t="str">
        <f t="shared" si="2"/>
        <v/>
      </c>
      <c r="O4" s="57" t="str">
        <f t="shared" si="3"/>
        <v/>
      </c>
      <c r="P4" s="57" t="str">
        <f t="shared" si="4"/>
        <v/>
      </c>
      <c r="Q4" s="43" t="str">
        <f t="shared" si="5"/>
        <v/>
      </c>
      <c r="R4" s="43">
        <f t="shared" si="6"/>
        <v>59.04</v>
      </c>
      <c r="S4" s="58">
        <f t="shared" si="1"/>
        <v>55741.320000000022</v>
      </c>
      <c r="T4" s="43">
        <f t="shared" si="7"/>
        <v>125.28</v>
      </c>
      <c r="U4" s="58">
        <f t="shared" si="1"/>
        <v>80564.140799999979</v>
      </c>
      <c r="V4" s="60" t="str">
        <f>TEXT((J4-J3)/SUM(J3:J4),"+# ##0%;-# ##0%")</f>
        <v>- 51%</v>
      </c>
      <c r="W4" s="60" t="str">
        <f t="shared" si="8"/>
        <v>- 75%</v>
      </c>
      <c r="X4" s="60" t="str">
        <f t="shared" si="8"/>
        <v>+ 5%</v>
      </c>
      <c r="Y4" s="61" t="str">
        <f t="shared" si="8"/>
        <v>- 10%</v>
      </c>
      <c r="AK4"/>
      <c r="AN4"/>
    </row>
    <row r="5" spans="1:40" x14ac:dyDescent="0.3">
      <c r="A5" s="49">
        <f t="shared" si="0"/>
        <v>2022</v>
      </c>
      <c r="B5" s="50" t="s">
        <v>121</v>
      </c>
      <c r="C5" s="50">
        <f>IFERROR(GETPIVOTDATA(TEXT(C$1,"#"),'PIVOT TABLE'!$A$3,"MONTH",TEXT(PROCESSING!$B5,"#"),"year",TEXT(PROCESSING!$A5,"#")),0)</f>
        <v>0</v>
      </c>
      <c r="D5" s="50">
        <f>IFERROR(GETPIVOTDATA(TEXT(D$1,"#"),'PIVOT TABLE'!$A$3,"MONTH",TEXT(PROCESSING!$B5,"#"),"year",TEXT(PROCESSING!$A5,"#")),0)</f>
        <v>0</v>
      </c>
      <c r="E5" s="50">
        <f>IFERROR(GETPIVOTDATA(TEXT(E$1,"#"),'PIVOT TABLE'!$A$3,"MONTH",TEXT(PROCESSING!$B5,"#"),"year",TEXT(PROCESSING!$A5,"#")),0)</f>
        <v>0</v>
      </c>
      <c r="F5" s="50">
        <f>IFERROR(GETPIVOTDATA(TEXT(F$1,"#"),'PIVOT TABLE'!$A$3,"MONTH",TEXT(PROCESSING!$B5,"#"),"year",TEXT(PROCESSING!$A5,"#")),0)</f>
        <v>0</v>
      </c>
      <c r="I5" s="56">
        <v>2024</v>
      </c>
      <c r="J5" s="50">
        <f>IFERROR(GETPIVOTDATA(TEXT(J$1,"#"),Background!$A$1,"Year",TEXT(PROCESSING!$I5,"#")),NA())</f>
        <v>127</v>
      </c>
      <c r="K5" s="149">
        <f>IFERROR(GETPIVOTDATA(TEXT(K$1,"#"),Background!$A$1,"Year",TEXT(PROCESSING!$I5,"#")),NA())</f>
        <v>98220.409999999989</v>
      </c>
      <c r="L5" s="50">
        <f>IFERROR(GETPIVOTDATA(TEXT(L$1,"#"),Background!$A$1,"Year",TEXT(PROCESSING!$I5,"#")),NA())</f>
        <v>93</v>
      </c>
      <c r="M5" s="149">
        <f>IFERROR(GETPIVOTDATA(TEXT(M$1,"#"),Background!$A$1,"Year",TEXT(PROCESSING!$I5,"#")),NA())</f>
        <v>63518.720000000001</v>
      </c>
      <c r="N5" s="57" t="str">
        <f t="shared" si="2"/>
        <v/>
      </c>
      <c r="O5" s="57" t="str">
        <f t="shared" si="3"/>
        <v/>
      </c>
      <c r="P5" s="57" t="str">
        <f t="shared" si="4"/>
        <v/>
      </c>
      <c r="Q5" s="43" t="str">
        <f t="shared" si="5"/>
        <v/>
      </c>
      <c r="R5" s="43">
        <f t="shared" si="6"/>
        <v>182.88</v>
      </c>
      <c r="S5" s="58">
        <f t="shared" si="1"/>
        <v>141437.39039999997</v>
      </c>
      <c r="T5" s="43">
        <f t="shared" si="7"/>
        <v>133.91999999999999</v>
      </c>
      <c r="U5" s="58">
        <f t="shared" si="1"/>
        <v>91466.9568</v>
      </c>
      <c r="V5" s="60" t="str">
        <f>TEXT((J5-J4)/SUM(J4:J5),"+# ##0%;-# ##0%")</f>
        <v>+ 51%</v>
      </c>
      <c r="W5" s="60" t="str">
        <f t="shared" si="8"/>
        <v>+ 43%</v>
      </c>
      <c r="X5" s="60" t="str">
        <f t="shared" si="8"/>
        <v>+ 3%</v>
      </c>
      <c r="Y5" s="61" t="str">
        <f t="shared" si="8"/>
        <v>+ 6%</v>
      </c>
      <c r="AK5"/>
      <c r="AN5"/>
    </row>
    <row r="6" spans="1:40" x14ac:dyDescent="0.3">
      <c r="A6" s="49">
        <f t="shared" si="0"/>
        <v>2022</v>
      </c>
      <c r="B6" s="50" t="s">
        <v>122</v>
      </c>
      <c r="C6" s="50">
        <f>IFERROR(GETPIVOTDATA(TEXT(C$1,"#"),'PIVOT TABLE'!$A$3,"MONTH",TEXT(PROCESSING!$B6,"#"),"year",TEXT(PROCESSING!$A6,"#")),0)</f>
        <v>0</v>
      </c>
      <c r="D6" s="50">
        <f>IFERROR(GETPIVOTDATA(TEXT(D$1,"#"),'PIVOT TABLE'!$A$3,"MONTH",TEXT(PROCESSING!$B6,"#"),"year",TEXT(PROCESSING!$A6,"#")),0)</f>
        <v>0</v>
      </c>
      <c r="E6" s="50">
        <f>IFERROR(GETPIVOTDATA(TEXT(E$1,"#"),'PIVOT TABLE'!$A$3,"MONTH",TEXT(PROCESSING!$B6,"#"),"year",TEXT(PROCESSING!$A6,"#")),0)</f>
        <v>0</v>
      </c>
      <c r="F6" s="50">
        <f>IFERROR(GETPIVOTDATA(TEXT(F$1,"#"),'PIVOT TABLE'!$A$3,"MONTH",TEXT(PROCESSING!$B6,"#"),"year",TEXT(PROCESSING!$A6,"#")),0)</f>
        <v>0</v>
      </c>
      <c r="I6" s="56">
        <v>2025</v>
      </c>
      <c r="J6" s="50">
        <f>IFERROR(GETPIVOTDATA(TEXT(J$1,"#"),Background!$A$1,"Year",TEXT(PROCESSING!$I6,"#")),NA())</f>
        <v>47</v>
      </c>
      <c r="K6" s="149">
        <f>IFERROR(GETPIVOTDATA(TEXT(K$1,"#"),Background!$A$1,"Year",TEXT(PROCESSING!$I6,"#")),NA())</f>
        <v>10840.659999999998</v>
      </c>
      <c r="L6" s="50">
        <f>IFERROR(GETPIVOTDATA(TEXT(L$1,"#"),Background!$A$1,"Year",TEXT(PROCESSING!$I6,"#")),NA())</f>
        <v>83</v>
      </c>
      <c r="M6" s="149">
        <f>IFERROR(GETPIVOTDATA(TEXT(M$1,"#"),Background!$A$1,"Year",TEXT(PROCESSING!$I6,"#")),NA())</f>
        <v>36895.1</v>
      </c>
      <c r="N6" s="57" t="str">
        <f t="shared" si="2"/>
        <v/>
      </c>
      <c r="O6" s="57" t="str">
        <f t="shared" si="3"/>
        <v/>
      </c>
      <c r="P6" s="57" t="str">
        <f t="shared" si="4"/>
        <v/>
      </c>
      <c r="Q6" s="43" t="str">
        <f t="shared" si="5"/>
        <v/>
      </c>
      <c r="R6" s="43">
        <f t="shared" si="6"/>
        <v>67.679999999999993</v>
      </c>
      <c r="S6" s="58">
        <f t="shared" si="1"/>
        <v>15610.550399999996</v>
      </c>
      <c r="T6" s="43">
        <f t="shared" si="7"/>
        <v>119.52</v>
      </c>
      <c r="U6" s="58">
        <f t="shared" si="1"/>
        <v>53128.943999999996</v>
      </c>
      <c r="V6" s="60" t="str">
        <f>TEXT((J6-J5)/SUM(J5:J6),"+# ##0%;-# ##0%")</f>
        <v>- 46%</v>
      </c>
      <c r="W6" s="60" t="str">
        <f t="shared" si="8"/>
        <v>- 80%</v>
      </c>
      <c r="X6" s="60" t="str">
        <f t="shared" si="8"/>
        <v>- 6%</v>
      </c>
      <c r="Y6" s="61" t="str">
        <f t="shared" si="8"/>
        <v>- 27%</v>
      </c>
      <c r="AK6"/>
      <c r="AN6"/>
    </row>
    <row r="7" spans="1:40" x14ac:dyDescent="0.3">
      <c r="A7" s="49">
        <f t="shared" si="0"/>
        <v>2022</v>
      </c>
      <c r="B7" s="50" t="s">
        <v>123</v>
      </c>
      <c r="C7" s="50">
        <f>IFERROR(GETPIVOTDATA(TEXT(C$1,"#"),'PIVOT TABLE'!$A$3,"MONTH",TEXT(PROCESSING!$B7,"#"),"year",TEXT(PROCESSING!$A7,"#")),0)</f>
        <v>0</v>
      </c>
      <c r="D7" s="50">
        <f>IFERROR(GETPIVOTDATA(TEXT(D$1,"#"),'PIVOT TABLE'!$A$3,"MONTH",TEXT(PROCESSING!$B7,"#"),"year",TEXT(PROCESSING!$A7,"#")),0)</f>
        <v>0</v>
      </c>
      <c r="E7" s="50">
        <f>IFERROR(GETPIVOTDATA(TEXT(E$1,"#"),'PIVOT TABLE'!$A$3,"MONTH",TEXT(PROCESSING!$B7,"#"),"year",TEXT(PROCESSING!$A7,"#")),0)</f>
        <v>0</v>
      </c>
      <c r="F7" s="50">
        <f>IFERROR(GETPIVOTDATA(TEXT(F$1,"#"),'PIVOT TABLE'!$A$3,"MONTH",TEXT(PROCESSING!$B7,"#"),"year",TEXT(PROCESSING!$A7,"#")),0)</f>
        <v>0</v>
      </c>
      <c r="I7" s="62">
        <v>2026</v>
      </c>
      <c r="J7" s="50">
        <f>IFERROR(GETPIVOTDATA(TEXT(J$1,"#"),Background!$A$1,"Year",TEXT(PROCESSING!$I7,"#")),NA())</f>
        <v>85</v>
      </c>
      <c r="K7" s="149">
        <f>IFERROR(GETPIVOTDATA(TEXT(K$1,"#"),Background!$A$1,"Year",TEXT(PROCESSING!$I7,"#")),NA())</f>
        <v>8455.1</v>
      </c>
      <c r="L7" s="50">
        <f>IFERROR(GETPIVOTDATA(TEXT(L$1,"#"),Background!$A$1,"Year",TEXT(PROCESSING!$I7,"#")),NA())</f>
        <v>122</v>
      </c>
      <c r="M7" s="149">
        <f>IFERROR(GETPIVOTDATA(TEXT(M$1,"#"),Background!$A$1,"Year",TEXT(PROCESSING!$I7,"#")),NA())</f>
        <v>17164.040000000005</v>
      </c>
      <c r="N7" s="63" t="str">
        <f t="shared" si="2"/>
        <v/>
      </c>
      <c r="O7" s="57" t="str">
        <f t="shared" si="3"/>
        <v/>
      </c>
      <c r="P7" s="57" t="str">
        <f t="shared" si="4"/>
        <v/>
      </c>
      <c r="Q7" s="43" t="str">
        <f t="shared" si="5"/>
        <v/>
      </c>
      <c r="R7" s="43">
        <f t="shared" si="6"/>
        <v>122.39999999999999</v>
      </c>
      <c r="S7" s="64">
        <f t="shared" si="1"/>
        <v>12175.344000000001</v>
      </c>
      <c r="T7" s="43">
        <f t="shared" si="7"/>
        <v>175.68</v>
      </c>
      <c r="U7" s="64">
        <f t="shared" si="1"/>
        <v>24716.217600000007</v>
      </c>
      <c r="V7" s="65" t="str">
        <f>TEXT((J7-J6)/SUM(J6:J7),"+# ##0%;-# ##0%")</f>
        <v>+ 29%</v>
      </c>
      <c r="W7" s="65" t="str">
        <f t="shared" si="8"/>
        <v>- 12%</v>
      </c>
      <c r="X7" s="65" t="str">
        <f t="shared" si="8"/>
        <v>+ 19%</v>
      </c>
      <c r="Y7" s="66" t="str">
        <f t="shared" si="8"/>
        <v>- 36%</v>
      </c>
      <c r="AK7"/>
      <c r="AN7"/>
    </row>
    <row r="8" spans="1:40" x14ac:dyDescent="0.3">
      <c r="A8" s="49">
        <f t="shared" si="0"/>
        <v>2022</v>
      </c>
      <c r="B8" s="50" t="s">
        <v>124</v>
      </c>
      <c r="C8" s="50">
        <f>IFERROR(GETPIVOTDATA(TEXT(C$1,"#"),'PIVOT TABLE'!$A$3,"MONTH",TEXT(PROCESSING!$B8,"#"),"year",TEXT(PROCESSING!$A8,"#")),0)</f>
        <v>0</v>
      </c>
      <c r="D8" s="50">
        <f>IFERROR(GETPIVOTDATA(TEXT(D$1,"#"),'PIVOT TABLE'!$A$3,"MONTH",TEXT(PROCESSING!$B8,"#"),"year",TEXT(PROCESSING!$A8,"#")),0)</f>
        <v>0</v>
      </c>
      <c r="E8" s="50">
        <f>IFERROR(GETPIVOTDATA(TEXT(E$1,"#"),'PIVOT TABLE'!$A$3,"MONTH",TEXT(PROCESSING!$B8,"#"),"year",TEXT(PROCESSING!$A8,"#")),0)</f>
        <v>0</v>
      </c>
      <c r="F8" s="50">
        <f>IFERROR(GETPIVOTDATA(TEXT(F$1,"#"),'PIVOT TABLE'!$A$3,"MONTH",TEXT(PROCESSING!$B8,"#"),"year",TEXT(PROCESSING!$A8,"#")),0)</f>
        <v>0</v>
      </c>
      <c r="AK8"/>
      <c r="AN8"/>
    </row>
    <row r="9" spans="1:40" x14ac:dyDescent="0.3">
      <c r="A9" s="49">
        <f t="shared" si="0"/>
        <v>2022</v>
      </c>
      <c r="B9" s="50" t="s">
        <v>125</v>
      </c>
      <c r="C9" s="50">
        <f>IFERROR(GETPIVOTDATA(TEXT(C$1,"#"),'PIVOT TABLE'!$A$3,"MONTH",TEXT(PROCESSING!$B9,"#"),"year",TEXT(PROCESSING!$A9,"#")),0)</f>
        <v>0</v>
      </c>
      <c r="D9" s="50">
        <f>IFERROR(GETPIVOTDATA(TEXT(D$1,"#"),'PIVOT TABLE'!$A$3,"MONTH",TEXT(PROCESSING!$B9,"#"),"year",TEXT(PROCESSING!$A9,"#")),0)</f>
        <v>0</v>
      </c>
      <c r="E9" s="50">
        <f>IFERROR(GETPIVOTDATA(TEXT(E$1,"#"),'PIVOT TABLE'!$A$3,"MONTH",TEXT(PROCESSING!$B9,"#"),"year",TEXT(PROCESSING!$A9,"#")),0)</f>
        <v>0</v>
      </c>
      <c r="F9" s="50">
        <f>IFERROR(GETPIVOTDATA(TEXT(F$1,"#"),'PIVOT TABLE'!$A$3,"MONTH",TEXT(PROCESSING!$B9,"#"),"year",TEXT(PROCESSING!$A9,"#")),0)</f>
        <v>0</v>
      </c>
      <c r="I9" s="46" t="s">
        <v>9</v>
      </c>
      <c r="J9" s="47" t="s">
        <v>132</v>
      </c>
      <c r="K9" s="47" t="s">
        <v>133</v>
      </c>
      <c r="L9" s="47" t="s">
        <v>134</v>
      </c>
      <c r="M9" s="47" t="s">
        <v>135</v>
      </c>
      <c r="N9" s="47" t="s">
        <v>136</v>
      </c>
      <c r="O9" s="47" t="s">
        <v>137</v>
      </c>
      <c r="P9" s="47" t="s">
        <v>138</v>
      </c>
      <c r="Q9" s="47" t="s">
        <v>139</v>
      </c>
      <c r="R9" s="47" t="s">
        <v>140</v>
      </c>
      <c r="S9" s="47" t="s">
        <v>141</v>
      </c>
      <c r="T9" s="47" t="s">
        <v>142</v>
      </c>
      <c r="U9" s="47" t="s">
        <v>143</v>
      </c>
      <c r="V9" s="47" t="s">
        <v>145</v>
      </c>
      <c r="W9" s="47" t="s">
        <v>146</v>
      </c>
      <c r="X9" s="47" t="s">
        <v>147</v>
      </c>
      <c r="Y9" s="48" t="s">
        <v>148</v>
      </c>
      <c r="AN9"/>
    </row>
    <row r="10" spans="1:40" x14ac:dyDescent="0.3">
      <c r="A10" s="49">
        <f t="shared" si="0"/>
        <v>2022</v>
      </c>
      <c r="B10" s="50" t="s">
        <v>126</v>
      </c>
      <c r="C10" s="50">
        <f>IFERROR(GETPIVOTDATA(TEXT(C$1,"#"),'PIVOT TABLE'!$A$3,"MONTH",TEXT(PROCESSING!$B10,"#"),"year",TEXT(PROCESSING!$A10,"#")),0)</f>
        <v>0</v>
      </c>
      <c r="D10" s="50">
        <f>IFERROR(GETPIVOTDATA(TEXT(D$1,"#"),'PIVOT TABLE'!$A$3,"MONTH",TEXT(PROCESSING!$B10,"#"),"year",TEXT(PROCESSING!$A10,"#")),0)</f>
        <v>0</v>
      </c>
      <c r="E10" s="50">
        <f>IFERROR(GETPIVOTDATA(TEXT(E$1,"#"),'PIVOT TABLE'!$A$3,"MONTH",TEXT(PROCESSING!$B10,"#"),"year",TEXT(PROCESSING!$A10,"#")),0)</f>
        <v>0</v>
      </c>
      <c r="F10" s="50">
        <f>IFERROR(GETPIVOTDATA(TEXT(F$1,"#"),'PIVOT TABLE'!$A$3,"MONTH",TEXT(PROCESSING!$B10,"#"),"year",TEXT(PROCESSING!$A10,"#")),0)</f>
        <v>0</v>
      </c>
      <c r="I10" s="49" t="s">
        <v>15</v>
      </c>
      <c r="J10" s="50">
        <f>GETPIVOTDATA(TEXT(J$9,"#"),'PIVOT TABLE'!$L$2,"Month",TEXT($I10,"#"))</f>
        <v>85</v>
      </c>
      <c r="K10" s="50">
        <f>GETPIVOTDATA(TEXT(K$9,"#"),'PIVOT TABLE'!$L$2,"Month",TEXT($I10,"#"))</f>
        <v>4469.3599999999997</v>
      </c>
      <c r="L10" s="50">
        <f>GETPIVOTDATA(TEXT(L$9,"#"),'PIVOT TABLE'!$L$2,"Month",TEXT($I10,"#"))</f>
        <v>70</v>
      </c>
      <c r="M10" s="50">
        <f>GETPIVOTDATA(TEXT(M$9,"#"),'PIVOT TABLE'!$L$2,"Month",TEXT($I10,"#"))</f>
        <v>23162.360000000015</v>
      </c>
      <c r="N10" s="50" t="str">
        <f>IFERROR(IF(ISNA(MATCH($I10,$AN$2:$AN$15,0)),NA(),J10),"")</f>
        <v/>
      </c>
      <c r="O10" s="43" t="e">
        <f>IF(ISNA(MATCH($I10,$AN$2:$AN$15,0)),NA(),K10)</f>
        <v>#N/A</v>
      </c>
      <c r="P10" s="50" t="str">
        <f>IFERROR(IF(ISNA(MATCH($I10,$AN$2:$AN$15,0)),NA(),L10),"")</f>
        <v/>
      </c>
      <c r="Q10" s="43" t="e">
        <f>IF(ISNA(MATCH($I10,$AN$2:$AN$15,0)),NA(),M10)</f>
        <v>#N/A</v>
      </c>
      <c r="R10" s="43">
        <f t="shared" ref="R10:R21" si="9">J10*$Z$2</f>
        <v>122.39999999999999</v>
      </c>
      <c r="S10" s="58">
        <f t="shared" ref="S10:S21" si="10">K10*$Z$2</f>
        <v>6435.8783999999996</v>
      </c>
      <c r="T10" s="43">
        <f t="shared" ref="T10:T21" si="11">L10*$Z$2</f>
        <v>100.8</v>
      </c>
      <c r="U10" s="58">
        <f t="shared" ref="U10:U21" si="12">M10*$Z$2</f>
        <v>33353.798400000022</v>
      </c>
      <c r="V10" s="50"/>
      <c r="W10" s="50"/>
      <c r="X10" s="50"/>
      <c r="Y10" s="67"/>
      <c r="AN10"/>
    </row>
    <row r="11" spans="1:40" x14ac:dyDescent="0.3">
      <c r="A11" s="49">
        <f t="shared" si="0"/>
        <v>2022</v>
      </c>
      <c r="B11" s="50" t="s">
        <v>127</v>
      </c>
      <c r="C11" s="50">
        <f>IFERROR(GETPIVOTDATA(TEXT(C$1,"#"),'PIVOT TABLE'!$A$3,"MONTH",TEXT(PROCESSING!$B11,"#"),"year",TEXT(PROCESSING!$A11,"#")),0)</f>
        <v>0</v>
      </c>
      <c r="D11" s="50">
        <f>IFERROR(GETPIVOTDATA(TEXT(D$1,"#"),'PIVOT TABLE'!$A$3,"MONTH",TEXT(PROCESSING!$B11,"#"),"year",TEXT(PROCESSING!$A11,"#")),0)</f>
        <v>0</v>
      </c>
      <c r="E11" s="50">
        <f>IFERROR(GETPIVOTDATA(TEXT(E$1,"#"),'PIVOT TABLE'!$A$3,"MONTH",TEXT(PROCESSING!$B11,"#"),"year",TEXT(PROCESSING!$A11,"#")),0)</f>
        <v>0</v>
      </c>
      <c r="F11" s="50">
        <f>IFERROR(GETPIVOTDATA(TEXT(F$1,"#"),'PIVOT TABLE'!$A$3,"MONTH",TEXT(PROCESSING!$B11,"#"),"year",TEXT(PROCESSING!$A11,"#")),0)</f>
        <v>0</v>
      </c>
      <c r="I11" s="49" t="s">
        <v>107</v>
      </c>
      <c r="J11" s="50">
        <f>GETPIVOTDATA(TEXT(J$9,"#"),'PIVOT TABLE'!$L$2,"Month",TEXT($I11,"#"))</f>
        <v>128</v>
      </c>
      <c r="K11" s="50">
        <f>GETPIVOTDATA(TEXT(K$9,"#"),'PIVOT TABLE'!$L$2,"Month",TEXT($I11,"#"))</f>
        <v>271692.70999999996</v>
      </c>
      <c r="L11" s="50">
        <f>GETPIVOTDATA(TEXT(L$9,"#"),'PIVOT TABLE'!$L$2,"Month",TEXT($I11,"#"))</f>
        <v>78</v>
      </c>
      <c r="M11" s="50">
        <f>GETPIVOTDATA(TEXT(M$9,"#"),'PIVOT TABLE'!$L$2,"Month",TEXT($I11,"#"))</f>
        <v>68631.14</v>
      </c>
      <c r="N11" s="50">
        <f t="shared" ref="N11:N21" si="13">IFERROR(IF(ISNA(MATCH($I11,$AN$2:$AN$15,0)),NA(),J11),"")</f>
        <v>128</v>
      </c>
      <c r="O11" s="43">
        <f t="shared" ref="O11:O21" si="14">IF(ISNA(MATCH($I11,$AN$2:$AN$15,0)),NA(),K11)</f>
        <v>271692.70999999996</v>
      </c>
      <c r="P11" s="50">
        <f t="shared" ref="P11:P21" si="15">IFERROR(IF(ISNA(MATCH($I11,$AN$2:$AN$15,0)),NA(),L11),"")</f>
        <v>78</v>
      </c>
      <c r="Q11" s="43">
        <f t="shared" ref="Q11:Q21" si="16">IF(ISNA(MATCH($I11,$AN$2:$AN$15,0)),NA(),M11)</f>
        <v>68631.14</v>
      </c>
      <c r="R11" s="43">
        <f t="shared" si="9"/>
        <v>184.32</v>
      </c>
      <c r="S11" s="58">
        <f t="shared" si="10"/>
        <v>391237.50239999994</v>
      </c>
      <c r="T11" s="43">
        <f t="shared" si="11"/>
        <v>112.32</v>
      </c>
      <c r="U11" s="58">
        <f t="shared" si="12"/>
        <v>98828.8416</v>
      </c>
      <c r="V11" s="50" t="str">
        <f>TEXT((J11-J10)/SUM(J10:J11),"+# ##0%;-# ##0%")</f>
        <v>+ 20%</v>
      </c>
      <c r="W11" s="50" t="str">
        <f>TEXT((K11-K10)/SUM(K10:K11),"+# ##0%;-# ##0%")</f>
        <v>+ 97%</v>
      </c>
      <c r="X11" s="50" t="str">
        <f>TEXT((L11-L10)/SUM(L10:L11),"+# ##0%;-# ##0%")</f>
        <v>+ 5%</v>
      </c>
      <c r="Y11" s="67" t="str">
        <f t="shared" ref="X11:Y21" si="17">TEXT((M11-M10)/SUM(M10:M11),"+# ##0%;-# ##0%")</f>
        <v>+ 50%</v>
      </c>
      <c r="AN11"/>
    </row>
    <row r="12" spans="1:40" x14ac:dyDescent="0.3">
      <c r="A12" s="49">
        <f t="shared" si="0"/>
        <v>2022</v>
      </c>
      <c r="B12" s="50" t="s">
        <v>128</v>
      </c>
      <c r="C12" s="50">
        <f>IFERROR(GETPIVOTDATA(TEXT(C$1,"#"),'PIVOT TABLE'!$A$3,"MONTH",TEXT(PROCESSING!$B12,"#"),"year",TEXT(PROCESSING!$A12,"#")),0)</f>
        <v>0</v>
      </c>
      <c r="D12" s="50">
        <f>IFERROR(GETPIVOTDATA(TEXT(D$1,"#"),'PIVOT TABLE'!$A$3,"MONTH",TEXT(PROCESSING!$B12,"#"),"year",TEXT(PROCESSING!$A12,"#")),0)</f>
        <v>0</v>
      </c>
      <c r="E12" s="50">
        <f>IFERROR(GETPIVOTDATA(TEXT(E$1,"#"),'PIVOT TABLE'!$A$3,"MONTH",TEXT(PROCESSING!$B12,"#"),"year",TEXT(PROCESSING!$A12,"#")),0)</f>
        <v>0</v>
      </c>
      <c r="F12" s="50">
        <f>IFERROR(GETPIVOTDATA(TEXT(F$1,"#"),'PIVOT TABLE'!$A$3,"MONTH",TEXT(PROCESSING!$B12,"#"),"year",TEXT(PROCESSING!$A12,"#")),0)</f>
        <v>0</v>
      </c>
      <c r="I12" s="49" t="s">
        <v>108</v>
      </c>
      <c r="J12" s="50">
        <f>GETPIVOTDATA(TEXT(J$9,"#"),'PIVOT TABLE'!$L$2,"Month",TEXT($I12,"#"))</f>
        <v>149</v>
      </c>
      <c r="K12" s="50">
        <f>GETPIVOTDATA(TEXT(K$9,"#"),'PIVOT TABLE'!$L$2,"Month",TEXT($I12,"#"))</f>
        <v>38468.709999999992</v>
      </c>
      <c r="L12" s="50">
        <f>GETPIVOTDATA(TEXT(L$9,"#"),'PIVOT TABLE'!$L$2,"Month",TEXT($I12,"#"))</f>
        <v>94</v>
      </c>
      <c r="M12" s="50">
        <f>GETPIVOTDATA(TEXT(M$9,"#"),'PIVOT TABLE'!$L$2,"Month",TEXT($I12,"#"))</f>
        <v>30918.71</v>
      </c>
      <c r="N12" s="50" t="str">
        <f t="shared" si="13"/>
        <v/>
      </c>
      <c r="O12" s="43" t="e">
        <f t="shared" si="14"/>
        <v>#N/A</v>
      </c>
      <c r="P12" s="50" t="str">
        <f t="shared" si="15"/>
        <v/>
      </c>
      <c r="Q12" s="43" t="e">
        <f t="shared" si="16"/>
        <v>#N/A</v>
      </c>
      <c r="R12" s="43">
        <f t="shared" si="9"/>
        <v>214.56</v>
      </c>
      <c r="S12" s="58">
        <f t="shared" si="10"/>
        <v>55394.942399999985</v>
      </c>
      <c r="T12" s="43">
        <f t="shared" si="11"/>
        <v>135.35999999999999</v>
      </c>
      <c r="U12" s="58">
        <f t="shared" si="12"/>
        <v>44522.9424</v>
      </c>
      <c r="V12" s="50" t="str">
        <f>TEXT((J12-J11)/SUM(J11:J12),"+# ##0%;-# ##0%")</f>
        <v>+ 8%</v>
      </c>
      <c r="W12" s="50" t="str">
        <f t="shared" ref="W12:W21" si="18">TEXT((K12-K11)/SUM(K11:K12),"+# ##0%;-# ##0%")</f>
        <v>- 75%</v>
      </c>
      <c r="X12" s="50" t="str">
        <f>TEXT((L12-L11)/SUM(L11:L12),"+# ##0%;-# ##0%")</f>
        <v>+ 9%</v>
      </c>
      <c r="Y12" s="67" t="str">
        <f t="shared" si="17"/>
        <v>- 38%</v>
      </c>
      <c r="AN12"/>
    </row>
    <row r="13" spans="1:40" x14ac:dyDescent="0.3">
      <c r="A13" s="49">
        <f t="shared" si="0"/>
        <v>2022</v>
      </c>
      <c r="B13" s="50" t="s">
        <v>129</v>
      </c>
      <c r="C13" s="50">
        <f>IFERROR(GETPIVOTDATA(TEXT(C$1,"#"),'PIVOT TABLE'!$A$3,"MONTH",TEXT(PROCESSING!$B13,"#"),"year",TEXT(PROCESSING!$A13,"#")),0)</f>
        <v>0</v>
      </c>
      <c r="D13" s="50">
        <f>IFERROR(GETPIVOTDATA(TEXT(D$1,"#"),'PIVOT TABLE'!$A$3,"MONTH",TEXT(PROCESSING!$B13,"#"),"year",TEXT(PROCESSING!$A13,"#")),0)</f>
        <v>0</v>
      </c>
      <c r="E13" s="50">
        <f>IFERROR(GETPIVOTDATA(TEXT(E$1,"#"),'PIVOT TABLE'!$A$3,"MONTH",TEXT(PROCESSING!$B13,"#"),"year",TEXT(PROCESSING!$A13,"#")),0)</f>
        <v>0</v>
      </c>
      <c r="F13" s="50">
        <f>IFERROR(GETPIVOTDATA(TEXT(F$1,"#"),'PIVOT TABLE'!$A$3,"MONTH",TEXT(PROCESSING!$B13,"#"),"year",TEXT(PROCESSING!$A13,"#")),0)</f>
        <v>0</v>
      </c>
      <c r="I13" s="49" t="s">
        <v>109</v>
      </c>
      <c r="J13" s="50">
        <f>GETPIVOTDATA(TEXT(J$9,"#"),'PIVOT TABLE'!$L$2,"Month",TEXT($I13,"#"))</f>
        <v>195</v>
      </c>
      <c r="K13" s="50">
        <f>GETPIVOTDATA(TEXT(K$9,"#"),'PIVOT TABLE'!$L$2,"Month",TEXT($I13,"#"))</f>
        <v>39226.83</v>
      </c>
      <c r="L13" s="50">
        <f>GETPIVOTDATA(TEXT(L$9,"#"),'PIVOT TABLE'!$L$2,"Month",TEXT($I13,"#"))</f>
        <v>85</v>
      </c>
      <c r="M13" s="50">
        <f>GETPIVOTDATA(TEXT(M$9,"#"),'PIVOT TABLE'!$L$2,"Month",TEXT($I13,"#"))</f>
        <v>41465.360000000001</v>
      </c>
      <c r="N13" s="50" t="str">
        <f t="shared" si="13"/>
        <v/>
      </c>
      <c r="O13" s="43" t="e">
        <f t="shared" si="14"/>
        <v>#N/A</v>
      </c>
      <c r="P13" s="50" t="str">
        <f t="shared" si="15"/>
        <v/>
      </c>
      <c r="Q13" s="43" t="e">
        <f t="shared" si="16"/>
        <v>#N/A</v>
      </c>
      <c r="R13" s="43">
        <f t="shared" si="9"/>
        <v>280.8</v>
      </c>
      <c r="S13" s="58">
        <f t="shared" si="10"/>
        <v>56486.635199999997</v>
      </c>
      <c r="T13" s="43">
        <f t="shared" si="11"/>
        <v>122.39999999999999</v>
      </c>
      <c r="U13" s="58">
        <f t="shared" si="12"/>
        <v>59710.118399999999</v>
      </c>
      <c r="V13" s="50" t="str">
        <f t="shared" ref="V13:V21" si="19">TEXT((J13-J12)/SUM(J12:J13),"+# ##0%;-# ##0%")</f>
        <v>+ 13%</v>
      </c>
      <c r="W13" s="50" t="str">
        <f>TEXT((K13-K12)/SUM(K12:K13),"+# ##0%;-# ##0%")</f>
        <v>+ 1%</v>
      </c>
      <c r="X13" s="50" t="str">
        <f>TEXT((L13-L12)/SUM(L12:L13),"+# ##0%;-# ##0%")</f>
        <v>- 5%</v>
      </c>
      <c r="Y13" s="67" t="str">
        <f t="shared" si="17"/>
        <v>+ 15%</v>
      </c>
      <c r="AN13"/>
    </row>
    <row r="14" spans="1:40" x14ac:dyDescent="0.3">
      <c r="A14" s="49">
        <f t="shared" ref="A14:A25" si="20">$AK$4</f>
        <v>0</v>
      </c>
      <c r="B14" s="50" t="s">
        <v>118</v>
      </c>
      <c r="C14" s="50">
        <f>IFERROR(GETPIVOTDATA(TEXT(C$1,"#"),'PIVOT TABLE'!$A$3,"MONTH",TEXT(PROCESSING!$B14,"#"),"year",TEXT(PROCESSING!$A14,"#")),0)</f>
        <v>0</v>
      </c>
      <c r="D14" s="50">
        <f>IFERROR(GETPIVOTDATA(TEXT(D$1,"#"),'PIVOT TABLE'!$A$3,"MONTH",TEXT(PROCESSING!$B14,"#"),"year",TEXT(PROCESSING!$A14,"#")),0)</f>
        <v>0</v>
      </c>
      <c r="E14" s="50">
        <f>IFERROR(GETPIVOTDATA(TEXT(E$1,"#"),'PIVOT TABLE'!$A$3,"MONTH",TEXT(PROCESSING!$B14,"#"),"year",TEXT(PROCESSING!$A14,"#")),0)</f>
        <v>0</v>
      </c>
      <c r="F14" s="50">
        <f>IFERROR(GETPIVOTDATA(TEXT(F$1,"#"),'PIVOT TABLE'!$A$3,"MONTH",TEXT(PROCESSING!$B14,"#"),"year",TEXT(PROCESSING!$A14,"#")),0)</f>
        <v>0</v>
      </c>
      <c r="I14" s="49" t="s">
        <v>110</v>
      </c>
      <c r="J14" s="50">
        <f>GETPIVOTDATA(TEXT(J$9,"#"),'PIVOT TABLE'!$L$2,"Month",TEXT($I14,"#"))</f>
        <v>138</v>
      </c>
      <c r="K14" s="50">
        <f>GETPIVOTDATA(TEXT(K$9,"#"),'PIVOT TABLE'!$L$2,"Month",TEXT($I14,"#"))</f>
        <v>27452.350000000006</v>
      </c>
      <c r="L14" s="50">
        <f>GETPIVOTDATA(TEXT(L$9,"#"),'PIVOT TABLE'!$L$2,"Month",TEXT($I14,"#"))</f>
        <v>87</v>
      </c>
      <c r="M14" s="50">
        <f>GETPIVOTDATA(TEXT(M$9,"#"),'PIVOT TABLE'!$L$2,"Month",TEXT($I14,"#"))</f>
        <v>42670.329999999994</v>
      </c>
      <c r="N14" s="50" t="str">
        <f t="shared" si="13"/>
        <v/>
      </c>
      <c r="O14" s="43" t="e">
        <f t="shared" si="14"/>
        <v>#N/A</v>
      </c>
      <c r="P14" s="50" t="str">
        <f t="shared" si="15"/>
        <v/>
      </c>
      <c r="Q14" s="43" t="e">
        <f t="shared" si="16"/>
        <v>#N/A</v>
      </c>
      <c r="R14" s="43">
        <f t="shared" si="9"/>
        <v>198.72</v>
      </c>
      <c r="S14" s="58">
        <f t="shared" si="10"/>
        <v>39531.384000000005</v>
      </c>
      <c r="T14" s="43">
        <f t="shared" si="11"/>
        <v>125.28</v>
      </c>
      <c r="U14" s="58">
        <f t="shared" si="12"/>
        <v>61445.275199999989</v>
      </c>
      <c r="V14" s="50" t="str">
        <f t="shared" si="19"/>
        <v>- 17%</v>
      </c>
      <c r="W14" s="50" t="str">
        <f t="shared" si="18"/>
        <v>- 18%</v>
      </c>
      <c r="X14" s="50" t="str">
        <f>TEXT((L14-L13)/SUM(L13:L14),"+# ##0%;-# ##0%")</f>
        <v>+ 1%</v>
      </c>
      <c r="Y14" s="67" t="str">
        <f t="shared" si="17"/>
        <v>+ 1%</v>
      </c>
      <c r="AN14"/>
    </row>
    <row r="15" spans="1:40" x14ac:dyDescent="0.3">
      <c r="A15" s="49">
        <f t="shared" si="20"/>
        <v>0</v>
      </c>
      <c r="B15" s="50" t="s">
        <v>119</v>
      </c>
      <c r="C15" s="50">
        <f>IFERROR(GETPIVOTDATA(TEXT(C$1,"#"),'PIVOT TABLE'!$A$3,"MONTH",TEXT(PROCESSING!$B15,"#"),"year",TEXT(PROCESSING!$A15,"#")),0)</f>
        <v>0</v>
      </c>
      <c r="D15" s="50">
        <f>IFERROR(GETPIVOTDATA(TEXT(D$1,"#"),'PIVOT TABLE'!$A$3,"MONTH",TEXT(PROCESSING!$B15,"#"),"year",TEXT(PROCESSING!$A15,"#")),0)</f>
        <v>0</v>
      </c>
      <c r="E15" s="50">
        <f>IFERROR(GETPIVOTDATA(TEXT(E$1,"#"),'PIVOT TABLE'!$A$3,"MONTH",TEXT(PROCESSING!$B15,"#"),"year",TEXT(PROCESSING!$A15,"#")),0)</f>
        <v>0</v>
      </c>
      <c r="F15" s="50">
        <f>IFERROR(GETPIVOTDATA(TEXT(F$1,"#"),'PIVOT TABLE'!$A$3,"MONTH",TEXT(PROCESSING!$B15,"#"),"year",TEXT(PROCESSING!$A15,"#")),0)</f>
        <v>0</v>
      </c>
      <c r="I15" s="49" t="s">
        <v>111</v>
      </c>
      <c r="J15" s="50">
        <f>GETPIVOTDATA(TEXT(J$9,"#"),'PIVOT TABLE'!$L$2,"Month",TEXT($I15,"#"))</f>
        <v>312</v>
      </c>
      <c r="K15" s="50">
        <f>GETPIVOTDATA(TEXT(K$9,"#"),'PIVOT TABLE'!$L$2,"Month",TEXT($I15,"#"))</f>
        <v>34958.69000000001</v>
      </c>
      <c r="L15" s="50">
        <f>GETPIVOTDATA(TEXT(L$9,"#"),'PIVOT TABLE'!$L$2,"Month",TEXT($I15,"#"))</f>
        <v>87</v>
      </c>
      <c r="M15" s="50">
        <f>GETPIVOTDATA(TEXT(M$9,"#"),'PIVOT TABLE'!$L$2,"Month",TEXT($I15,"#"))</f>
        <v>28005.560000000005</v>
      </c>
      <c r="N15" s="50" t="str">
        <f t="shared" si="13"/>
        <v/>
      </c>
      <c r="O15" s="43" t="e">
        <f t="shared" si="14"/>
        <v>#N/A</v>
      </c>
      <c r="P15" s="50" t="str">
        <f t="shared" si="15"/>
        <v/>
      </c>
      <c r="Q15" s="43" t="e">
        <f t="shared" si="16"/>
        <v>#N/A</v>
      </c>
      <c r="R15" s="43">
        <f t="shared" si="9"/>
        <v>449.28</v>
      </c>
      <c r="S15" s="58">
        <f t="shared" si="10"/>
        <v>50340.513600000013</v>
      </c>
      <c r="T15" s="43">
        <f t="shared" si="11"/>
        <v>125.28</v>
      </c>
      <c r="U15" s="58">
        <f t="shared" si="12"/>
        <v>40328.006400000006</v>
      </c>
      <c r="V15" s="50" t="str">
        <f t="shared" si="19"/>
        <v>+ 39%</v>
      </c>
      <c r="W15" s="50" t="str">
        <f t="shared" si="18"/>
        <v>+ 12%</v>
      </c>
      <c r="X15" s="50" t="str">
        <f t="shared" si="17"/>
        <v>+ 0%</v>
      </c>
      <c r="Y15" s="67" t="str">
        <f t="shared" si="17"/>
        <v>- 21%</v>
      </c>
    </row>
    <row r="16" spans="1:40" x14ac:dyDescent="0.3">
      <c r="A16" s="49">
        <f t="shared" si="20"/>
        <v>0</v>
      </c>
      <c r="B16" s="50" t="s">
        <v>120</v>
      </c>
      <c r="C16" s="50">
        <f>IFERROR(GETPIVOTDATA(TEXT(C$1,"#"),'PIVOT TABLE'!$A$3,"MONTH",TEXT(PROCESSING!$B16,"#"),"year",TEXT(PROCESSING!$A16,"#")),0)</f>
        <v>0</v>
      </c>
      <c r="D16" s="50">
        <f>IFERROR(GETPIVOTDATA(TEXT(D$1,"#"),'PIVOT TABLE'!$A$3,"MONTH",TEXT(PROCESSING!$B16,"#"),"year",TEXT(PROCESSING!$A16,"#")),0)</f>
        <v>0</v>
      </c>
      <c r="E16" s="50">
        <f>IFERROR(GETPIVOTDATA(TEXT(E$1,"#"),'PIVOT TABLE'!$A$3,"MONTH",TEXT(PROCESSING!$B16,"#"),"year",TEXT(PROCESSING!$A16,"#")),0)</f>
        <v>0</v>
      </c>
      <c r="F16" s="50">
        <f>IFERROR(GETPIVOTDATA(TEXT(F$1,"#"),'PIVOT TABLE'!$A$3,"MONTH",TEXT(PROCESSING!$B16,"#"),"year",TEXT(PROCESSING!$A16,"#")),0)</f>
        <v>0</v>
      </c>
      <c r="I16" s="49" t="s">
        <v>112</v>
      </c>
      <c r="J16" s="50">
        <f>GETPIVOTDATA(TEXT(J$9,"#"),'PIVOT TABLE'!$L$2,"Month",TEXT($I16,"#"))</f>
        <v>138</v>
      </c>
      <c r="K16" s="50">
        <f>GETPIVOTDATA(TEXT(K$9,"#"),'PIVOT TABLE'!$L$2,"Month",TEXT($I16,"#"))</f>
        <v>253334.07</v>
      </c>
      <c r="L16" s="50">
        <f>GETPIVOTDATA(TEXT(L$9,"#"),'PIVOT TABLE'!$L$2,"Month",TEXT($I16,"#"))</f>
        <v>91</v>
      </c>
      <c r="M16" s="50">
        <f>GETPIVOTDATA(TEXT(M$9,"#"),'PIVOT TABLE'!$L$2,"Month",TEXT($I16,"#"))</f>
        <v>129437.23</v>
      </c>
      <c r="N16" s="50" t="str">
        <f t="shared" si="13"/>
        <v/>
      </c>
      <c r="O16" s="43" t="e">
        <f t="shared" si="14"/>
        <v>#N/A</v>
      </c>
      <c r="P16" s="50" t="str">
        <f t="shared" si="15"/>
        <v/>
      </c>
      <c r="Q16" s="43" t="e">
        <f t="shared" si="16"/>
        <v>#N/A</v>
      </c>
      <c r="R16" s="43">
        <f t="shared" si="9"/>
        <v>198.72</v>
      </c>
      <c r="S16" s="58">
        <f t="shared" si="10"/>
        <v>364801.06079999998</v>
      </c>
      <c r="T16" s="43">
        <f t="shared" si="11"/>
        <v>131.04</v>
      </c>
      <c r="U16" s="58">
        <f t="shared" si="12"/>
        <v>186389.61119999998</v>
      </c>
      <c r="V16" s="50" t="str">
        <f t="shared" si="19"/>
        <v>- 39%</v>
      </c>
      <c r="W16" s="50" t="str">
        <f t="shared" si="18"/>
        <v>+ 76%</v>
      </c>
      <c r="X16" s="50" t="str">
        <f t="shared" si="17"/>
        <v>+ 2%</v>
      </c>
      <c r="Y16" s="67" t="str">
        <f t="shared" si="17"/>
        <v>+ 64%</v>
      </c>
    </row>
    <row r="17" spans="1:25" x14ac:dyDescent="0.3">
      <c r="A17" s="49">
        <f t="shared" si="20"/>
        <v>0</v>
      </c>
      <c r="B17" s="50" t="s">
        <v>121</v>
      </c>
      <c r="C17" s="50">
        <f>IFERROR(GETPIVOTDATA(TEXT(C$1,"#"),'PIVOT TABLE'!$A$3,"MONTH",TEXT(PROCESSING!$B17,"#"),"year",TEXT(PROCESSING!$A17,"#")),0)</f>
        <v>0</v>
      </c>
      <c r="D17" s="50">
        <f>IFERROR(GETPIVOTDATA(TEXT(D$1,"#"),'PIVOT TABLE'!$A$3,"MONTH",TEXT(PROCESSING!$B17,"#"),"year",TEXT(PROCESSING!$A17,"#")),0)</f>
        <v>0</v>
      </c>
      <c r="E17" s="50">
        <f>IFERROR(GETPIVOTDATA(TEXT(E$1,"#"),'PIVOT TABLE'!$A$3,"MONTH",TEXT(PROCESSING!$B17,"#"),"year",TEXT(PROCESSING!$A17,"#")),0)</f>
        <v>0</v>
      </c>
      <c r="F17" s="50">
        <f>IFERROR(GETPIVOTDATA(TEXT(F$1,"#"),'PIVOT TABLE'!$A$3,"MONTH",TEXT(PROCESSING!$B17,"#"),"year",TEXT(PROCESSING!$A17,"#")),0)</f>
        <v>0</v>
      </c>
      <c r="I17" s="49" t="s">
        <v>113</v>
      </c>
      <c r="J17" s="50">
        <f>GETPIVOTDATA(TEXT(J$9,"#"),'PIVOT TABLE'!$L$2,"Month",TEXT($I17,"#"))</f>
        <v>86</v>
      </c>
      <c r="K17" s="50">
        <f>GETPIVOTDATA(TEXT(K$9,"#"),'PIVOT TABLE'!$L$2,"Month",TEXT($I17,"#"))</f>
        <v>26132.789999999997</v>
      </c>
      <c r="L17" s="50">
        <f>GETPIVOTDATA(TEXT(L$9,"#"),'PIVOT TABLE'!$L$2,"Month",TEXT($I17,"#"))</f>
        <v>79</v>
      </c>
      <c r="M17" s="50">
        <f>GETPIVOTDATA(TEXT(M$9,"#"),'PIVOT TABLE'!$L$2,"Month",TEXT($I17,"#"))</f>
        <v>66208.14</v>
      </c>
      <c r="N17" s="50" t="str">
        <f t="shared" si="13"/>
        <v/>
      </c>
      <c r="O17" s="43" t="e">
        <f t="shared" si="14"/>
        <v>#N/A</v>
      </c>
      <c r="P17" s="50" t="str">
        <f t="shared" si="15"/>
        <v/>
      </c>
      <c r="Q17" s="43" t="e">
        <f t="shared" si="16"/>
        <v>#N/A</v>
      </c>
      <c r="R17" s="43">
        <f t="shared" si="9"/>
        <v>123.83999999999999</v>
      </c>
      <c r="S17" s="58">
        <f t="shared" si="10"/>
        <v>37631.217599999996</v>
      </c>
      <c r="T17" s="43">
        <f t="shared" si="11"/>
        <v>113.75999999999999</v>
      </c>
      <c r="U17" s="58">
        <f t="shared" si="12"/>
        <v>95339.72159999999</v>
      </c>
      <c r="V17" s="50" t="str">
        <f t="shared" si="19"/>
        <v>- 23%</v>
      </c>
      <c r="W17" s="50" t="str">
        <f t="shared" si="18"/>
        <v>- 81%</v>
      </c>
      <c r="X17" s="50" t="str">
        <f t="shared" si="17"/>
        <v>- 7%</v>
      </c>
      <c r="Y17" s="67" t="str">
        <f t="shared" si="17"/>
        <v>- 32%</v>
      </c>
    </row>
    <row r="18" spans="1:25" x14ac:dyDescent="0.3">
      <c r="A18" s="49">
        <f t="shared" si="20"/>
        <v>0</v>
      </c>
      <c r="B18" s="50" t="s">
        <v>122</v>
      </c>
      <c r="C18" s="50">
        <f>IFERROR(GETPIVOTDATA(TEXT(C$1,"#"),'PIVOT TABLE'!$A$3,"MONTH",TEXT(PROCESSING!$B18,"#"),"year",TEXT(PROCESSING!$A18,"#")),0)</f>
        <v>0</v>
      </c>
      <c r="D18" s="50">
        <f>IFERROR(GETPIVOTDATA(TEXT(D$1,"#"),'PIVOT TABLE'!$A$3,"MONTH",TEXT(PROCESSING!$B18,"#"),"year",TEXT(PROCESSING!$A18,"#")),0)</f>
        <v>0</v>
      </c>
      <c r="E18" s="50">
        <f>IFERROR(GETPIVOTDATA(TEXT(E$1,"#"),'PIVOT TABLE'!$A$3,"MONTH",TEXT(PROCESSING!$B18,"#"),"year",TEXT(PROCESSING!$A18,"#")),0)</f>
        <v>0</v>
      </c>
      <c r="F18" s="50">
        <f>IFERROR(GETPIVOTDATA(TEXT(F$1,"#"),'PIVOT TABLE'!$A$3,"MONTH",TEXT(PROCESSING!$B18,"#"),"year",TEXT(PROCESSING!$A18,"#")),0)</f>
        <v>0</v>
      </c>
      <c r="I18" s="49" t="s">
        <v>114</v>
      </c>
      <c r="J18" s="50">
        <f>GETPIVOTDATA(TEXT(J$9,"#"),'PIVOT TABLE'!$L$2,"Month",TEXT($I18,"#"))</f>
        <v>157</v>
      </c>
      <c r="K18" s="50">
        <f>GETPIVOTDATA(TEXT(K$9,"#"),'PIVOT TABLE'!$L$2,"Month",TEXT($I18,"#"))</f>
        <v>10170.449999999999</v>
      </c>
      <c r="L18" s="50">
        <f>GETPIVOTDATA(TEXT(L$9,"#"),'PIVOT TABLE'!$L$2,"Month",TEXT($I18,"#"))</f>
        <v>105</v>
      </c>
      <c r="M18" s="50">
        <f>GETPIVOTDATA(TEXT(M$9,"#"),'PIVOT TABLE'!$L$2,"Month",TEXT($I18,"#"))</f>
        <v>15504.109999999995</v>
      </c>
      <c r="N18" s="50" t="str">
        <f t="shared" si="13"/>
        <v/>
      </c>
      <c r="O18" s="43" t="e">
        <f t="shared" si="14"/>
        <v>#N/A</v>
      </c>
      <c r="P18" s="50" t="str">
        <f t="shared" si="15"/>
        <v/>
      </c>
      <c r="Q18" s="43" t="e">
        <f t="shared" si="16"/>
        <v>#N/A</v>
      </c>
      <c r="R18" s="43">
        <f t="shared" si="9"/>
        <v>226.07999999999998</v>
      </c>
      <c r="S18" s="58">
        <f t="shared" si="10"/>
        <v>14645.447999999999</v>
      </c>
      <c r="T18" s="43">
        <f t="shared" si="11"/>
        <v>151.19999999999999</v>
      </c>
      <c r="U18" s="58">
        <f t="shared" si="12"/>
        <v>22325.918399999991</v>
      </c>
      <c r="V18" s="50" t="str">
        <f t="shared" si="19"/>
        <v>+ 29%</v>
      </c>
      <c r="W18" s="50" t="str">
        <f t="shared" si="18"/>
        <v>- 44%</v>
      </c>
      <c r="X18" s="50" t="str">
        <f t="shared" si="17"/>
        <v>+ 14%</v>
      </c>
      <c r="Y18" s="67" t="str">
        <f t="shared" si="17"/>
        <v>- 62%</v>
      </c>
    </row>
    <row r="19" spans="1:25" x14ac:dyDescent="0.3">
      <c r="A19" s="49">
        <f t="shared" si="20"/>
        <v>0</v>
      </c>
      <c r="B19" s="50" t="s">
        <v>123</v>
      </c>
      <c r="C19" s="50">
        <f>IFERROR(GETPIVOTDATA(TEXT(C$1,"#"),'PIVOT TABLE'!$A$3,"MONTH",TEXT(PROCESSING!$B19,"#"),"year",TEXT(PROCESSING!$A19,"#")),0)</f>
        <v>0</v>
      </c>
      <c r="D19" s="50">
        <f>IFERROR(GETPIVOTDATA(TEXT(D$1,"#"),'PIVOT TABLE'!$A$3,"MONTH",TEXT(PROCESSING!$B19,"#"),"year",TEXT(PROCESSING!$A19,"#")),0)</f>
        <v>0</v>
      </c>
      <c r="E19" s="50">
        <f>IFERROR(GETPIVOTDATA(TEXT(E$1,"#"),'PIVOT TABLE'!$A$3,"MONTH",TEXT(PROCESSING!$B19,"#"),"year",TEXT(PROCESSING!$A19,"#")),0)</f>
        <v>0</v>
      </c>
      <c r="F19" s="50">
        <f>IFERROR(GETPIVOTDATA(TEXT(F$1,"#"),'PIVOT TABLE'!$A$3,"MONTH",TEXT(PROCESSING!$B19,"#"),"year",TEXT(PROCESSING!$A19,"#")),0)</f>
        <v>0</v>
      </c>
      <c r="I19" s="49" t="s">
        <v>115</v>
      </c>
      <c r="J19" s="50">
        <f>GETPIVOTDATA(TEXT(J$9,"#"),'PIVOT TABLE'!$L$2,"Month",TEXT($I19,"#"))</f>
        <v>300</v>
      </c>
      <c r="K19" s="50">
        <f>GETPIVOTDATA(TEXT(K$9,"#"),'PIVOT TABLE'!$L$2,"Month",TEXT($I19,"#"))</f>
        <v>31501.089999999997</v>
      </c>
      <c r="L19" s="50">
        <f>GETPIVOTDATA(TEXT(L$9,"#"),'PIVOT TABLE'!$L$2,"Month",TEXT($I19,"#"))</f>
        <v>99</v>
      </c>
      <c r="M19" s="50">
        <f>GETPIVOTDATA(TEXT(M$9,"#"),'PIVOT TABLE'!$L$2,"Month",TEXT($I19,"#"))</f>
        <v>14405.869999999999</v>
      </c>
      <c r="N19" s="50" t="str">
        <f t="shared" si="13"/>
        <v/>
      </c>
      <c r="O19" s="43" t="e">
        <f t="shared" si="14"/>
        <v>#N/A</v>
      </c>
      <c r="P19" s="50" t="str">
        <f t="shared" si="15"/>
        <v/>
      </c>
      <c r="Q19" s="43" t="e">
        <f t="shared" si="16"/>
        <v>#N/A</v>
      </c>
      <c r="R19" s="43">
        <f t="shared" si="9"/>
        <v>432</v>
      </c>
      <c r="S19" s="58">
        <f t="shared" si="10"/>
        <v>45361.569599999995</v>
      </c>
      <c r="T19" s="43">
        <f t="shared" si="11"/>
        <v>142.56</v>
      </c>
      <c r="U19" s="58">
        <f t="shared" si="12"/>
        <v>20744.452799999999</v>
      </c>
      <c r="V19" s="50" t="str">
        <f t="shared" si="19"/>
        <v>+ 31%</v>
      </c>
      <c r="W19" s="50" t="str">
        <f t="shared" si="18"/>
        <v>+ 51%</v>
      </c>
      <c r="X19" s="50" t="str">
        <f t="shared" si="17"/>
        <v>- 3%</v>
      </c>
      <c r="Y19" s="67" t="str">
        <f t="shared" si="17"/>
        <v>- 4%</v>
      </c>
    </row>
    <row r="20" spans="1:25" x14ac:dyDescent="0.3">
      <c r="A20" s="49">
        <f t="shared" si="20"/>
        <v>0</v>
      </c>
      <c r="B20" s="50" t="s">
        <v>124</v>
      </c>
      <c r="C20" s="50">
        <f>IFERROR(GETPIVOTDATA(TEXT(C$1,"#"),'PIVOT TABLE'!$A$3,"MONTH",TEXT(PROCESSING!$B20,"#"),"year",TEXT(PROCESSING!$A20,"#")),0)</f>
        <v>0</v>
      </c>
      <c r="D20" s="50">
        <f>IFERROR(GETPIVOTDATA(TEXT(D$1,"#"),'PIVOT TABLE'!$A$3,"MONTH",TEXT(PROCESSING!$B20,"#"),"year",TEXT(PROCESSING!$A20,"#")),0)</f>
        <v>0</v>
      </c>
      <c r="E20" s="50">
        <f>IFERROR(GETPIVOTDATA(TEXT(E$1,"#"),'PIVOT TABLE'!$A$3,"MONTH",TEXT(PROCESSING!$B20,"#"),"year",TEXT(PROCESSING!$A20,"#")),0)</f>
        <v>0</v>
      </c>
      <c r="F20" s="50">
        <f>IFERROR(GETPIVOTDATA(TEXT(F$1,"#"),'PIVOT TABLE'!$A$3,"MONTH",TEXT(PROCESSING!$B20,"#"),"year",TEXT(PROCESSING!$A20,"#")),0)</f>
        <v>0</v>
      </c>
      <c r="I20" s="49" t="s">
        <v>116</v>
      </c>
      <c r="J20" s="50">
        <f>GETPIVOTDATA(TEXT(J$9,"#"),'PIVOT TABLE'!$L$2,"Month",TEXT($I20,"#"))</f>
        <v>41</v>
      </c>
      <c r="K20" s="50">
        <f>GETPIVOTDATA(TEXT(K$9,"#"),'PIVOT TABLE'!$L$2,"Month",TEXT($I20,"#"))</f>
        <v>21581.27</v>
      </c>
      <c r="L20" s="50">
        <f>GETPIVOTDATA(TEXT(L$9,"#"),'PIVOT TABLE'!$L$2,"Month",TEXT($I20,"#"))</f>
        <v>88</v>
      </c>
      <c r="M20" s="50">
        <f>GETPIVOTDATA(TEXT(M$9,"#"),'PIVOT TABLE'!$L$2,"Month",TEXT($I20,"#"))</f>
        <v>52742.950000000004</v>
      </c>
      <c r="N20" s="50" t="str">
        <f t="shared" si="13"/>
        <v/>
      </c>
      <c r="O20" s="43" t="e">
        <f t="shared" si="14"/>
        <v>#N/A</v>
      </c>
      <c r="P20" s="50" t="str">
        <f t="shared" si="15"/>
        <v/>
      </c>
      <c r="Q20" s="43" t="e">
        <f t="shared" si="16"/>
        <v>#N/A</v>
      </c>
      <c r="R20" s="43">
        <f t="shared" si="9"/>
        <v>59.04</v>
      </c>
      <c r="S20" s="58">
        <f t="shared" si="10"/>
        <v>31077.0288</v>
      </c>
      <c r="T20" s="43">
        <f t="shared" si="11"/>
        <v>126.72</v>
      </c>
      <c r="U20" s="58">
        <f t="shared" si="12"/>
        <v>75949.847999999998</v>
      </c>
      <c r="V20" s="50" t="str">
        <f t="shared" si="19"/>
        <v>- 76%</v>
      </c>
      <c r="W20" s="50" t="str">
        <f t="shared" si="18"/>
        <v>- 19%</v>
      </c>
      <c r="X20" s="50" t="str">
        <f t="shared" si="17"/>
        <v>- 6%</v>
      </c>
      <c r="Y20" s="67" t="str">
        <f t="shared" si="17"/>
        <v>+ 57%</v>
      </c>
    </row>
    <row r="21" spans="1:25" x14ac:dyDescent="0.3">
      <c r="A21" s="49">
        <f t="shared" si="20"/>
        <v>0</v>
      </c>
      <c r="B21" s="50" t="s">
        <v>125</v>
      </c>
      <c r="C21" s="50">
        <f>IFERROR(GETPIVOTDATA(TEXT(C$1,"#"),'PIVOT TABLE'!$A$3,"MONTH",TEXT(PROCESSING!$B21,"#"),"year",TEXT(PROCESSING!$A21,"#")),0)</f>
        <v>0</v>
      </c>
      <c r="D21" s="50">
        <f>IFERROR(GETPIVOTDATA(TEXT(D$1,"#"),'PIVOT TABLE'!$A$3,"MONTH",TEXT(PROCESSING!$B21,"#"),"year",TEXT(PROCESSING!$A21,"#")),0)</f>
        <v>0</v>
      </c>
      <c r="E21" s="50">
        <f>IFERROR(GETPIVOTDATA(TEXT(E$1,"#"),'PIVOT TABLE'!$A$3,"MONTH",TEXT(PROCESSING!$B21,"#"),"year",TEXT(PROCESSING!$A21,"#")),0)</f>
        <v>0</v>
      </c>
      <c r="F21" s="50">
        <f>IFERROR(GETPIVOTDATA(TEXT(F$1,"#"),'PIVOT TABLE'!$A$3,"MONTH",TEXT(PROCESSING!$B21,"#"),"year",TEXT(PROCESSING!$A21,"#")),0)</f>
        <v>0</v>
      </c>
      <c r="I21" s="68" t="s">
        <v>117</v>
      </c>
      <c r="J21" s="50">
        <f>GETPIVOTDATA(TEXT(J$9,"#"),'PIVOT TABLE'!$L$2,"Month",TEXT($I21,"#"))</f>
        <v>87</v>
      </c>
      <c r="K21" s="50">
        <f>GETPIVOTDATA(TEXT(K$9,"#"),'PIVOT TABLE'!$L$2,"Month",TEXT($I21,"#"))</f>
        <v>43416.479999999989</v>
      </c>
      <c r="L21" s="50">
        <f>GETPIVOTDATA(TEXT(L$9,"#"),'PIVOT TABLE'!$L$2,"Month",TEXT($I21,"#"))</f>
        <v>98</v>
      </c>
      <c r="M21" s="50">
        <f>GETPIVOTDATA(TEXT(M$9,"#"),'PIVOT TABLE'!$L$2,"Month",TEXT($I21,"#"))</f>
        <v>39253.930000000008</v>
      </c>
      <c r="N21" s="69" t="str">
        <f t="shared" si="13"/>
        <v/>
      </c>
      <c r="O21" s="70" t="e">
        <f t="shared" si="14"/>
        <v>#N/A</v>
      </c>
      <c r="P21" s="69" t="str">
        <f t="shared" si="15"/>
        <v/>
      </c>
      <c r="Q21" s="70" t="e">
        <f t="shared" si="16"/>
        <v>#N/A</v>
      </c>
      <c r="R21" s="71">
        <f t="shared" si="9"/>
        <v>125.28</v>
      </c>
      <c r="S21" s="72">
        <f t="shared" si="10"/>
        <v>62519.73119999998</v>
      </c>
      <c r="T21" s="71">
        <f t="shared" si="11"/>
        <v>141.12</v>
      </c>
      <c r="U21" s="72">
        <f t="shared" si="12"/>
        <v>56525.659200000009</v>
      </c>
      <c r="V21" s="52" t="str">
        <f t="shared" si="19"/>
        <v>+ 36%</v>
      </c>
      <c r="W21" s="52" t="str">
        <f t="shared" si="18"/>
        <v>+ 34%</v>
      </c>
      <c r="X21" s="52" t="str">
        <f t="shared" si="17"/>
        <v>+ 5%</v>
      </c>
      <c r="Y21" s="73" t="str">
        <f t="shared" si="17"/>
        <v>- 15%</v>
      </c>
    </row>
    <row r="22" spans="1:25" x14ac:dyDescent="0.3">
      <c r="A22" s="49">
        <f t="shared" si="20"/>
        <v>0</v>
      </c>
      <c r="B22" s="50" t="s">
        <v>126</v>
      </c>
      <c r="C22" s="50">
        <f>IFERROR(GETPIVOTDATA(TEXT(C$1,"#"),'PIVOT TABLE'!$A$3,"MONTH",TEXT(PROCESSING!$B22,"#"),"year",TEXT(PROCESSING!$A22,"#")),0)</f>
        <v>0</v>
      </c>
      <c r="D22" s="50">
        <f>IFERROR(GETPIVOTDATA(TEXT(D$1,"#"),'PIVOT TABLE'!$A$3,"MONTH",TEXT(PROCESSING!$B22,"#"),"year",TEXT(PROCESSING!$A22,"#")),0)</f>
        <v>0</v>
      </c>
      <c r="E22" s="50">
        <f>IFERROR(GETPIVOTDATA(TEXT(E$1,"#"),'PIVOT TABLE'!$A$3,"MONTH",TEXT(PROCESSING!$B22,"#"),"year",TEXT(PROCESSING!$A22,"#")),0)</f>
        <v>0</v>
      </c>
      <c r="F22" s="50">
        <f>IFERROR(GETPIVOTDATA(TEXT(F$1,"#"),'PIVOT TABLE'!$A$3,"MONTH",TEXT(PROCESSING!$B22,"#"),"year",TEXT(PROCESSING!$A22,"#")),0)</f>
        <v>0</v>
      </c>
    </row>
    <row r="23" spans="1:25" x14ac:dyDescent="0.3">
      <c r="A23" s="49">
        <f t="shared" si="20"/>
        <v>0</v>
      </c>
      <c r="B23" s="50" t="s">
        <v>127</v>
      </c>
      <c r="C23" s="50">
        <f>IFERROR(GETPIVOTDATA(TEXT(C$1,"#"),'PIVOT TABLE'!$A$3,"MONTH",TEXT(PROCESSING!$B23,"#"),"year",TEXT(PROCESSING!$A23,"#")),0)</f>
        <v>0</v>
      </c>
      <c r="D23" s="50">
        <f>IFERROR(GETPIVOTDATA(TEXT(D$1,"#"),'PIVOT TABLE'!$A$3,"MONTH",TEXT(PROCESSING!$B23,"#"),"year",TEXT(PROCESSING!$A23,"#")),0)</f>
        <v>0</v>
      </c>
      <c r="E23" s="50">
        <f>IFERROR(GETPIVOTDATA(TEXT(E$1,"#"),'PIVOT TABLE'!$A$3,"MONTH",TEXT(PROCESSING!$B23,"#"),"year",TEXT(PROCESSING!$A23,"#")),0)</f>
        <v>0</v>
      </c>
      <c r="F23" s="50">
        <f>IFERROR(GETPIVOTDATA(TEXT(F$1,"#"),'PIVOT TABLE'!$A$3,"MONTH",TEXT(PROCESSING!$B23,"#"),"year",TEXT(PROCESSING!$A23,"#")),0)</f>
        <v>0</v>
      </c>
      <c r="I23" s="74" t="s">
        <v>150</v>
      </c>
      <c r="J23" s="75" t="s">
        <v>152</v>
      </c>
      <c r="K23" s="75" t="s">
        <v>151</v>
      </c>
      <c r="L23" s="75" t="s">
        <v>152</v>
      </c>
      <c r="M23" s="75" t="s">
        <v>153</v>
      </c>
      <c r="N23" s="75" t="s">
        <v>154</v>
      </c>
      <c r="O23" s="75" t="s">
        <v>155</v>
      </c>
      <c r="P23" s="75" t="s">
        <v>157</v>
      </c>
      <c r="Q23" s="75" t="s">
        <v>144</v>
      </c>
      <c r="R23" s="76" t="s">
        <v>158</v>
      </c>
      <c r="U23" s="162" t="s">
        <v>200</v>
      </c>
      <c r="V23" s="164" t="s">
        <v>205</v>
      </c>
      <c r="W23" s="93" t="s">
        <v>206</v>
      </c>
      <c r="X23" s="94" t="s">
        <v>207</v>
      </c>
    </row>
    <row r="24" spans="1:25" x14ac:dyDescent="0.3">
      <c r="A24" s="49">
        <f t="shared" si="20"/>
        <v>0</v>
      </c>
      <c r="B24" s="50" t="s">
        <v>128</v>
      </c>
      <c r="C24" s="50">
        <f>IFERROR(GETPIVOTDATA(TEXT(C$1,"#"),'PIVOT TABLE'!$A$3,"MONTH",TEXT(PROCESSING!$B24,"#"),"year",TEXT(PROCESSING!$A24,"#")),0)</f>
        <v>0</v>
      </c>
      <c r="D24" s="50">
        <f>IFERROR(GETPIVOTDATA(TEXT(D$1,"#"),'PIVOT TABLE'!$A$3,"MONTH",TEXT(PROCESSING!$B24,"#"),"year",TEXT(PROCESSING!$A24,"#")),0)</f>
        <v>0</v>
      </c>
      <c r="E24" s="50">
        <f>IFERROR(GETPIVOTDATA(TEXT(E$1,"#"),'PIVOT TABLE'!$A$3,"MONTH",TEXT(PROCESSING!$B24,"#"),"year",TEXT(PROCESSING!$A24,"#")),0)</f>
        <v>0</v>
      </c>
      <c r="F24" s="50">
        <f>IFERROR(GETPIVOTDATA(TEXT(F$1,"#"),'PIVOT TABLE'!$A$3,"MONTH",TEXT(PROCESSING!$B24,"#"),"year",TEXT(PROCESSING!$A24,"#")),0)</f>
        <v>0</v>
      </c>
      <c r="I24" s="77">
        <v>1</v>
      </c>
      <c r="J24" s="50" t="str">
        <f>IFERROR(INDEX('PIVOT TABLE'!$G:$G,MATCH(PROCESSING!K24,'PIVOT TABLE'!I:I,0),1),"")</f>
        <v>BSQP0005</v>
      </c>
      <c r="K24" s="50">
        <f>IFERROR(LARGE('PIVOT TABLE'!$I:$I,PROCESSING!I24),"")</f>
        <v>11</v>
      </c>
      <c r="L24" s="50" t="str">
        <f>IFERROR(INDEX('PIVOT TABLE'!G:G,MATCH(PROCESSING!M24,'PIVOT TABLE'!$J:$J,0),1),"")</f>
        <v>FASS0003</v>
      </c>
      <c r="M24" s="50">
        <f>IFERROR(LARGE('PIVOT TABLE'!J:J,PROCESSING!I24),"")</f>
        <v>42000</v>
      </c>
      <c r="N24" s="50" t="str">
        <f t="shared" ref="N24:O28" si="21">CHOOSE($R$24,J24,L24)</f>
        <v>FASS0003</v>
      </c>
      <c r="O24" s="43">
        <f>CHOOSE($R$24,K24,M24)</f>
        <v>42000</v>
      </c>
      <c r="P24" s="50" t="e">
        <f>IF(INDEX(CATALOG!A1:A37,MATCH('YEAR''S_DASHBOARD'!A36,CATALOG!B2:B37,0))=PROCESSING!N24,PROCESSING!O24,NA())</f>
        <v>#N/A</v>
      </c>
      <c r="Q24" s="50" t="str">
        <f>IFERROR(TEXT((O24-O25)/SUM(O24:O25),"+# ##0%;-# ##0%"),"")</f>
        <v>+ 47%</v>
      </c>
      <c r="R24" s="78">
        <v>2</v>
      </c>
      <c r="U24" s="163"/>
      <c r="V24" s="165"/>
      <c r="W24" s="95">
        <v>0</v>
      </c>
      <c r="X24" s="96">
        <v>1</v>
      </c>
    </row>
    <row r="25" spans="1:25" x14ac:dyDescent="0.3">
      <c r="A25" s="49">
        <f t="shared" si="20"/>
        <v>0</v>
      </c>
      <c r="B25" s="50" t="s">
        <v>129</v>
      </c>
      <c r="C25" s="50">
        <f>IFERROR(GETPIVOTDATA(TEXT(C$1,"#"),'PIVOT TABLE'!$A$3,"MONTH",TEXT(PROCESSING!$B25,"#"),"year",TEXT(PROCESSING!$A25,"#")),0)</f>
        <v>0</v>
      </c>
      <c r="D25" s="50">
        <f>IFERROR(GETPIVOTDATA(TEXT(D$1,"#"),'PIVOT TABLE'!$A$3,"MONTH",TEXT(PROCESSING!$B25,"#"),"year",TEXT(PROCESSING!$A25,"#")),0)</f>
        <v>0</v>
      </c>
      <c r="E25" s="50">
        <f>IFERROR(GETPIVOTDATA(TEXT(E$1,"#"),'PIVOT TABLE'!$A$3,"MONTH",TEXT(PROCESSING!$B25,"#"),"year",TEXT(PROCESSING!$A25,"#")),0)</f>
        <v>0</v>
      </c>
      <c r="F25" s="50">
        <f>IFERROR(GETPIVOTDATA(TEXT(F$1,"#"),'PIVOT TABLE'!$A$3,"MONTH",TEXT(PROCESSING!$B25,"#"),"year",TEXT(PROCESSING!$A25,"#")),0)</f>
        <v>0</v>
      </c>
      <c r="I25" s="77">
        <v>2</v>
      </c>
      <c r="J25" s="50" t="str">
        <f>IFERROR(INDEX('PIVOT TABLE'!$G:$G,MATCH(PROCESSING!K25,'PIVOT TABLE'!I:I,0),1),"")</f>
        <v>BPPL0001</v>
      </c>
      <c r="K25" s="50">
        <f>IFERROR(LARGE('PIVOT TABLE'!$I:$I,PROCESSING!I25),"")</f>
        <v>8</v>
      </c>
      <c r="L25" s="50" t="str">
        <f>IFERROR(INDEX('PIVOT TABLE'!G:G,MATCH(PROCESSING!M25,'PIVOT TABLE'!$J:$J,0),1),"")</f>
        <v>FAMP0001</v>
      </c>
      <c r="M25" s="50">
        <f>IFERROR(LARGE('PIVOT TABLE'!J:J,PROCESSING!I25),"")</f>
        <v>14985</v>
      </c>
      <c r="N25" s="50" t="str">
        <f t="shared" si="21"/>
        <v>FAMP0001</v>
      </c>
      <c r="O25" s="43">
        <f t="shared" si="21"/>
        <v>14985</v>
      </c>
      <c r="P25" s="50" t="e">
        <f>IF(INDEX(CATALOG!A2:A38,MATCH('YEAR''S_DASHBOARD'!A37,CATALOG!B3:B38,0))=PROCESSING!N25,PROCESSING!O25,NA())</f>
        <v>#N/A</v>
      </c>
      <c r="Q25" s="50" t="str">
        <f>IFERROR(TEXT((O25-O26)/SUM(O25:O26),"+# ##0%;-# ##0%"),"")</f>
        <v>+ 75%</v>
      </c>
      <c r="R25" s="78"/>
      <c r="U25" s="97">
        <f>ABS(I35)</f>
        <v>2.9587381180029944</v>
      </c>
      <c r="V25" s="98">
        <f>1-U25</f>
        <v>-1.9587381180029944</v>
      </c>
      <c r="W25" s="99">
        <f>SIN(U25*2*PI())</f>
        <v>-0.25636153567856773</v>
      </c>
      <c r="X25" s="100">
        <f>COS(V25*2*PI())</f>
        <v>0.96658096558153195</v>
      </c>
    </row>
    <row r="26" spans="1:25" x14ac:dyDescent="0.3">
      <c r="A26" s="49">
        <f t="shared" ref="A26:A37" si="22">$AK$5</f>
        <v>0</v>
      </c>
      <c r="B26" s="50" t="s">
        <v>118</v>
      </c>
      <c r="C26" s="50">
        <f>IFERROR(GETPIVOTDATA(TEXT(C$1,"#"),'PIVOT TABLE'!$A$3,"MONTH",TEXT(PROCESSING!$B26,"#"),"year",TEXT(PROCESSING!$A26,"#")),0)</f>
        <v>0</v>
      </c>
      <c r="D26" s="50">
        <f>IFERROR(GETPIVOTDATA(TEXT(D$1,"#"),'PIVOT TABLE'!$A$3,"MONTH",TEXT(PROCESSING!$B26,"#"),"year",TEXT(PROCESSING!$A26,"#")),0)</f>
        <v>0</v>
      </c>
      <c r="E26" s="50">
        <f>IFERROR(GETPIVOTDATA(TEXT(E$1,"#"),'PIVOT TABLE'!$A$3,"MONTH",TEXT(PROCESSING!$B26,"#"),"year",TEXT(PROCESSING!$A26,"#")),0)</f>
        <v>0</v>
      </c>
      <c r="F26" s="50">
        <f>IFERROR(GETPIVOTDATA(TEXT(F$1,"#"),'PIVOT TABLE'!$A$3,"MONTH",TEXT(PROCESSING!$B26,"#"),"year",TEXT(PROCESSING!$A26,"#")),0)</f>
        <v>0</v>
      </c>
      <c r="I26" s="77">
        <v>3</v>
      </c>
      <c r="J26" s="50" t="str">
        <f>IFERROR(INDEX('PIVOT TABLE'!$G:$G,MATCH(PROCESSING!K26,'PIVOT TABLE'!I:I,0),1),"")</f>
        <v>BSQD0001</v>
      </c>
      <c r="K26" s="50">
        <f>IFERROR(LARGE('PIVOT TABLE'!$I:$I,PROCESSING!I26),"")</f>
        <v>7</v>
      </c>
      <c r="L26" s="50" t="str">
        <f>IFERROR(INDEX('PIVOT TABLE'!G:G,MATCH(PROCESSING!M26,'PIVOT TABLE'!$J:$J,0),1),"")</f>
        <v>DAMO0001</v>
      </c>
      <c r="M26" s="50">
        <f>IFERROR(LARGE('PIVOT TABLE'!J:J,PROCESSING!I26),"")</f>
        <v>2159.9499999999998</v>
      </c>
      <c r="N26" s="50" t="str">
        <f t="shared" si="21"/>
        <v>DAMO0001</v>
      </c>
      <c r="O26" s="43">
        <f t="shared" si="21"/>
        <v>2159.9499999999998</v>
      </c>
      <c r="P26" s="50" t="e">
        <f>IF(INDEX(CATALOG!A3:A39,MATCH('YEAR''S_DASHBOARD'!A38,CATALOG!B4:B39,0))=PROCESSING!N26,PROCESSING!O26,NA())</f>
        <v>#N/A</v>
      </c>
      <c r="Q26" s="50" t="str">
        <f>IFERROR(TEXT((O26-O27)/SUM(O26:O27),"+# ##0%;-# ##0%"),"")</f>
        <v>+ 5%</v>
      </c>
      <c r="R26" s="78"/>
    </row>
    <row r="27" spans="1:25" x14ac:dyDescent="0.3">
      <c r="A27" s="49">
        <f t="shared" si="22"/>
        <v>0</v>
      </c>
      <c r="B27" s="50" t="s">
        <v>119</v>
      </c>
      <c r="C27" s="50">
        <f>IFERROR(GETPIVOTDATA(TEXT(C$1,"#"),'PIVOT TABLE'!$A$3,"MONTH",TEXT(PROCESSING!$B27,"#"),"year",TEXT(PROCESSING!$A27,"#")),0)</f>
        <v>0</v>
      </c>
      <c r="D27" s="50">
        <f>IFERROR(GETPIVOTDATA(TEXT(D$1,"#"),'PIVOT TABLE'!$A$3,"MONTH",TEXT(PROCESSING!$B27,"#"),"year",TEXT(PROCESSING!$A27,"#")),0)</f>
        <v>0</v>
      </c>
      <c r="E27" s="50">
        <f>IFERROR(GETPIVOTDATA(TEXT(E$1,"#"),'PIVOT TABLE'!$A$3,"MONTH",TEXT(PROCESSING!$B27,"#"),"year",TEXT(PROCESSING!$A27,"#")),0)</f>
        <v>0</v>
      </c>
      <c r="F27" s="50">
        <f>IFERROR(GETPIVOTDATA(TEXT(F$1,"#"),'PIVOT TABLE'!$A$3,"MONTH",TEXT(PROCESSING!$B27,"#"),"year",TEXT(PROCESSING!$A27,"#")),0)</f>
        <v>0</v>
      </c>
      <c r="I27" s="77">
        <v>4</v>
      </c>
      <c r="J27" s="50" t="str">
        <f>IFERROR(INDEX('PIVOT TABLE'!$G:$G,MATCH(PROCESSING!K27,'PIVOT TABLE'!I:I,0),1),"")</f>
        <v>ABS50004</v>
      </c>
      <c r="K27" s="50">
        <f>IFERROR(LARGE('PIVOT TABLE'!$I:$I,PROCESSING!I27),"")</f>
        <v>6</v>
      </c>
      <c r="L27" s="50" t="str">
        <f>IFERROR(INDEX('PIVOT TABLE'!G:G,MATCH(PROCESSING!M27,'PIVOT TABLE'!$J:$J,0),1),"")</f>
        <v>ABS50004</v>
      </c>
      <c r="M27" s="50">
        <f>IFERROR(LARGE('PIVOT TABLE'!J:J,PROCESSING!I27),"")</f>
        <v>1960.14</v>
      </c>
      <c r="N27" s="50" t="str">
        <f t="shared" si="21"/>
        <v>ABS50004</v>
      </c>
      <c r="O27" s="43">
        <f t="shared" si="21"/>
        <v>1960.14</v>
      </c>
      <c r="P27" s="50" t="e">
        <f>IF(INDEX(CATALOG!A4:A40,MATCH('YEAR''S_DASHBOARD'!A39,CATALOG!B5:B40,0))=PROCESSING!N27,PROCESSING!O27,NA())</f>
        <v>#N/A</v>
      </c>
      <c r="Q27" s="50" t="str">
        <f>IFERROR(TEXT((O27-O28)/SUM(O27:O28),"+# ##0%;-# ##0%"),"")</f>
        <v>+ 6%</v>
      </c>
      <c r="R27" s="78"/>
      <c r="T27" s="39">
        <v>0</v>
      </c>
      <c r="U27" s="40" t="s">
        <v>217</v>
      </c>
    </row>
    <row r="28" spans="1:25" x14ac:dyDescent="0.3">
      <c r="A28" s="49">
        <f t="shared" si="22"/>
        <v>0</v>
      </c>
      <c r="B28" s="50" t="s">
        <v>120</v>
      </c>
      <c r="C28" s="50">
        <f>IFERROR(GETPIVOTDATA(TEXT(C$1,"#"),'PIVOT TABLE'!$A$3,"MONTH",TEXT(PROCESSING!$B28,"#"),"year",TEXT(PROCESSING!$A28,"#")),0)</f>
        <v>0</v>
      </c>
      <c r="D28" s="50">
        <f>IFERROR(GETPIVOTDATA(TEXT(D$1,"#"),'PIVOT TABLE'!$A$3,"MONTH",TEXT(PROCESSING!$B28,"#"),"year",TEXT(PROCESSING!$A28,"#")),0)</f>
        <v>0</v>
      </c>
      <c r="E28" s="50">
        <f>IFERROR(GETPIVOTDATA(TEXT(E$1,"#"),'PIVOT TABLE'!$A$3,"MONTH",TEXT(PROCESSING!$B28,"#"),"year",TEXT(PROCESSING!$A28,"#")),0)</f>
        <v>0</v>
      </c>
      <c r="F28" s="50">
        <f>IFERROR(GETPIVOTDATA(TEXT(F$1,"#"),'PIVOT TABLE'!$A$3,"MONTH",TEXT(PROCESSING!$B28,"#"),"year",TEXT(PROCESSING!$A28,"#")),0)</f>
        <v>0</v>
      </c>
      <c r="I28" s="79">
        <v>5</v>
      </c>
      <c r="J28" s="80" t="str">
        <f>IFERROR(INDEX('PIVOT TABLE'!$G:$G,MATCH(PROCESSING!K28,'PIVOT TABLE'!I:I,0),1),"")</f>
        <v>BSQS0007</v>
      </c>
      <c r="K28" s="80">
        <f>IFERROR(LARGE('PIVOT TABLE'!$I:$I,PROCESSING!I28),"")</f>
        <v>5</v>
      </c>
      <c r="L28" s="80" t="str">
        <f>IFERROR(INDEX('PIVOT TABLE'!G:G,MATCH(PROCESSING!M28,'PIVOT TABLE'!$J:$J,0),1),"")</f>
        <v>BSQD0001</v>
      </c>
      <c r="M28" s="80">
        <f>IFERROR(LARGE('PIVOT TABLE'!J:J,PROCESSING!I28),"")</f>
        <v>1749.93</v>
      </c>
      <c r="N28" s="80" t="str">
        <f t="shared" si="21"/>
        <v>BSQD0001</v>
      </c>
      <c r="O28" s="81">
        <f t="shared" si="21"/>
        <v>1749.93</v>
      </c>
      <c r="P28" s="80" t="e">
        <f>IF(INDEX(CATALOG!A5:A41,MATCH('YEAR''S_DASHBOARD'!A40,CATALOG!B6:B41,0))=PROCESSING!N28,PROCESSING!O28,NA())</f>
        <v>#N/A</v>
      </c>
      <c r="Q28" s="80"/>
      <c r="R28" s="82"/>
      <c r="T28" s="41">
        <v>1</v>
      </c>
      <c r="U28" s="42" t="s">
        <v>218</v>
      </c>
    </row>
    <row r="29" spans="1:25" x14ac:dyDescent="0.3">
      <c r="A29" s="49">
        <f t="shared" si="22"/>
        <v>0</v>
      </c>
      <c r="B29" s="50" t="s">
        <v>121</v>
      </c>
      <c r="C29" s="50">
        <f>IFERROR(GETPIVOTDATA(TEXT(C$1,"#"),'PIVOT TABLE'!$A$3,"MONTH",TEXT(PROCESSING!$B29,"#"),"year",TEXT(PROCESSING!$A29,"#")),0)</f>
        <v>0</v>
      </c>
      <c r="D29" s="50">
        <f>IFERROR(GETPIVOTDATA(TEXT(D$1,"#"),'PIVOT TABLE'!$A$3,"MONTH",TEXT(PROCESSING!$B29,"#"),"year",TEXT(PROCESSING!$A29,"#")),0)</f>
        <v>0</v>
      </c>
      <c r="E29" s="50">
        <f>IFERROR(GETPIVOTDATA(TEXT(E$1,"#"),'PIVOT TABLE'!$A$3,"MONTH",TEXT(PROCESSING!$B29,"#"),"year",TEXT(PROCESSING!$A29,"#")),0)</f>
        <v>0</v>
      </c>
      <c r="F29" s="50">
        <f>IFERROR(GETPIVOTDATA(TEXT(F$1,"#"),'PIVOT TABLE'!$A$3,"MONTH",TEXT(PROCESSING!$B29,"#"),"year",TEXT(PROCESSING!$A29,"#")),0)</f>
        <v>0</v>
      </c>
    </row>
    <row r="30" spans="1:25" x14ac:dyDescent="0.3">
      <c r="A30" s="49">
        <f t="shared" si="22"/>
        <v>0</v>
      </c>
      <c r="B30" s="50" t="s">
        <v>122</v>
      </c>
      <c r="C30" s="50">
        <f>IFERROR(GETPIVOTDATA(TEXT(C$1,"#"),'PIVOT TABLE'!$A$3,"MONTH",TEXT(PROCESSING!$B30,"#"),"year",TEXT(PROCESSING!$A30,"#")),0)</f>
        <v>0</v>
      </c>
      <c r="D30" s="50">
        <f>IFERROR(GETPIVOTDATA(TEXT(D$1,"#"),'PIVOT TABLE'!$A$3,"MONTH",TEXT(PROCESSING!$B30,"#"),"year",TEXT(PROCESSING!$A30,"#")),0)</f>
        <v>0</v>
      </c>
      <c r="E30" s="50">
        <f>IFERROR(GETPIVOTDATA(TEXT(E$1,"#"),'PIVOT TABLE'!$A$3,"MONTH",TEXT(PROCESSING!$B30,"#"),"year",TEXT(PROCESSING!$A30,"#")),0)</f>
        <v>0</v>
      </c>
      <c r="F30" s="50">
        <f>IFERROR(GETPIVOTDATA(TEXT(F$1,"#"),'PIVOT TABLE'!$A$3,"MONTH",TEXT(PROCESSING!$B30,"#"),"year",TEXT(PROCESSING!$A30,"#")),0)</f>
        <v>0</v>
      </c>
      <c r="H30" s="74" t="s">
        <v>199</v>
      </c>
      <c r="I30" s="76" t="s">
        <v>200</v>
      </c>
      <c r="K30" s="87" t="s">
        <v>8</v>
      </c>
      <c r="L30" s="88" t="s">
        <v>209</v>
      </c>
      <c r="M30" s="88" t="s">
        <v>4</v>
      </c>
      <c r="N30" s="88" t="s">
        <v>210</v>
      </c>
      <c r="O30" s="88" t="s">
        <v>6</v>
      </c>
      <c r="P30" s="88" t="s">
        <v>211</v>
      </c>
      <c r="Q30" s="88" t="s">
        <v>144</v>
      </c>
      <c r="R30" s="89">
        <v>5</v>
      </c>
    </row>
    <row r="31" spans="1:25" x14ac:dyDescent="0.3">
      <c r="A31" s="49">
        <f t="shared" si="22"/>
        <v>0</v>
      </c>
      <c r="B31" s="50" t="s">
        <v>123</v>
      </c>
      <c r="C31" s="50">
        <f>IFERROR(GETPIVOTDATA(TEXT(C$1,"#"),'PIVOT TABLE'!$A$3,"MONTH",TEXT(PROCESSING!$B31,"#"),"year",TEXT(PROCESSING!$A31,"#")),0)</f>
        <v>0</v>
      </c>
      <c r="D31" s="50">
        <f>IFERROR(GETPIVOTDATA(TEXT(D$1,"#"),'PIVOT TABLE'!$A$3,"MONTH",TEXT(PROCESSING!$B31,"#"),"year",TEXT(PROCESSING!$A31,"#")),0)</f>
        <v>0</v>
      </c>
      <c r="E31" s="50">
        <f>IFERROR(GETPIVOTDATA(TEXT(E$1,"#"),'PIVOT TABLE'!$A$3,"MONTH",TEXT(PROCESSING!$B31,"#"),"year",TEXT(PROCESSING!$A31,"#")),0)</f>
        <v>0</v>
      </c>
      <c r="F31" s="50">
        <f>IFERROR(GETPIVOTDATA(TEXT(F$1,"#"),'PIVOT TABLE'!$A$3,"MONTH",TEXT(PROCESSING!$B31,"#"),"year",TEXT(PROCESSING!$A31,"#")),0)</f>
        <v>0</v>
      </c>
      <c r="H31" s="77" t="s">
        <v>201</v>
      </c>
      <c r="I31" s="83">
        <f>GETPIVOTDATA("Purchase",'PIVOT TABLE'!A2)</f>
        <v>128</v>
      </c>
      <c r="K31" s="90" t="s">
        <v>55</v>
      </c>
      <c r="L31" s="50" cm="1">
        <f t="array" ref="L31">SUMPRODUCT(--($K31=Category!$D$4:$D$101)*Category!$E$4:$E$101)</f>
        <v>101</v>
      </c>
      <c r="M31" s="50" cm="1">
        <f t="array" ref="M31">SUMPRODUCT(--($K31=Category!$D$4:$D$101)*Category!$F$4:$F$101)</f>
        <v>23427.960000000003</v>
      </c>
      <c r="N31" s="50" cm="1">
        <f t="array" ref="N31">SUMPRODUCT(--($K31=Category!$D$4:$D$101)*Category!$G$4:$G$101)</f>
        <v>139</v>
      </c>
      <c r="O31" s="50" cm="1">
        <f t="array" ref="O31">SUMPRODUCT(--($K31=Category!$D$4:$D$101)*Category!$H$4:$H$101)</f>
        <v>32250.509999999995</v>
      </c>
      <c r="P31" s="43">
        <f>IFERROR(CHOOSE($R$30,L31,"",N31,M31,O31),"")</f>
        <v>32250.509999999995</v>
      </c>
      <c r="Q31" s="60">
        <f>IFERROR(P31/SUM($P$31:$P$37),"")</f>
        <v>8.4332946227261216E-2</v>
      </c>
      <c r="R31" s="78" t="str">
        <f>"Create a Contribution of Category wise by"&amp;" "&amp;CHOOSE($R$30,$L$30," ",$M$30,$N$30,$O$30)</f>
        <v>Create a Contribution of Category wise by Price</v>
      </c>
    </row>
    <row r="32" spans="1:25" x14ac:dyDescent="0.3">
      <c r="A32" s="49">
        <f t="shared" si="22"/>
        <v>0</v>
      </c>
      <c r="B32" s="50" t="s">
        <v>124</v>
      </c>
      <c r="C32" s="50">
        <f>IFERROR(GETPIVOTDATA(TEXT(C$1,"#"),'PIVOT TABLE'!$A$3,"MONTH",TEXT(PROCESSING!$B32,"#"),"year",TEXT(PROCESSING!$A32,"#")),0)</f>
        <v>0</v>
      </c>
      <c r="D32" s="50">
        <f>IFERROR(GETPIVOTDATA(TEXT(D$1,"#"),'PIVOT TABLE'!$A$3,"MONTH",TEXT(PROCESSING!$B32,"#"),"year",TEXT(PROCESSING!$A32,"#")),0)</f>
        <v>0</v>
      </c>
      <c r="E32" s="50">
        <f>IFERROR(GETPIVOTDATA(TEXT(E$1,"#"),'PIVOT TABLE'!$A$3,"MONTH",TEXT(PROCESSING!$B32,"#"),"year",TEXT(PROCESSING!$A32,"#")),0)</f>
        <v>0</v>
      </c>
      <c r="F32" s="50">
        <f>IFERROR(GETPIVOTDATA(TEXT(F$1,"#"),'PIVOT TABLE'!$A$3,"MONTH",TEXT(PROCESSING!$B32,"#"),"year",TEXT(PROCESSING!$A32,"#")),0)</f>
        <v>0</v>
      </c>
      <c r="H32" s="77" t="s">
        <v>203</v>
      </c>
      <c r="I32" s="84">
        <f>GETPIVOTDATA("cost",'PIVOT TABLE'!A2)</f>
        <v>271692.70999999996</v>
      </c>
      <c r="K32" s="90" t="s">
        <v>36</v>
      </c>
      <c r="L32" s="50" cm="1">
        <f t="array" ref="L32">SUMPRODUCT(--($K32=Category!$D$4:$D$101)*Category!$E$4:$E$101)</f>
        <v>126</v>
      </c>
      <c r="M32" s="50" cm="1">
        <f t="array" ref="M32">SUMPRODUCT(--($K32=Category!$D$4:$D$101)*Category!$F$4:$F$101)</f>
        <v>8295.5399999999991</v>
      </c>
      <c r="N32" s="50" cm="1">
        <f t="array" ref="N32">SUMPRODUCT(--($K32=Category!$D$4:$D$101)*Category!$G$4:$G$101)</f>
        <v>160</v>
      </c>
      <c r="O32" s="50" cm="1">
        <f t="array" ref="O32">SUMPRODUCT(--($K32=Category!$D$4:$D$101)*Category!$H$4:$H$101)</f>
        <v>15312.749999999991</v>
      </c>
      <c r="P32" s="43">
        <f t="shared" ref="P32:P37" si="23">IFERROR(CHOOSE($R$30,L32,"",N32,M32,O32),"")</f>
        <v>15312.749999999991</v>
      </c>
      <c r="Q32" s="60">
        <f t="shared" ref="Q32:Q37" si="24">IFERROR(P32/SUM($P$31:$P$37),"")</f>
        <v>4.0041826387908083E-2</v>
      </c>
      <c r="R32" s="78" t="s">
        <v>227</v>
      </c>
    </row>
    <row r="33" spans="1:18" x14ac:dyDescent="0.3">
      <c r="A33" s="49">
        <f t="shared" si="22"/>
        <v>0</v>
      </c>
      <c r="B33" s="50" t="s">
        <v>125</v>
      </c>
      <c r="C33" s="50">
        <f>IFERROR(GETPIVOTDATA(TEXT(C$1,"#"),'PIVOT TABLE'!$A$3,"MONTH",TEXT(PROCESSING!$B33,"#"),"year",TEXT(PROCESSING!$A33,"#")),0)</f>
        <v>0</v>
      </c>
      <c r="D33" s="50">
        <f>IFERROR(GETPIVOTDATA(TEXT(D$1,"#"),'PIVOT TABLE'!$A$3,"MONTH",TEXT(PROCESSING!$B33,"#"),"year",TEXT(PROCESSING!$A33,"#")),0)</f>
        <v>0</v>
      </c>
      <c r="E33" s="50">
        <f>IFERROR(GETPIVOTDATA(TEXT(E$1,"#"),'PIVOT TABLE'!$A$3,"MONTH",TEXT(PROCESSING!$B33,"#"),"year",TEXT(PROCESSING!$A33,"#")),0)</f>
        <v>0</v>
      </c>
      <c r="F33" s="50">
        <f>IFERROR(GETPIVOTDATA(TEXT(F$1,"#"),'PIVOT TABLE'!$A$3,"MONTH",TEXT(PROCESSING!$B33,"#"),"year",TEXT(PROCESSING!$A33,"#")),0)</f>
        <v>0</v>
      </c>
      <c r="H33" s="77" t="s">
        <v>202</v>
      </c>
      <c r="I33" s="83">
        <f>GETPIVOTDATA("Sold",'PIVOT TABLE'!A2)</f>
        <v>78</v>
      </c>
      <c r="K33" s="90" t="s">
        <v>78</v>
      </c>
      <c r="L33" s="50" cm="1">
        <f t="array" ref="L33">SUMPRODUCT(--($K33=Category!$D$4:$D$101)*Category!$E$4:$E$101)</f>
        <v>106</v>
      </c>
      <c r="M33" s="50" cm="1">
        <f t="array" ref="M33">SUMPRODUCT(--($K33=Category!$D$4:$D$101)*Category!$F$4:$F$101)</f>
        <v>10024.509999999998</v>
      </c>
      <c r="N33" s="50" cm="1">
        <f t="array" ref="N33">SUMPRODUCT(--($K33=Category!$D$4:$D$101)*Category!$G$4:$G$101)</f>
        <v>118</v>
      </c>
      <c r="O33" s="50" cm="1">
        <f t="array" ref="O33">SUMPRODUCT(--($K33=Category!$D$4:$D$101)*Category!$H$4:$H$101)</f>
        <v>14798.549999999996</v>
      </c>
      <c r="P33" s="43">
        <f t="shared" si="23"/>
        <v>14798.549999999996</v>
      </c>
      <c r="Q33" s="60">
        <f t="shared" si="24"/>
        <v>3.8697227466834981E-2</v>
      </c>
      <c r="R33" s="78"/>
    </row>
    <row r="34" spans="1:18" x14ac:dyDescent="0.3">
      <c r="A34" s="49">
        <f t="shared" si="22"/>
        <v>0</v>
      </c>
      <c r="B34" s="50" t="s">
        <v>126</v>
      </c>
      <c r="C34" s="50">
        <f>IFERROR(GETPIVOTDATA(TEXT(C$1,"#"),'PIVOT TABLE'!$A$3,"MONTH",TEXT(PROCESSING!$B34,"#"),"year",TEXT(PROCESSING!$A34,"#")),0)</f>
        <v>0</v>
      </c>
      <c r="D34" s="50">
        <f>IFERROR(GETPIVOTDATA(TEXT(D$1,"#"),'PIVOT TABLE'!$A$3,"MONTH",TEXT(PROCESSING!$B34,"#"),"year",TEXT(PROCESSING!$A34,"#")),0)</f>
        <v>0</v>
      </c>
      <c r="E34" s="50">
        <f>IFERROR(GETPIVOTDATA(TEXT(E$1,"#"),'PIVOT TABLE'!$A$3,"MONTH",TEXT(PROCESSING!$B34,"#"),"year",TEXT(PROCESSING!$A34,"#")),0)</f>
        <v>0</v>
      </c>
      <c r="F34" s="50">
        <f>IFERROR(GETPIVOTDATA(TEXT(F$1,"#"),'PIVOT TABLE'!$A$3,"MONTH",TEXT(PROCESSING!$B34,"#"),"year",TEXT(PROCESSING!$A34,"#")),0)</f>
        <v>0</v>
      </c>
      <c r="H34" s="77" t="s">
        <v>204</v>
      </c>
      <c r="I34" s="85">
        <f>GETPIVOTDATA("priceB",'PIVOT TABLE'!A2)</f>
        <v>68631.139999999985</v>
      </c>
      <c r="K34" s="90" t="s">
        <v>14</v>
      </c>
      <c r="L34" s="50" cm="1">
        <f t="array" ref="L34">SUMPRODUCT(--($K34=Category!$D$4:$D$101)*Category!$E$4:$E$101)</f>
        <v>305</v>
      </c>
      <c r="M34" s="50" cm="1">
        <f t="array" ref="M34">SUMPRODUCT(--($K34=Category!$D$4:$D$101)*Category!$F$4:$F$101)</f>
        <v>37349.58</v>
      </c>
      <c r="N34" s="50" cm="1">
        <f t="array" ref="N34">SUMPRODUCT(--($K34=Category!$D$4:$D$101)*Category!$G$4:$G$101)</f>
        <v>157</v>
      </c>
      <c r="O34" s="50" cm="1">
        <f t="array" ref="O34">SUMPRODUCT(--($K34=Category!$D$4:$D$101)*Category!$H$4:$H$101)</f>
        <v>24936.689999999995</v>
      </c>
      <c r="P34" s="43">
        <f t="shared" si="23"/>
        <v>24936.689999999995</v>
      </c>
      <c r="Q34" s="60">
        <f t="shared" si="24"/>
        <v>6.5207791655260097E-2</v>
      </c>
      <c r="R34" s="78"/>
    </row>
    <row r="35" spans="1:18" x14ac:dyDescent="0.3">
      <c r="A35" s="49">
        <f t="shared" si="22"/>
        <v>0</v>
      </c>
      <c r="B35" s="50" t="s">
        <v>127</v>
      </c>
      <c r="C35" s="50">
        <f>IFERROR(GETPIVOTDATA(TEXT(C$1,"#"),'PIVOT TABLE'!$A$3,"MONTH",TEXT(PROCESSING!$B35,"#"),"year",TEXT(PROCESSING!$A35,"#")),0)</f>
        <v>0</v>
      </c>
      <c r="D35" s="50">
        <f>IFERROR(GETPIVOTDATA(TEXT(D$1,"#"),'PIVOT TABLE'!$A$3,"MONTH",TEXT(PROCESSING!$B35,"#"),"year",TEXT(PROCESSING!$A35,"#")),0)</f>
        <v>0</v>
      </c>
      <c r="E35" s="50">
        <f>IFERROR(GETPIVOTDATA(TEXT(E$1,"#"),'PIVOT TABLE'!$A$3,"MONTH",TEXT(PROCESSING!$B35,"#"),"year",TEXT(PROCESSING!$A35,"#")),0)</f>
        <v>0</v>
      </c>
      <c r="F35" s="50">
        <f>IFERROR(GETPIVOTDATA(TEXT(F$1,"#"),'PIVOT TABLE'!$A$3,"MONTH",TEXT(PROCESSING!$B35,"#"),"year",TEXT(PROCESSING!$A35,"#")),0)</f>
        <v>0</v>
      </c>
      <c r="H35" s="79" t="s">
        <v>161</v>
      </c>
      <c r="I35" s="86">
        <f>(I34-I32)/I34</f>
        <v>-2.9587381180029944</v>
      </c>
      <c r="K35" s="90" t="s">
        <v>68</v>
      </c>
      <c r="L35" s="50" cm="1">
        <f t="array" ref="L35">SUMPRODUCT(--($K35=Category!$D$4:$D$101)*Category!$E$4:$E$101)</f>
        <v>47</v>
      </c>
      <c r="M35" s="50" cm="1">
        <f t="array" ref="M35">SUMPRODUCT(--($K35=Category!$D$4:$D$101)*Category!$F$4:$F$101)</f>
        <v>211228</v>
      </c>
      <c r="N35" s="50" cm="1">
        <f t="array" ref="N35">SUMPRODUCT(--($K35=Category!$D$4:$D$101)*Category!$G$4:$G$101)</f>
        <v>50</v>
      </c>
      <c r="O35" s="50" cm="1">
        <f t="array" ref="O35">SUMPRODUCT(--($K35=Category!$D$4:$D$101)*Category!$H$4:$H$101)</f>
        <v>275630</v>
      </c>
      <c r="P35" s="43">
        <f t="shared" si="23"/>
        <v>275630</v>
      </c>
      <c r="Q35" s="60">
        <f t="shared" si="24"/>
        <v>0.72075418244920808</v>
      </c>
      <c r="R35" s="78"/>
    </row>
    <row r="36" spans="1:18" x14ac:dyDescent="0.3">
      <c r="A36" s="49">
        <f t="shared" si="22"/>
        <v>0</v>
      </c>
      <c r="B36" s="50" t="s">
        <v>128</v>
      </c>
      <c r="C36" s="50">
        <f>IFERROR(GETPIVOTDATA(TEXT(C$1,"#"),'PIVOT TABLE'!$A$3,"MONTH",TEXT(PROCESSING!$B36,"#"),"year",TEXT(PROCESSING!$A36,"#")),0)</f>
        <v>0</v>
      </c>
      <c r="D36" s="50">
        <f>IFERROR(GETPIVOTDATA(TEXT(D$1,"#"),'PIVOT TABLE'!$A$3,"MONTH",TEXT(PROCESSING!$B36,"#"),"year",TEXT(PROCESSING!$A36,"#")),0)</f>
        <v>0</v>
      </c>
      <c r="E36" s="50">
        <f>IFERROR(GETPIVOTDATA(TEXT(E$1,"#"),'PIVOT TABLE'!$A$3,"MONTH",TEXT(PROCESSING!$B36,"#"),"year",TEXT(PROCESSING!$A36,"#")),0)</f>
        <v>0</v>
      </c>
      <c r="F36" s="50">
        <f>IFERROR(GETPIVOTDATA(TEXT(F$1,"#"),'PIVOT TABLE'!$A$3,"MONTH",TEXT(PROCESSING!$B36,"#"),"year",TEXT(PROCESSING!$A36,"#")),0)</f>
        <v>0</v>
      </c>
      <c r="K36" s="90" t="s">
        <v>95</v>
      </c>
      <c r="L36" s="50" cm="1">
        <f t="array" ref="L36">SUMPRODUCT(--($K36=Category!$D$4:$D$101)*Category!$E$4:$E$101)</f>
        <v>40</v>
      </c>
      <c r="M36" s="50" cm="1">
        <f t="array" ref="M36">SUMPRODUCT(--($K36=Category!$D$4:$D$101)*Category!$F$4:$F$101)</f>
        <v>2315.5999999999995</v>
      </c>
      <c r="N36" s="50" cm="1">
        <f t="array" ref="N36">SUMPRODUCT(--($K36=Category!$D$4:$D$101)*Category!$G$4:$G$101)</f>
        <v>48</v>
      </c>
      <c r="O36" s="50" cm="1">
        <f t="array" ref="O36">SUMPRODUCT(--($K36=Category!$D$4:$D$101)*Category!$H$4:$H$101)</f>
        <v>4199.5199999999986</v>
      </c>
      <c r="P36" s="43">
        <f t="shared" si="23"/>
        <v>4199.5199999999986</v>
      </c>
      <c r="Q36" s="60">
        <f t="shared" si="24"/>
        <v>1.0981466474183134E-2</v>
      </c>
      <c r="R36" s="78"/>
    </row>
    <row r="37" spans="1:18" x14ac:dyDescent="0.3">
      <c r="A37" s="49">
        <f t="shared" si="22"/>
        <v>0</v>
      </c>
      <c r="B37" s="50" t="s">
        <v>129</v>
      </c>
      <c r="C37" s="50">
        <f>IFERROR(GETPIVOTDATA(TEXT(C$1,"#"),'PIVOT TABLE'!$A$3,"MONTH",TEXT(PROCESSING!$B37,"#"),"year",TEXT(PROCESSING!$A37,"#")),0)</f>
        <v>0</v>
      </c>
      <c r="D37" s="50">
        <f>IFERROR(GETPIVOTDATA(TEXT(D$1,"#"),'PIVOT TABLE'!$A$3,"MONTH",TEXT(PROCESSING!$B37,"#"),"year",TEXT(PROCESSING!$A37,"#")),0)</f>
        <v>0</v>
      </c>
      <c r="E37" s="50">
        <f>IFERROR(GETPIVOTDATA(TEXT(E$1,"#"),'PIVOT TABLE'!$A$3,"MONTH",TEXT(PROCESSING!$B37,"#"),"year",TEXT(PROCESSING!$A37,"#")),0)</f>
        <v>0</v>
      </c>
      <c r="F37" s="50">
        <f>IFERROR(GETPIVOTDATA(TEXT(F$1,"#"),'PIVOT TABLE'!$A$3,"MONTH",TEXT(PROCESSING!$B37,"#"),"year",TEXT(PROCESSING!$A37,"#")),0)</f>
        <v>0</v>
      </c>
      <c r="K37" s="91" t="s">
        <v>100</v>
      </c>
      <c r="L37" s="50" cm="1">
        <f t="array" ref="L37">SUMPRODUCT(--($K37=Category!$D$4:$D$101)*Category!$E$4:$E$101)</f>
        <v>50</v>
      </c>
      <c r="M37" s="50" cm="1">
        <f t="array" ref="M37">SUMPRODUCT(--($K37=Category!$D$4:$D$101)*Category!$F$4:$F$101)</f>
        <v>11591.699999999999</v>
      </c>
      <c r="N37" s="50" cm="1">
        <f t="array" ref="N37">SUMPRODUCT(--($K37=Category!$D$4:$D$101)*Category!$G$4:$G$101)</f>
        <v>57</v>
      </c>
      <c r="O37" s="50" cm="1">
        <f t="array" ref="O37">SUMPRODUCT(--($K37=Category!$D$4:$D$101)*Category!$H$4:$H$101)</f>
        <v>15290.85</v>
      </c>
      <c r="P37" s="43">
        <f t="shared" si="23"/>
        <v>15290.85</v>
      </c>
      <c r="Q37" s="92">
        <f t="shared" si="24"/>
        <v>3.9984559339344319E-2</v>
      </c>
      <c r="R37" s="82"/>
    </row>
    <row r="38" spans="1:18" x14ac:dyDescent="0.3">
      <c r="A38" s="49">
        <f t="shared" ref="A38:A49" si="25">$AK$6</f>
        <v>0</v>
      </c>
      <c r="B38" s="50" t="s">
        <v>118</v>
      </c>
      <c r="C38" s="50">
        <f>IFERROR(GETPIVOTDATA(TEXT(C$1,"#"),'PIVOT TABLE'!$A$3,"MONTH",TEXT(PROCESSING!$B38,"#"),"year",TEXT(PROCESSING!$A38,"#")),0)</f>
        <v>0</v>
      </c>
      <c r="D38" s="50">
        <f>IFERROR(GETPIVOTDATA(TEXT(D$1,"#"),'PIVOT TABLE'!$A$3,"MONTH",TEXT(PROCESSING!$B38,"#"),"year",TEXT(PROCESSING!$A38,"#")),0)</f>
        <v>0</v>
      </c>
      <c r="E38" s="50">
        <f>IFERROR(GETPIVOTDATA(TEXT(E$1,"#"),'PIVOT TABLE'!$A$3,"MONTH",TEXT(PROCESSING!$B38,"#"),"year",TEXT(PROCESSING!$A38,"#")),0)</f>
        <v>0</v>
      </c>
      <c r="F38" s="50">
        <f>IFERROR(GETPIVOTDATA(TEXT(F$1,"#"),'PIVOT TABLE'!$A$3,"MONTH",TEXT(PROCESSING!$B38,"#"),"year",TEXT(PROCESSING!$A38,"#")),0)</f>
        <v>0</v>
      </c>
    </row>
    <row r="39" spans="1:18" x14ac:dyDescent="0.3">
      <c r="A39" s="49">
        <f t="shared" si="25"/>
        <v>0</v>
      </c>
      <c r="B39" s="50" t="s">
        <v>119</v>
      </c>
      <c r="C39" s="50">
        <f>IFERROR(GETPIVOTDATA(TEXT(C$1,"#"),'PIVOT TABLE'!$A$3,"MONTH",TEXT(PROCESSING!$B39,"#"),"year",TEXT(PROCESSING!$A39,"#")),0)</f>
        <v>0</v>
      </c>
      <c r="D39" s="50">
        <f>IFERROR(GETPIVOTDATA(TEXT(D$1,"#"),'PIVOT TABLE'!$A$3,"MONTH",TEXT(PROCESSING!$B39,"#"),"year",TEXT(PROCESSING!$A39,"#")),0)</f>
        <v>0</v>
      </c>
      <c r="E39" s="50">
        <f>IFERROR(GETPIVOTDATA(TEXT(E$1,"#"),'PIVOT TABLE'!$A$3,"MONTH",TEXT(PROCESSING!$B39,"#"),"year",TEXT(PROCESSING!$A39,"#")),0)</f>
        <v>0</v>
      </c>
      <c r="F39" s="50">
        <f>IFERROR(GETPIVOTDATA(TEXT(F$1,"#"),'PIVOT TABLE'!$A$3,"MONTH",TEXT(PROCESSING!$B39,"#"),"year",TEXT(PROCESSING!$A39,"#")),0)</f>
        <v>0</v>
      </c>
      <c r="I39" s="87" t="s">
        <v>8</v>
      </c>
      <c r="J39" s="88" t="s">
        <v>209</v>
      </c>
      <c r="K39" s="88" t="s">
        <v>4</v>
      </c>
      <c r="L39" s="88" t="s">
        <v>210</v>
      </c>
      <c r="M39" s="88" t="s">
        <v>6</v>
      </c>
      <c r="N39" s="88" t="s">
        <v>211</v>
      </c>
      <c r="O39" s="88" t="s">
        <v>144</v>
      </c>
      <c r="P39" s="89">
        <v>4</v>
      </c>
    </row>
    <row r="40" spans="1:18" x14ac:dyDescent="0.3">
      <c r="A40" s="49">
        <f t="shared" si="25"/>
        <v>0</v>
      </c>
      <c r="B40" s="50" t="s">
        <v>120</v>
      </c>
      <c r="C40" s="50">
        <f>IFERROR(GETPIVOTDATA(TEXT(C$1,"#"),'PIVOT TABLE'!$A$3,"MONTH",TEXT(PROCESSING!$B40,"#"),"year",TEXT(PROCESSING!$A40,"#")),0)</f>
        <v>0</v>
      </c>
      <c r="D40" s="50">
        <f>IFERROR(GETPIVOTDATA(TEXT(D$1,"#"),'PIVOT TABLE'!$A$3,"MONTH",TEXT(PROCESSING!$B40,"#"),"year",TEXT(PROCESSING!$A40,"#")),0)</f>
        <v>0</v>
      </c>
      <c r="E40" s="50">
        <f>IFERROR(GETPIVOTDATA(TEXT(E$1,"#"),'PIVOT TABLE'!$A$3,"MONTH",TEXT(PROCESSING!$B40,"#"),"year",TEXT(PROCESSING!$A40,"#")),0)</f>
        <v>0</v>
      </c>
      <c r="F40" s="50">
        <f>IFERROR(GETPIVOTDATA(TEXT(F$1,"#"),'PIVOT TABLE'!$A$3,"MONTH",TEXT(PROCESSING!$B40,"#"),"year",TEXT(PROCESSING!$A40,"#")),0)</f>
        <v>0</v>
      </c>
      <c r="I40" s="90" t="s">
        <v>55</v>
      </c>
      <c r="J40" s="2" cm="1">
        <f t="array" ref="J40">SUMPRODUCT(--(PROCESSING!$I40=Category!$L$4:$L$10)*Category!$M$4:$M$10)</f>
        <v>6</v>
      </c>
      <c r="K40" s="2" cm="1">
        <f t="array" ref="K40">SUMPRODUCT(--(PROCESSING!$I40=Category!$L$4:$L$101)*Category!$N$4:$N$101)</f>
        <v>2304.7200000000003</v>
      </c>
      <c r="L40" s="2" cm="1">
        <f t="array" ref="L40">SUMPRODUCT(--(PROCESSING!$I40=Category!$L$4:$L$101)*Category!$O$4:$O$101)</f>
        <v>15</v>
      </c>
      <c r="M40" s="2" cm="1">
        <f t="array" ref="M40">SUMPRODUCT(--(PROCESSING!$I40=Category!$L$4:$L$101)*Category!$P$4:$P$101)</f>
        <v>4315.6499999999996</v>
      </c>
      <c r="N40" s="43">
        <f>IFERROR(CHOOSE($P$39,J40,L40,K40,M40),"")</f>
        <v>4315.6499999999996</v>
      </c>
      <c r="O40" s="60">
        <f>IFERROR(N40/SUM($N$40:$N$46),"")</f>
        <v>0.11293625361950008</v>
      </c>
      <c r="P40" s="78" t="str">
        <f>"Create a Contribution of Category wise by"&amp;" "&amp;CHOOSE($P$39,$L$30,$M$30,$N$30,$O$30)</f>
        <v>Create a Contribution of Category wise by Price</v>
      </c>
    </row>
    <row r="41" spans="1:18" x14ac:dyDescent="0.3">
      <c r="A41" s="49">
        <f t="shared" si="25"/>
        <v>0</v>
      </c>
      <c r="B41" s="50" t="s">
        <v>121</v>
      </c>
      <c r="C41" s="50">
        <f>IFERROR(GETPIVOTDATA(TEXT(C$1,"#"),'PIVOT TABLE'!$A$3,"MONTH",TEXT(PROCESSING!$B41,"#"),"year",TEXT(PROCESSING!$A41,"#")),0)</f>
        <v>0</v>
      </c>
      <c r="D41" s="50">
        <f>IFERROR(GETPIVOTDATA(TEXT(D$1,"#"),'PIVOT TABLE'!$A$3,"MONTH",TEXT(PROCESSING!$B41,"#"),"year",TEXT(PROCESSING!$A41,"#")),0)</f>
        <v>0</v>
      </c>
      <c r="E41" s="50">
        <f>IFERROR(GETPIVOTDATA(TEXT(E$1,"#"),'PIVOT TABLE'!$A$3,"MONTH",TEXT(PROCESSING!$B41,"#"),"year",TEXT(PROCESSING!$A41,"#")),0)</f>
        <v>0</v>
      </c>
      <c r="F41" s="50">
        <f>IFERROR(GETPIVOTDATA(TEXT(F$1,"#"),'PIVOT TABLE'!$A$3,"MONTH",TEXT(PROCESSING!$B41,"#"),"year",TEXT(PROCESSING!$A41,"#")),0)</f>
        <v>0</v>
      </c>
      <c r="I41" s="90" t="s">
        <v>36</v>
      </c>
      <c r="J41" s="43" cm="1">
        <f t="array" ref="J41">SUMPRODUCT(--(PROCESSING!$I41=Category!$L$4:$L$10)*Category!$M$4:$M$10)</f>
        <v>7</v>
      </c>
      <c r="K41" s="43" cm="1">
        <f t="array" ref="K41">SUMPRODUCT(--(PROCESSING!$I41=Category!$L$4:$L$101)*Category!$N$4:$N$101)</f>
        <v>154.97</v>
      </c>
      <c r="L41" s="43" cm="1">
        <f t="array" ref="L41">SUMPRODUCT(--(PROCESSING!$I41=Category!$L$4:$L$101)*Category!$O$4:$O$101)</f>
        <v>12</v>
      </c>
      <c r="M41" s="43" cm="1">
        <f t="array" ref="M41">SUMPRODUCT(--(PROCESSING!$I41=Category!$L$4:$L$101)*Category!$P$4:$P$101)</f>
        <v>493.11</v>
      </c>
      <c r="N41" s="43">
        <f t="shared" ref="N41:N46" si="26">IFERROR(CHOOSE($P$39,J41,L41,K41,M41),"")</f>
        <v>493.11</v>
      </c>
      <c r="O41" s="60">
        <f>IFERROR(N41/SUM($N$40:$N$46),"")</f>
        <v>1.2904196592010865E-2</v>
      </c>
      <c r="P41" s="78" t="s">
        <v>226</v>
      </c>
    </row>
    <row r="42" spans="1:18" x14ac:dyDescent="0.3">
      <c r="A42" s="49">
        <f t="shared" si="25"/>
        <v>0</v>
      </c>
      <c r="B42" s="50" t="s">
        <v>122</v>
      </c>
      <c r="C42" s="50">
        <f>IFERROR(GETPIVOTDATA(TEXT(C$1,"#"),'PIVOT TABLE'!$A$3,"MONTH",TEXT(PROCESSING!$B42,"#"),"year",TEXT(PROCESSING!$A42,"#")),0)</f>
        <v>0</v>
      </c>
      <c r="D42" s="50">
        <f>IFERROR(GETPIVOTDATA(TEXT(D$1,"#"),'PIVOT TABLE'!$A$3,"MONTH",TEXT(PROCESSING!$B42,"#"),"year",TEXT(PROCESSING!$A42,"#")),0)</f>
        <v>0</v>
      </c>
      <c r="E42" s="50">
        <f>IFERROR(GETPIVOTDATA(TEXT(E$1,"#"),'PIVOT TABLE'!$A$3,"MONTH",TEXT(PROCESSING!$B42,"#"),"year",TEXT(PROCESSING!$A42,"#")),0)</f>
        <v>0</v>
      </c>
      <c r="F42" s="50">
        <f>IFERROR(GETPIVOTDATA(TEXT(F$1,"#"),'PIVOT TABLE'!$A$3,"MONTH",TEXT(PROCESSING!$B42,"#"),"year",TEXT(PROCESSING!$A42,"#")),0)</f>
        <v>0</v>
      </c>
      <c r="I42" s="90" t="s">
        <v>78</v>
      </c>
      <c r="J42" s="43" cm="1">
        <f t="array" ref="J42">SUMPRODUCT(--(PROCESSING!$I42=Category!$L$4:$L$10)*Category!$M$4:$M$10)</f>
        <v>10</v>
      </c>
      <c r="K42" s="43" cm="1">
        <f t="array" ref="K42">SUMPRODUCT(--(PROCESSING!$I42=Category!$L$4:$L$101)*Category!$N$4:$N$101)</f>
        <v>1075.18</v>
      </c>
      <c r="L42" s="43" cm="1">
        <f t="array" ref="L42">SUMPRODUCT(--(PROCESSING!$I42=Category!$L$4:$L$101)*Category!$O$4:$O$101)</f>
        <v>10</v>
      </c>
      <c r="M42" s="43" cm="1">
        <f t="array" ref="M42">SUMPRODUCT(--(PROCESSING!$I42=Category!$L$4:$L$101)*Category!$P$4:$P$101)</f>
        <v>1462.98</v>
      </c>
      <c r="N42" s="43">
        <f t="shared" si="26"/>
        <v>1462.98</v>
      </c>
      <c r="O42" s="60">
        <f t="shared" ref="O42:O46" si="27">IFERROR(N42/SUM($N$40:$N$46),"")</f>
        <v>3.8284726592809022E-2</v>
      </c>
      <c r="P42" s="78"/>
    </row>
    <row r="43" spans="1:18" x14ac:dyDescent="0.3">
      <c r="A43" s="49">
        <f t="shared" si="25"/>
        <v>0</v>
      </c>
      <c r="B43" s="50" t="s">
        <v>123</v>
      </c>
      <c r="C43" s="50">
        <f>IFERROR(GETPIVOTDATA(TEXT(C$1,"#"),'PIVOT TABLE'!$A$3,"MONTH",TEXT(PROCESSING!$B43,"#"),"year",TEXT(PROCESSING!$A43,"#")),0)</f>
        <v>0</v>
      </c>
      <c r="D43" s="50">
        <f>IFERROR(GETPIVOTDATA(TEXT(D$1,"#"),'PIVOT TABLE'!$A$3,"MONTH",TEXT(PROCESSING!$B43,"#"),"year",TEXT(PROCESSING!$A43,"#")),0)</f>
        <v>0</v>
      </c>
      <c r="E43" s="50">
        <f>IFERROR(GETPIVOTDATA(TEXT(E$1,"#"),'PIVOT TABLE'!$A$3,"MONTH",TEXT(PROCESSING!$B43,"#"),"year",TEXT(PROCESSING!$A43,"#")),0)</f>
        <v>0</v>
      </c>
      <c r="F43" s="50">
        <f>IFERROR(GETPIVOTDATA(TEXT(F$1,"#"),'PIVOT TABLE'!$A$3,"MONTH",TEXT(PROCESSING!$B43,"#"),"year",TEXT(PROCESSING!$A43,"#")),0)</f>
        <v>0</v>
      </c>
      <c r="I43" s="90" t="s">
        <v>14</v>
      </c>
      <c r="J43" s="43" cm="1">
        <f t="array" ref="J43">SUMPRODUCT(--(PROCESSING!$I43=Category!$L$4:$L$10)*Category!$M$4:$M$10)</f>
        <v>7</v>
      </c>
      <c r="K43" s="43" cm="1">
        <f t="array" ref="K43">SUMPRODUCT(--(PROCESSING!$I43=Category!$L$4:$L$101)*Category!$N$4:$N$101)</f>
        <v>745.56999999999994</v>
      </c>
      <c r="L43" s="43" cm="1">
        <f t="array" ref="L43">SUMPRODUCT(--(PROCESSING!$I43=Category!$L$4:$L$101)*Category!$O$4:$O$101)</f>
        <v>14</v>
      </c>
      <c r="M43" s="43" cm="1">
        <f t="array" ref="M43">SUMPRODUCT(--(PROCESSING!$I43=Category!$L$4:$L$101)*Category!$P$4:$P$101)</f>
        <v>2205.42</v>
      </c>
      <c r="N43" s="43">
        <f t="shared" si="26"/>
        <v>2205.42</v>
      </c>
      <c r="O43" s="60">
        <f t="shared" si="27"/>
        <v>5.7713640461464183E-2</v>
      </c>
      <c r="P43" s="78"/>
    </row>
    <row r="44" spans="1:18" x14ac:dyDescent="0.3">
      <c r="A44" s="49">
        <f t="shared" si="25"/>
        <v>0</v>
      </c>
      <c r="B44" s="50" t="s">
        <v>124</v>
      </c>
      <c r="C44" s="50">
        <f>IFERROR(GETPIVOTDATA(TEXT(C$1,"#"),'PIVOT TABLE'!$A$3,"MONTH",TEXT(PROCESSING!$B44,"#"),"year",TEXT(PROCESSING!$A44,"#")),0)</f>
        <v>0</v>
      </c>
      <c r="D44" s="50">
        <f>IFERROR(GETPIVOTDATA(TEXT(D$1,"#"),'PIVOT TABLE'!$A$3,"MONTH",TEXT(PROCESSING!$B44,"#"),"year",TEXT(PROCESSING!$A44,"#")),0)</f>
        <v>0</v>
      </c>
      <c r="E44" s="50">
        <f>IFERROR(GETPIVOTDATA(TEXT(E$1,"#"),'PIVOT TABLE'!$A$3,"MONTH",TEXT(PROCESSING!$B44,"#"),"year",TEXT(PROCESSING!$A44,"#")),0)</f>
        <v>0</v>
      </c>
      <c r="F44" s="50">
        <f>IFERROR(GETPIVOTDATA(TEXT(F$1,"#"),'PIVOT TABLE'!$A$3,"MONTH",TEXT(PROCESSING!$B44,"#"),"year",TEXT(PROCESSING!$A44,"#")),0)</f>
        <v>0</v>
      </c>
      <c r="I44" s="90" t="s">
        <v>68</v>
      </c>
      <c r="J44" s="43" cm="1">
        <f t="array" ref="J44">SUMPRODUCT(--(PROCESSING!$I44=Category!$L$4:$L$10)*Category!$M$4:$M$10)</f>
        <v>4</v>
      </c>
      <c r="K44" s="43" cm="1">
        <f t="array" ref="K44">SUMPRODUCT(--(PROCESSING!$I44=Category!$L$4:$L$101)*Category!$N$4:$N$101)</f>
        <v>12705</v>
      </c>
      <c r="L44" s="43" cm="1">
        <f t="array" ref="L44">SUMPRODUCT(--(PROCESSING!$I44=Category!$L$4:$L$101)*Category!$O$4:$O$101)</f>
        <v>6</v>
      </c>
      <c r="M44" s="43" cm="1">
        <f t="array" ref="M44">SUMPRODUCT(--(PROCESSING!$I44=Category!$L$4:$L$101)*Category!$P$4:$P$101)</f>
        <v>28280</v>
      </c>
      <c r="N44" s="43">
        <f t="shared" si="26"/>
        <v>28280</v>
      </c>
      <c r="O44" s="60">
        <f t="shared" si="27"/>
        <v>0.74005937746561068</v>
      </c>
      <c r="P44" s="78"/>
    </row>
    <row r="45" spans="1:18" x14ac:dyDescent="0.3">
      <c r="A45" s="49">
        <f t="shared" si="25"/>
        <v>0</v>
      </c>
      <c r="B45" s="50" t="s">
        <v>125</v>
      </c>
      <c r="C45" s="50">
        <f>IFERROR(GETPIVOTDATA(TEXT(C$1,"#"),'PIVOT TABLE'!$A$3,"MONTH",TEXT(PROCESSING!$B45,"#"),"year",TEXT(PROCESSING!$A45,"#")),0)</f>
        <v>0</v>
      </c>
      <c r="D45" s="50">
        <f>IFERROR(GETPIVOTDATA(TEXT(D$1,"#"),'PIVOT TABLE'!$A$3,"MONTH",TEXT(PROCESSING!$B45,"#"),"year",TEXT(PROCESSING!$A45,"#")),0)</f>
        <v>0</v>
      </c>
      <c r="E45" s="50">
        <f>IFERROR(GETPIVOTDATA(TEXT(E$1,"#"),'PIVOT TABLE'!$A$3,"MONTH",TEXT(PROCESSING!$B45,"#"),"year",TEXT(PROCESSING!$A45,"#")),0)</f>
        <v>0</v>
      </c>
      <c r="F45" s="50">
        <f>IFERROR(GETPIVOTDATA(TEXT(F$1,"#"),'PIVOT TABLE'!$A$3,"MONTH",TEXT(PROCESSING!$B45,"#"),"year",TEXT(PROCESSING!$A45,"#")),0)</f>
        <v>0</v>
      </c>
      <c r="I45" s="90" t="s">
        <v>95</v>
      </c>
      <c r="J45" s="43" cm="1">
        <f t="array" ref="J45">SUMPRODUCT(--(PROCESSING!$I45=Category!$L$4:$L$10)*Category!$M$4:$M$10)</f>
        <v>3</v>
      </c>
      <c r="K45" s="43" cm="1">
        <f t="array" ref="K45">SUMPRODUCT(--(PROCESSING!$I45=Category!$L$4:$L$101)*Category!$N$4:$N$101)</f>
        <v>116.97</v>
      </c>
      <c r="L45" s="43" cm="1">
        <f t="array" ref="L45">SUMPRODUCT(--(PROCESSING!$I45=Category!$L$4:$L$101)*Category!$O$4:$O$101)</f>
        <v>1</v>
      </c>
      <c r="M45" s="43" cm="1">
        <f t="array" ref="M45">SUMPRODUCT(--(PROCESSING!$I45=Category!$L$4:$L$101)*Category!$P$4:$P$101)</f>
        <v>59.99</v>
      </c>
      <c r="N45" s="43">
        <f t="shared" si="26"/>
        <v>59.99</v>
      </c>
      <c r="O45" s="60">
        <f t="shared" si="27"/>
        <v>1.5698784319010603E-3</v>
      </c>
      <c r="P45" s="78"/>
    </row>
    <row r="46" spans="1:18" x14ac:dyDescent="0.3">
      <c r="A46" s="49">
        <f t="shared" si="25"/>
        <v>0</v>
      </c>
      <c r="B46" s="50" t="s">
        <v>126</v>
      </c>
      <c r="C46" s="50">
        <f>IFERROR(GETPIVOTDATA(TEXT(C$1,"#"),'PIVOT TABLE'!$A$3,"MONTH",TEXT(PROCESSING!$B46,"#"),"year",TEXT(PROCESSING!$A46,"#")),0)</f>
        <v>0</v>
      </c>
      <c r="D46" s="50">
        <f>IFERROR(GETPIVOTDATA(TEXT(D$1,"#"),'PIVOT TABLE'!$A$3,"MONTH",TEXT(PROCESSING!$B46,"#"),"year",TEXT(PROCESSING!$A46,"#")),0)</f>
        <v>0</v>
      </c>
      <c r="E46" s="50">
        <f>IFERROR(GETPIVOTDATA(TEXT(E$1,"#"),'PIVOT TABLE'!$A$3,"MONTH",TEXT(PROCESSING!$B46,"#"),"year",TEXT(PROCESSING!$A46,"#")),0)</f>
        <v>0</v>
      </c>
      <c r="F46" s="50">
        <f>IFERROR(GETPIVOTDATA(TEXT(F$1,"#"),'PIVOT TABLE'!$A$3,"MONTH",TEXT(PROCESSING!$B46,"#"),"year",TEXT(PROCESSING!$A46,"#")),0)</f>
        <v>0</v>
      </c>
      <c r="I46" s="91" t="s">
        <v>100</v>
      </c>
      <c r="J46" s="43" cm="1">
        <f t="array" ref="J46">SUMPRODUCT(--(PROCESSING!$I46=Category!$L$4:$L$10)*Category!$M$4:$M$10)</f>
        <v>0</v>
      </c>
      <c r="K46" s="43" cm="1">
        <f t="array" ref="K46">SUMPRODUCT(--(PROCESSING!$I46=Category!$L$4:$L$101)*Category!$N$4:$N$101)</f>
        <v>0</v>
      </c>
      <c r="L46" s="43" cm="1">
        <f t="array" ref="L46">SUMPRODUCT(--(PROCESSING!$I46=Category!$L$4:$L$101)*Category!$O$4:$O$101)</f>
        <v>4</v>
      </c>
      <c r="M46" s="43" cm="1">
        <f t="array" ref="M46">SUMPRODUCT(--(PROCESSING!$I46=Category!$L$4:$L$101)*Category!$P$4:$P$101)</f>
        <v>1396</v>
      </c>
      <c r="N46" s="43">
        <f t="shared" si="26"/>
        <v>1396</v>
      </c>
      <c r="O46" s="60">
        <f t="shared" si="27"/>
        <v>3.6531926836704115E-2</v>
      </c>
      <c r="P46" s="82"/>
    </row>
    <row r="47" spans="1:18" x14ac:dyDescent="0.3">
      <c r="A47" s="49">
        <f t="shared" si="25"/>
        <v>0</v>
      </c>
      <c r="B47" s="50" t="s">
        <v>127</v>
      </c>
      <c r="C47" s="50">
        <f>IFERROR(GETPIVOTDATA(TEXT(C$1,"#"),'PIVOT TABLE'!$A$3,"MONTH",TEXT(PROCESSING!$B47,"#"),"year",TEXT(PROCESSING!$A47,"#")),0)</f>
        <v>0</v>
      </c>
      <c r="D47" s="50">
        <f>IFERROR(GETPIVOTDATA(TEXT(D$1,"#"),'PIVOT TABLE'!$A$3,"MONTH",TEXT(PROCESSING!$B47,"#"),"year",TEXT(PROCESSING!$A47,"#")),0)</f>
        <v>0</v>
      </c>
      <c r="E47" s="50">
        <f>IFERROR(GETPIVOTDATA(TEXT(E$1,"#"),'PIVOT TABLE'!$A$3,"MONTH",TEXT(PROCESSING!$B47,"#"),"year",TEXT(PROCESSING!$A47,"#")),0)</f>
        <v>0</v>
      </c>
      <c r="F47" s="50">
        <f>IFERROR(GETPIVOTDATA(TEXT(F$1,"#"),'PIVOT TABLE'!$A$3,"MONTH",TEXT(PROCESSING!$B47,"#"),"year",TEXT(PROCESSING!$A47,"#")),0)</f>
        <v>0</v>
      </c>
    </row>
    <row r="48" spans="1:18" x14ac:dyDescent="0.3">
      <c r="A48" s="49">
        <f t="shared" si="25"/>
        <v>0</v>
      </c>
      <c r="B48" s="50" t="s">
        <v>128</v>
      </c>
      <c r="C48" s="50">
        <f>IFERROR(GETPIVOTDATA(TEXT(C$1,"#"),'PIVOT TABLE'!$A$3,"MONTH",TEXT(PROCESSING!$B48,"#"),"year",TEXT(PROCESSING!$A48,"#")),0)</f>
        <v>0</v>
      </c>
      <c r="D48" s="50">
        <f>IFERROR(GETPIVOTDATA(TEXT(D$1,"#"),'PIVOT TABLE'!$A$3,"MONTH",TEXT(PROCESSING!$B48,"#"),"year",TEXT(PROCESSING!$A48,"#")),0)</f>
        <v>0</v>
      </c>
      <c r="E48" s="50">
        <f>IFERROR(GETPIVOTDATA(TEXT(E$1,"#"),'PIVOT TABLE'!$A$3,"MONTH",TEXT(PROCESSING!$B48,"#"),"year",TEXT(PROCESSING!$A48,"#")),0)</f>
        <v>0</v>
      </c>
      <c r="F48" s="50">
        <f>IFERROR(GETPIVOTDATA(TEXT(F$1,"#"),'PIVOT TABLE'!$A$3,"MONTH",TEXT(PROCESSING!$B48,"#"),"year",TEXT(PROCESSING!$A48,"#")),0)</f>
        <v>0</v>
      </c>
    </row>
    <row r="49" spans="1:15" x14ac:dyDescent="0.3">
      <c r="A49" s="49">
        <f t="shared" si="25"/>
        <v>0</v>
      </c>
      <c r="B49" s="50" t="s">
        <v>129</v>
      </c>
      <c r="C49" s="50">
        <f>IFERROR(GETPIVOTDATA(TEXT(C$1,"#"),'PIVOT TABLE'!$A$3,"MONTH",TEXT(PROCESSING!$B49,"#"),"year",TEXT(PROCESSING!$A49,"#")),0)</f>
        <v>0</v>
      </c>
      <c r="D49" s="50">
        <f>IFERROR(GETPIVOTDATA(TEXT(D$1,"#"),'PIVOT TABLE'!$A$3,"MONTH",TEXT(PROCESSING!$B49,"#"),"year",TEXT(PROCESSING!$A49,"#")),0)</f>
        <v>0</v>
      </c>
      <c r="E49" s="50">
        <f>IFERROR(GETPIVOTDATA(TEXT(E$1,"#"),'PIVOT TABLE'!$A$3,"MONTH",TEXT(PROCESSING!$B49,"#"),"year",TEXT(PROCESSING!$A49,"#")),0)</f>
        <v>0</v>
      </c>
      <c r="F49" s="50">
        <f>IFERROR(GETPIVOTDATA(TEXT(F$1,"#"),'PIVOT TABLE'!$A$3,"MONTH",TEXT(PROCESSING!$B49,"#"),"year",TEXT(PROCESSING!$A49,"#")),0)</f>
        <v>0</v>
      </c>
    </row>
    <row r="50" spans="1:15" x14ac:dyDescent="0.3">
      <c r="A50" s="49">
        <f t="shared" ref="A50:A61" si="28">$AK$7</f>
        <v>0</v>
      </c>
      <c r="B50" s="50" t="s">
        <v>118</v>
      </c>
      <c r="C50" s="50">
        <f>IFERROR(GETPIVOTDATA(TEXT(C$1,"#"),'PIVOT TABLE'!$A$3,"MONTH",TEXT(PROCESSING!$B50,"#"),"year",TEXT(PROCESSING!$A50,"#")),0)</f>
        <v>0</v>
      </c>
      <c r="D50" s="50">
        <f>IFERROR(GETPIVOTDATA(TEXT(D$1,"#"),'PIVOT TABLE'!$A$3,"MONTH",TEXT(PROCESSING!$B50,"#"),"year",TEXT(PROCESSING!$A50,"#")),0)</f>
        <v>0</v>
      </c>
      <c r="E50" s="50">
        <f>IFERROR(GETPIVOTDATA(TEXT(E$1,"#"),'PIVOT TABLE'!$A$3,"MONTH",TEXT(PROCESSING!$B50,"#"),"year",TEXT(PROCESSING!$A50,"#")),0)</f>
        <v>0</v>
      </c>
      <c r="F50" s="50">
        <f>IFERROR(GETPIVOTDATA(TEXT(F$1,"#"),'PIVOT TABLE'!$A$3,"MONTH",TEXT(PROCESSING!$B50,"#"),"year",TEXT(PROCESSING!$A50,"#")),0)</f>
        <v>0</v>
      </c>
    </row>
    <row r="51" spans="1:15" x14ac:dyDescent="0.3">
      <c r="A51" s="49">
        <f t="shared" si="28"/>
        <v>0</v>
      </c>
      <c r="B51" s="50" t="s">
        <v>119</v>
      </c>
      <c r="C51" s="50">
        <f>IFERROR(GETPIVOTDATA(TEXT(C$1,"#"),'PIVOT TABLE'!$A$3,"MONTH",TEXT(PROCESSING!$B51,"#"),"year",TEXT(PROCESSING!$A51,"#")),0)</f>
        <v>0</v>
      </c>
      <c r="D51" s="50">
        <f>IFERROR(GETPIVOTDATA(TEXT(D$1,"#"),'PIVOT TABLE'!$A$3,"MONTH",TEXT(PROCESSING!$B51,"#"),"year",TEXT(PROCESSING!$A51,"#")),0)</f>
        <v>0</v>
      </c>
      <c r="E51" s="50">
        <f>IFERROR(GETPIVOTDATA(TEXT(E$1,"#"),'PIVOT TABLE'!$A$3,"MONTH",TEXT(PROCESSING!$B51,"#"),"year",TEXT(PROCESSING!$A51,"#")),0)</f>
        <v>0</v>
      </c>
      <c r="F51" s="50">
        <f>IFERROR(GETPIVOTDATA(TEXT(F$1,"#"),'PIVOT TABLE'!$A$3,"MONTH",TEXT(PROCESSING!$B51,"#"),"year",TEXT(PROCESSING!$A51,"#")),0)</f>
        <v>0</v>
      </c>
    </row>
    <row r="52" spans="1:15" x14ac:dyDescent="0.3">
      <c r="A52" s="49">
        <f t="shared" si="28"/>
        <v>0</v>
      </c>
      <c r="B52" s="50" t="s">
        <v>120</v>
      </c>
      <c r="C52" s="50">
        <f>IFERROR(GETPIVOTDATA(TEXT(C$1,"#"),'PIVOT TABLE'!$A$3,"MONTH",TEXT(PROCESSING!$B52,"#"),"year",TEXT(PROCESSING!$A52,"#")),0)</f>
        <v>0</v>
      </c>
      <c r="D52" s="50">
        <f>IFERROR(GETPIVOTDATA(TEXT(D$1,"#"),'PIVOT TABLE'!$A$3,"MONTH",TEXT(PROCESSING!$B52,"#"),"year",TEXT(PROCESSING!$A52,"#")),0)</f>
        <v>0</v>
      </c>
      <c r="E52" s="50">
        <f>IFERROR(GETPIVOTDATA(TEXT(E$1,"#"),'PIVOT TABLE'!$A$3,"MONTH",TEXT(PROCESSING!$B52,"#"),"year",TEXT(PROCESSING!$A52,"#")),0)</f>
        <v>0</v>
      </c>
      <c r="F52" s="50">
        <f>IFERROR(GETPIVOTDATA(TEXT(F$1,"#"),'PIVOT TABLE'!$A$3,"MONTH",TEXT(PROCESSING!$B52,"#"),"year",TEXT(PROCESSING!$A52,"#")),0)</f>
        <v>0</v>
      </c>
    </row>
    <row r="53" spans="1:15" x14ac:dyDescent="0.3">
      <c r="A53" s="49">
        <f t="shared" si="28"/>
        <v>0</v>
      </c>
      <c r="B53" s="50" t="s">
        <v>121</v>
      </c>
      <c r="C53" s="50">
        <f>IFERROR(GETPIVOTDATA(TEXT(C$1,"#"),'PIVOT TABLE'!$A$3,"MONTH",TEXT(PROCESSING!$B53,"#"),"year",TEXT(PROCESSING!$A53,"#")),0)</f>
        <v>0</v>
      </c>
      <c r="D53" s="50">
        <f>IFERROR(GETPIVOTDATA(TEXT(D$1,"#"),'PIVOT TABLE'!$A$3,"MONTH",TEXT(PROCESSING!$B53,"#"),"year",TEXT(PROCESSING!$A53,"#")),0)</f>
        <v>0</v>
      </c>
      <c r="E53" s="50">
        <f>IFERROR(GETPIVOTDATA(TEXT(E$1,"#"),'PIVOT TABLE'!$A$3,"MONTH",TEXT(PROCESSING!$B53,"#"),"year",TEXT(PROCESSING!$A53,"#")),0)</f>
        <v>0</v>
      </c>
      <c r="F53" s="50">
        <f>IFERROR(GETPIVOTDATA(TEXT(F$1,"#"),'PIVOT TABLE'!$A$3,"MONTH",TEXT(PROCESSING!$B53,"#"),"year",TEXT(PROCESSING!$A53,"#")),0)</f>
        <v>0</v>
      </c>
    </row>
    <row r="54" spans="1:15" x14ac:dyDescent="0.3">
      <c r="A54" s="49">
        <f t="shared" si="28"/>
        <v>0</v>
      </c>
      <c r="B54" s="50" t="s">
        <v>122</v>
      </c>
      <c r="C54" s="50">
        <f>IFERROR(GETPIVOTDATA(TEXT(C$1,"#"),'PIVOT TABLE'!$A$3,"MONTH",TEXT(PROCESSING!$B54,"#"),"year",TEXT(PROCESSING!$A54,"#")),0)</f>
        <v>0</v>
      </c>
      <c r="D54" s="50">
        <f>IFERROR(GETPIVOTDATA(TEXT(D$1,"#"),'PIVOT TABLE'!$A$3,"MONTH",TEXT(PROCESSING!$B54,"#"),"year",TEXT(PROCESSING!$A54,"#")),0)</f>
        <v>0</v>
      </c>
      <c r="E54" s="50">
        <f>IFERROR(GETPIVOTDATA(TEXT(E$1,"#"),'PIVOT TABLE'!$A$3,"MONTH",TEXT(PROCESSING!$B54,"#"),"year",TEXT(PROCESSING!$A54,"#")),0)</f>
        <v>0</v>
      </c>
      <c r="F54" s="50">
        <f>IFERROR(GETPIVOTDATA(TEXT(F$1,"#"),'PIVOT TABLE'!$A$3,"MONTH",TEXT(PROCESSING!$B54,"#"),"year",TEXT(PROCESSING!$A54,"#")),0)</f>
        <v>0</v>
      </c>
    </row>
    <row r="55" spans="1:15" x14ac:dyDescent="0.3">
      <c r="A55" s="49">
        <f t="shared" si="28"/>
        <v>0</v>
      </c>
      <c r="B55" s="50" t="s">
        <v>123</v>
      </c>
      <c r="C55" s="50">
        <f>IFERROR(GETPIVOTDATA(TEXT(C$1,"#"),'PIVOT TABLE'!$A$3,"MONTH",TEXT(PROCESSING!$B55,"#"),"year",TEXT(PROCESSING!$A55,"#")),0)</f>
        <v>0</v>
      </c>
      <c r="D55" s="50">
        <f>IFERROR(GETPIVOTDATA(TEXT(D$1,"#"),'PIVOT TABLE'!$A$3,"MONTH",TEXT(PROCESSING!$B55,"#"),"year",TEXT(PROCESSING!$A55,"#")),0)</f>
        <v>0</v>
      </c>
      <c r="E55" s="50">
        <f>IFERROR(GETPIVOTDATA(TEXT(E$1,"#"),'PIVOT TABLE'!$A$3,"MONTH",TEXT(PROCESSING!$B55,"#"),"year",TEXT(PROCESSING!$A55,"#")),0)</f>
        <v>0</v>
      </c>
      <c r="F55" s="50">
        <f>IFERROR(GETPIVOTDATA(TEXT(F$1,"#"),'PIVOT TABLE'!$A$3,"MONTH",TEXT(PROCESSING!$B55,"#"),"year",TEXT(PROCESSING!$A55,"#")),0)</f>
        <v>0</v>
      </c>
    </row>
    <row r="56" spans="1:15" x14ac:dyDescent="0.3">
      <c r="A56" s="49">
        <f t="shared" si="28"/>
        <v>0</v>
      </c>
      <c r="B56" s="50" t="s">
        <v>124</v>
      </c>
      <c r="C56" s="50">
        <f>IFERROR(GETPIVOTDATA(TEXT(C$1,"#"),'PIVOT TABLE'!$A$3,"MONTH",TEXT(PROCESSING!$B56,"#"),"year",TEXT(PROCESSING!$A56,"#")),0)</f>
        <v>0</v>
      </c>
      <c r="D56" s="50">
        <f>IFERROR(GETPIVOTDATA(TEXT(D$1,"#"),'PIVOT TABLE'!$A$3,"MONTH",TEXT(PROCESSING!$B56,"#"),"year",TEXT(PROCESSING!$A56,"#")),0)</f>
        <v>0</v>
      </c>
      <c r="E56" s="50">
        <f>IFERROR(GETPIVOTDATA(TEXT(E$1,"#"),'PIVOT TABLE'!$A$3,"MONTH",TEXT(PROCESSING!$B56,"#"),"year",TEXT(PROCESSING!$A56,"#")),0)</f>
        <v>0</v>
      </c>
      <c r="F56" s="50">
        <f>IFERROR(GETPIVOTDATA(TEXT(F$1,"#"),'PIVOT TABLE'!$A$3,"MONTH",TEXT(PROCESSING!$B56,"#"),"year",TEXT(PROCESSING!$A56,"#")),0)</f>
        <v>0</v>
      </c>
    </row>
    <row r="57" spans="1:15" x14ac:dyDescent="0.3">
      <c r="A57" s="49">
        <f t="shared" si="28"/>
        <v>0</v>
      </c>
      <c r="B57" s="50" t="s">
        <v>125</v>
      </c>
      <c r="C57" s="50">
        <f>IFERROR(GETPIVOTDATA(TEXT(C$1,"#"),'PIVOT TABLE'!$A$3,"MONTH",TEXT(PROCESSING!$B57,"#"),"year",TEXT(PROCESSING!$A57,"#")),0)</f>
        <v>0</v>
      </c>
      <c r="D57" s="50">
        <f>IFERROR(GETPIVOTDATA(TEXT(D$1,"#"),'PIVOT TABLE'!$A$3,"MONTH",TEXT(PROCESSING!$B57,"#"),"year",TEXT(PROCESSING!$A57,"#")),0)</f>
        <v>0</v>
      </c>
      <c r="E57" s="50">
        <f>IFERROR(GETPIVOTDATA(TEXT(E$1,"#"),'PIVOT TABLE'!$A$3,"MONTH",TEXT(PROCESSING!$B57,"#"),"year",TEXT(PROCESSING!$A57,"#")),0)</f>
        <v>0</v>
      </c>
      <c r="F57" s="50">
        <f>IFERROR(GETPIVOTDATA(TEXT(F$1,"#"),'PIVOT TABLE'!$A$3,"MONTH",TEXT(PROCESSING!$B57,"#"),"year",TEXT(PROCESSING!$A57,"#")),0)</f>
        <v>0</v>
      </c>
    </row>
    <row r="58" spans="1:15" x14ac:dyDescent="0.3">
      <c r="A58" s="49">
        <f t="shared" si="28"/>
        <v>0</v>
      </c>
      <c r="B58" s="50" t="s">
        <v>126</v>
      </c>
      <c r="C58" s="50">
        <f>IFERROR(GETPIVOTDATA(TEXT(C$1,"#"),'PIVOT TABLE'!$A$3,"MONTH",TEXT(PROCESSING!$B58,"#"),"year",TEXT(PROCESSING!$A58,"#")),0)</f>
        <v>0</v>
      </c>
      <c r="D58" s="50">
        <f>IFERROR(GETPIVOTDATA(TEXT(D$1,"#"),'PIVOT TABLE'!$A$3,"MONTH",TEXT(PROCESSING!$B58,"#"),"year",TEXT(PROCESSING!$A58,"#")),0)</f>
        <v>0</v>
      </c>
      <c r="E58" s="50">
        <f>IFERROR(GETPIVOTDATA(TEXT(E$1,"#"),'PIVOT TABLE'!$A$3,"MONTH",TEXT(PROCESSING!$B58,"#"),"year",TEXT(PROCESSING!$A58,"#")),0)</f>
        <v>0</v>
      </c>
      <c r="F58" s="50">
        <f>IFERROR(GETPIVOTDATA(TEXT(F$1,"#"),'PIVOT TABLE'!$A$3,"MONTH",TEXT(PROCESSING!$B58,"#"),"year",TEXT(PROCESSING!$A58,"#")),0)</f>
        <v>0</v>
      </c>
      <c r="K58" s="2">
        <v>1</v>
      </c>
      <c r="L58" s="2" t="s">
        <v>221</v>
      </c>
    </row>
    <row r="59" spans="1:15" x14ac:dyDescent="0.3">
      <c r="A59" s="49">
        <f t="shared" si="28"/>
        <v>0</v>
      </c>
      <c r="B59" s="50" t="s">
        <v>127</v>
      </c>
      <c r="C59" s="50">
        <f>IFERROR(GETPIVOTDATA(TEXT(C$1,"#"),'PIVOT TABLE'!$A$3,"MONTH",TEXT(PROCESSING!$B59,"#"),"year",TEXT(PROCESSING!$A59,"#")),0)</f>
        <v>0</v>
      </c>
      <c r="D59" s="50">
        <f>IFERROR(GETPIVOTDATA(TEXT(D$1,"#"),'PIVOT TABLE'!$A$3,"MONTH",TEXT(PROCESSING!$B59,"#"),"year",TEXT(PROCESSING!$A59,"#")),0)</f>
        <v>0</v>
      </c>
      <c r="E59" s="50">
        <f>IFERROR(GETPIVOTDATA(TEXT(E$1,"#"),'PIVOT TABLE'!$A$3,"MONTH",TEXT(PROCESSING!$B59,"#"),"year",TEXT(PROCESSING!$A59,"#")),0)</f>
        <v>0</v>
      </c>
      <c r="F59" s="50">
        <f>IFERROR(GETPIVOTDATA(TEXT(F$1,"#"),'PIVOT TABLE'!$A$3,"MONTH",TEXT(PROCESSING!$B59,"#"),"year",TEXT(PROCESSING!$A59,"#")),0)</f>
        <v>0</v>
      </c>
      <c r="K59" s="2">
        <v>2</v>
      </c>
      <c r="L59" s="2" t="s">
        <v>220</v>
      </c>
    </row>
    <row r="60" spans="1:15" x14ac:dyDescent="0.3">
      <c r="A60" s="49">
        <f t="shared" si="28"/>
        <v>0</v>
      </c>
      <c r="B60" s="50" t="s">
        <v>128</v>
      </c>
      <c r="C60" s="50">
        <f>IFERROR(GETPIVOTDATA(TEXT(C$1,"#"),'PIVOT TABLE'!$A$3,"MONTH",TEXT(PROCESSING!$B60,"#"),"year",TEXT(PROCESSING!$A60,"#")),0)</f>
        <v>0</v>
      </c>
      <c r="D60" s="50">
        <f>IFERROR(GETPIVOTDATA(TEXT(D$1,"#"),'PIVOT TABLE'!$A$3,"MONTH",TEXT(PROCESSING!$B60,"#"),"year",TEXT(PROCESSING!$A60,"#")),0)</f>
        <v>0</v>
      </c>
      <c r="E60" s="50">
        <f>IFERROR(GETPIVOTDATA(TEXT(E$1,"#"),'PIVOT TABLE'!$A$3,"MONTH",TEXT(PROCESSING!$B60,"#"),"year",TEXT(PROCESSING!$A60,"#")),0)</f>
        <v>0</v>
      </c>
      <c r="F60" s="50">
        <f>IFERROR(GETPIVOTDATA(TEXT(F$1,"#"),'PIVOT TABLE'!$A$3,"MONTH",TEXT(PROCESSING!$B60,"#"),"year",TEXT(PROCESSING!$A60,"#")),0)</f>
        <v>0</v>
      </c>
      <c r="K60" s="2">
        <v>3</v>
      </c>
      <c r="L60" s="2" t="s">
        <v>222</v>
      </c>
    </row>
    <row r="61" spans="1:15" x14ac:dyDescent="0.3">
      <c r="A61" s="49">
        <f t="shared" si="28"/>
        <v>0</v>
      </c>
      <c r="B61" s="50" t="s">
        <v>129</v>
      </c>
      <c r="C61" s="50">
        <f>IFERROR(GETPIVOTDATA(TEXT(C$1,"#"),'PIVOT TABLE'!$A$3,"MONTH",TEXT(PROCESSING!$B61,"#"),"year",TEXT(PROCESSING!$A61,"#")),0)</f>
        <v>0</v>
      </c>
      <c r="D61" s="50">
        <f>IFERROR(GETPIVOTDATA(TEXT(D$1,"#"),'PIVOT TABLE'!$A$3,"MONTH",TEXT(PROCESSING!$B61,"#"),"year",TEXT(PROCESSING!$A61,"#")),0)</f>
        <v>0</v>
      </c>
      <c r="E61" s="50">
        <f>IFERROR(GETPIVOTDATA(TEXT(E$1,"#"),'PIVOT TABLE'!$A$3,"MONTH",TEXT(PROCESSING!$B61,"#"),"year",TEXT(PROCESSING!$A61,"#")),0)</f>
        <v>0</v>
      </c>
      <c r="F61" s="50">
        <f>IFERROR(GETPIVOTDATA(TEXT(F$1,"#"),'PIVOT TABLE'!$A$3,"MONTH",TEXT(PROCESSING!$B61,"#"),"year",TEXT(PROCESSING!$A61,"#")),0)</f>
        <v>0</v>
      </c>
      <c r="K61" s="2">
        <v>4</v>
      </c>
      <c r="L61" s="2" t="s">
        <v>223</v>
      </c>
    </row>
    <row r="62" spans="1:15" x14ac:dyDescent="0.3">
      <c r="A62" s="49">
        <f t="shared" ref="A62:A73" si="29">$AK$8</f>
        <v>0</v>
      </c>
      <c r="B62" s="50" t="s">
        <v>118</v>
      </c>
      <c r="C62" s="50">
        <f>IFERROR(GETPIVOTDATA(TEXT(C$1,"#"),'PIVOT TABLE'!$A$3,"MONTH",TEXT(PROCESSING!$B62,"#"),"year",TEXT(PROCESSING!$A62,"#")),0)</f>
        <v>0</v>
      </c>
      <c r="D62" s="50">
        <f>IFERROR(GETPIVOTDATA(TEXT(D$1,"#"),'PIVOT TABLE'!$A$3,"MONTH",TEXT(PROCESSING!$B62,"#"),"year",TEXT(PROCESSING!$A62,"#")),0)</f>
        <v>0</v>
      </c>
      <c r="E62" s="50">
        <f>IFERROR(GETPIVOTDATA(TEXT(E$1,"#"),'PIVOT TABLE'!$A$3,"MONTH",TEXT(PROCESSING!$B62,"#"),"year",TEXT(PROCESSING!$A62,"#")),0)</f>
        <v>0</v>
      </c>
      <c r="F62" s="50">
        <f>IFERROR(GETPIVOTDATA(TEXT(F$1,"#"),'PIVOT TABLE'!$A$3,"MONTH",TEXT(PROCESSING!$B62,"#"),"year",TEXT(PROCESSING!$A62,"#")),0)</f>
        <v>0</v>
      </c>
      <c r="L62" s="43">
        <f>IFERROR(INDEX(Category!$M$4:$M$101,MATCH($I40,Category!$L$4:$L$101,0),1),"")</f>
        <v>6</v>
      </c>
      <c r="M62" s="43">
        <f>IFERROR(INDEX(Category!$N$4:$N$101,MATCH($I40,Category!$L$4:$L$101,0),1),"")</f>
        <v>2304.7200000000003</v>
      </c>
      <c r="N62" s="43">
        <f>IFERROR(INDEX(Category!$O$4:$O$101,MATCH($I40,Category!$L$4:$L$101,0),1),"")</f>
        <v>15</v>
      </c>
      <c r="O62" s="43">
        <f>IFERROR(INDEX(Category!$P$4:$P$101,MATCH($I40,Category!$L$4:$L$101,0),1),"")</f>
        <v>4315.6499999999996</v>
      </c>
    </row>
    <row r="63" spans="1:15" x14ac:dyDescent="0.3">
      <c r="A63" s="49">
        <f t="shared" si="29"/>
        <v>0</v>
      </c>
      <c r="B63" s="50" t="s">
        <v>119</v>
      </c>
      <c r="C63" s="50">
        <f>IFERROR(GETPIVOTDATA(TEXT(C$1,"#"),'PIVOT TABLE'!$A$3,"MONTH",TEXT(PROCESSING!$B63,"#"),"year",TEXT(PROCESSING!$A63,"#")),0)</f>
        <v>0</v>
      </c>
      <c r="D63" s="50">
        <f>IFERROR(GETPIVOTDATA(TEXT(D$1,"#"),'PIVOT TABLE'!$A$3,"MONTH",TEXT(PROCESSING!$B63,"#"),"year",TEXT(PROCESSING!$A63,"#")),0)</f>
        <v>0</v>
      </c>
      <c r="E63" s="50">
        <f>IFERROR(GETPIVOTDATA(TEXT(E$1,"#"),'PIVOT TABLE'!$A$3,"MONTH",TEXT(PROCESSING!$B63,"#"),"year",TEXT(PROCESSING!$A63,"#")),0)</f>
        <v>0</v>
      </c>
      <c r="F63" s="50">
        <f>IFERROR(GETPIVOTDATA(TEXT(F$1,"#"),'PIVOT TABLE'!$A$3,"MONTH",TEXT(PROCESSING!$B63,"#"),"year",TEXT(PROCESSING!$A63,"#")),0)</f>
        <v>0</v>
      </c>
    </row>
    <row r="64" spans="1:15" x14ac:dyDescent="0.3">
      <c r="A64" s="49">
        <f t="shared" si="29"/>
        <v>0</v>
      </c>
      <c r="B64" s="50" t="s">
        <v>120</v>
      </c>
      <c r="C64" s="50">
        <f>IFERROR(GETPIVOTDATA(TEXT(C$1,"#"),'PIVOT TABLE'!$A$3,"MONTH",TEXT(PROCESSING!$B64,"#"),"year",TEXT(PROCESSING!$A64,"#")),0)</f>
        <v>0</v>
      </c>
      <c r="D64" s="50">
        <f>IFERROR(GETPIVOTDATA(TEXT(D$1,"#"),'PIVOT TABLE'!$A$3,"MONTH",TEXT(PROCESSING!$B64,"#"),"year",TEXT(PROCESSING!$A64,"#")),0)</f>
        <v>0</v>
      </c>
      <c r="E64" s="50">
        <f>IFERROR(GETPIVOTDATA(TEXT(E$1,"#"),'PIVOT TABLE'!$A$3,"MONTH",TEXT(PROCESSING!$B64,"#"),"year",TEXT(PROCESSING!$A64,"#")),0)</f>
        <v>0</v>
      </c>
      <c r="F64" s="50">
        <f>IFERROR(GETPIVOTDATA(TEXT(F$1,"#"),'PIVOT TABLE'!$A$3,"MONTH",TEXT(PROCESSING!$B64,"#"),"year",TEXT(PROCESSING!$A64,"#")),0)</f>
        <v>0</v>
      </c>
    </row>
    <row r="65" spans="1:6" x14ac:dyDescent="0.3">
      <c r="A65" s="49">
        <f t="shared" si="29"/>
        <v>0</v>
      </c>
      <c r="B65" s="50" t="s">
        <v>121</v>
      </c>
      <c r="C65" s="50">
        <f>IFERROR(GETPIVOTDATA(TEXT(C$1,"#"),'PIVOT TABLE'!$A$3,"MONTH",TEXT(PROCESSING!$B65,"#"),"year",TEXT(PROCESSING!$A65,"#")),0)</f>
        <v>0</v>
      </c>
      <c r="D65" s="50">
        <f>IFERROR(GETPIVOTDATA(TEXT(D$1,"#"),'PIVOT TABLE'!$A$3,"MONTH",TEXT(PROCESSING!$B65,"#"),"year",TEXT(PROCESSING!$A65,"#")),0)</f>
        <v>0</v>
      </c>
      <c r="E65" s="50">
        <f>IFERROR(GETPIVOTDATA(TEXT(E$1,"#"),'PIVOT TABLE'!$A$3,"MONTH",TEXT(PROCESSING!$B65,"#"),"year",TEXT(PROCESSING!$A65,"#")),0)</f>
        <v>0</v>
      </c>
      <c r="F65" s="50">
        <f>IFERROR(GETPIVOTDATA(TEXT(F$1,"#"),'PIVOT TABLE'!$A$3,"MONTH",TEXT(PROCESSING!$B65,"#"),"year",TEXT(PROCESSING!$A65,"#")),0)</f>
        <v>0</v>
      </c>
    </row>
    <row r="66" spans="1:6" x14ac:dyDescent="0.3">
      <c r="A66" s="49">
        <f t="shared" si="29"/>
        <v>0</v>
      </c>
      <c r="B66" s="50" t="s">
        <v>122</v>
      </c>
      <c r="C66" s="50">
        <f>IFERROR(GETPIVOTDATA(TEXT(C$1,"#"),'PIVOT TABLE'!$A$3,"MONTH",TEXT(PROCESSING!$B66,"#"),"year",TEXT(PROCESSING!$A66,"#")),0)</f>
        <v>0</v>
      </c>
      <c r="D66" s="50">
        <f>IFERROR(GETPIVOTDATA(TEXT(D$1,"#"),'PIVOT TABLE'!$A$3,"MONTH",TEXT(PROCESSING!$B66,"#"),"year",TEXT(PROCESSING!$A66,"#")),0)</f>
        <v>0</v>
      </c>
      <c r="E66" s="50">
        <f>IFERROR(GETPIVOTDATA(TEXT(E$1,"#"),'PIVOT TABLE'!$A$3,"MONTH",TEXT(PROCESSING!$B66,"#"),"year",TEXT(PROCESSING!$A66,"#")),0)</f>
        <v>0</v>
      </c>
      <c r="F66" s="50">
        <f>IFERROR(GETPIVOTDATA(TEXT(F$1,"#"),'PIVOT TABLE'!$A$3,"MONTH",TEXT(PROCESSING!$B66,"#"),"year",TEXT(PROCESSING!$A66,"#")),0)</f>
        <v>0</v>
      </c>
    </row>
    <row r="67" spans="1:6" x14ac:dyDescent="0.3">
      <c r="A67" s="49">
        <f t="shared" si="29"/>
        <v>0</v>
      </c>
      <c r="B67" s="50" t="s">
        <v>123</v>
      </c>
      <c r="C67" s="50">
        <f>IFERROR(GETPIVOTDATA(TEXT(C$1,"#"),'PIVOT TABLE'!$A$3,"MONTH",TEXT(PROCESSING!$B67,"#"),"year",TEXT(PROCESSING!$A67,"#")),0)</f>
        <v>0</v>
      </c>
      <c r="D67" s="50">
        <f>IFERROR(GETPIVOTDATA(TEXT(D$1,"#"),'PIVOT TABLE'!$A$3,"MONTH",TEXT(PROCESSING!$B67,"#"),"year",TEXT(PROCESSING!$A67,"#")),0)</f>
        <v>0</v>
      </c>
      <c r="E67" s="50">
        <f>IFERROR(GETPIVOTDATA(TEXT(E$1,"#"),'PIVOT TABLE'!$A$3,"MONTH",TEXT(PROCESSING!$B67,"#"),"year",TEXT(PROCESSING!$A67,"#")),0)</f>
        <v>0</v>
      </c>
      <c r="F67" s="50">
        <f>IFERROR(GETPIVOTDATA(TEXT(F$1,"#"),'PIVOT TABLE'!$A$3,"MONTH",TEXT(PROCESSING!$B67,"#"),"year",TEXT(PROCESSING!$A67,"#")),0)</f>
        <v>0</v>
      </c>
    </row>
    <row r="68" spans="1:6" x14ac:dyDescent="0.3">
      <c r="A68" s="49">
        <f t="shared" si="29"/>
        <v>0</v>
      </c>
      <c r="B68" s="50" t="s">
        <v>124</v>
      </c>
      <c r="C68" s="50">
        <f>IFERROR(GETPIVOTDATA(TEXT(C$1,"#"),'PIVOT TABLE'!$A$3,"MONTH",TEXT(PROCESSING!$B68,"#"),"year",TEXT(PROCESSING!$A68,"#")),0)</f>
        <v>0</v>
      </c>
      <c r="D68" s="50">
        <f>IFERROR(GETPIVOTDATA(TEXT(D$1,"#"),'PIVOT TABLE'!$A$3,"MONTH",TEXT(PROCESSING!$B68,"#"),"year",TEXT(PROCESSING!$A68,"#")),0)</f>
        <v>0</v>
      </c>
      <c r="E68" s="50">
        <f>IFERROR(GETPIVOTDATA(TEXT(E$1,"#"),'PIVOT TABLE'!$A$3,"MONTH",TEXT(PROCESSING!$B68,"#"),"year",TEXT(PROCESSING!$A68,"#")),0)</f>
        <v>0</v>
      </c>
      <c r="F68" s="50">
        <f>IFERROR(GETPIVOTDATA(TEXT(F$1,"#"),'PIVOT TABLE'!$A$3,"MONTH",TEXT(PROCESSING!$B68,"#"),"year",TEXT(PROCESSING!$A68,"#")),0)</f>
        <v>0</v>
      </c>
    </row>
    <row r="69" spans="1:6" x14ac:dyDescent="0.3">
      <c r="A69" s="49">
        <f t="shared" si="29"/>
        <v>0</v>
      </c>
      <c r="B69" s="50" t="s">
        <v>125</v>
      </c>
      <c r="C69" s="50">
        <f>IFERROR(GETPIVOTDATA(TEXT(C$1,"#"),'PIVOT TABLE'!$A$3,"MONTH",TEXT(PROCESSING!$B69,"#"),"year",TEXT(PROCESSING!$A69,"#")),0)</f>
        <v>0</v>
      </c>
      <c r="D69" s="50">
        <f>IFERROR(GETPIVOTDATA(TEXT(D$1,"#"),'PIVOT TABLE'!$A$3,"MONTH",TEXT(PROCESSING!$B69,"#"),"year",TEXT(PROCESSING!$A69,"#")),0)</f>
        <v>0</v>
      </c>
      <c r="E69" s="50">
        <f>IFERROR(GETPIVOTDATA(TEXT(E$1,"#"),'PIVOT TABLE'!$A$3,"MONTH",TEXT(PROCESSING!$B69,"#"),"year",TEXT(PROCESSING!$A69,"#")),0)</f>
        <v>0</v>
      </c>
      <c r="F69" s="50">
        <f>IFERROR(GETPIVOTDATA(TEXT(F$1,"#"),'PIVOT TABLE'!$A$3,"MONTH",TEXT(PROCESSING!$B69,"#"),"year",TEXT(PROCESSING!$A69,"#")),0)</f>
        <v>0</v>
      </c>
    </row>
    <row r="70" spans="1:6" x14ac:dyDescent="0.3">
      <c r="A70" s="49">
        <f t="shared" si="29"/>
        <v>0</v>
      </c>
      <c r="B70" s="50" t="s">
        <v>126</v>
      </c>
      <c r="C70" s="50">
        <f>IFERROR(GETPIVOTDATA(TEXT(C$1,"#"),'PIVOT TABLE'!$A$3,"MONTH",TEXT(PROCESSING!$B70,"#"),"year",TEXT(PROCESSING!$A70,"#")),0)</f>
        <v>0</v>
      </c>
      <c r="D70" s="50">
        <f>IFERROR(GETPIVOTDATA(TEXT(D$1,"#"),'PIVOT TABLE'!$A$3,"MONTH",TEXT(PROCESSING!$B70,"#"),"year",TEXT(PROCESSING!$A70,"#")),0)</f>
        <v>0</v>
      </c>
      <c r="E70" s="50">
        <f>IFERROR(GETPIVOTDATA(TEXT(E$1,"#"),'PIVOT TABLE'!$A$3,"MONTH",TEXT(PROCESSING!$B70,"#"),"year",TEXT(PROCESSING!$A70,"#")),0)</f>
        <v>0</v>
      </c>
      <c r="F70" s="50">
        <f>IFERROR(GETPIVOTDATA(TEXT(F$1,"#"),'PIVOT TABLE'!$A$3,"MONTH",TEXT(PROCESSING!$B70,"#"),"year",TEXT(PROCESSING!$A70,"#")),0)</f>
        <v>0</v>
      </c>
    </row>
    <row r="71" spans="1:6" x14ac:dyDescent="0.3">
      <c r="A71" s="49">
        <f t="shared" si="29"/>
        <v>0</v>
      </c>
      <c r="B71" s="50" t="s">
        <v>127</v>
      </c>
      <c r="C71" s="50">
        <f>IFERROR(GETPIVOTDATA(TEXT(C$1,"#"),'PIVOT TABLE'!$A$3,"MONTH",TEXT(PROCESSING!$B71,"#"),"year",TEXT(PROCESSING!$A71,"#")),0)</f>
        <v>0</v>
      </c>
      <c r="D71" s="50">
        <f>IFERROR(GETPIVOTDATA(TEXT(D$1,"#"),'PIVOT TABLE'!$A$3,"MONTH",TEXT(PROCESSING!$B71,"#"),"year",TEXT(PROCESSING!$A71,"#")),0)</f>
        <v>0</v>
      </c>
      <c r="E71" s="50">
        <f>IFERROR(GETPIVOTDATA(TEXT(E$1,"#"),'PIVOT TABLE'!$A$3,"MONTH",TEXT(PROCESSING!$B71,"#"),"year",TEXT(PROCESSING!$A71,"#")),0)</f>
        <v>0</v>
      </c>
      <c r="F71" s="50">
        <f>IFERROR(GETPIVOTDATA(TEXT(F$1,"#"),'PIVOT TABLE'!$A$3,"MONTH",TEXT(PROCESSING!$B71,"#"),"year",TEXT(PROCESSING!$A71,"#")),0)</f>
        <v>0</v>
      </c>
    </row>
    <row r="72" spans="1:6" x14ac:dyDescent="0.3">
      <c r="A72" s="49">
        <f t="shared" si="29"/>
        <v>0</v>
      </c>
      <c r="B72" s="50" t="s">
        <v>128</v>
      </c>
      <c r="C72" s="50">
        <f>IFERROR(GETPIVOTDATA(TEXT(C$1,"#"),'PIVOT TABLE'!$A$3,"MONTH",TEXT(PROCESSING!$B72,"#"),"year",TEXT(PROCESSING!$A72,"#")),0)</f>
        <v>0</v>
      </c>
      <c r="D72" s="50">
        <f>IFERROR(GETPIVOTDATA(TEXT(D$1,"#"),'PIVOT TABLE'!$A$3,"MONTH",TEXT(PROCESSING!$B72,"#"),"year",TEXT(PROCESSING!$A72,"#")),0)</f>
        <v>0</v>
      </c>
      <c r="E72" s="50">
        <f>IFERROR(GETPIVOTDATA(TEXT(E$1,"#"),'PIVOT TABLE'!$A$3,"MONTH",TEXT(PROCESSING!$B72,"#"),"year",TEXT(PROCESSING!$A72,"#")),0)</f>
        <v>0</v>
      </c>
      <c r="F72" s="50">
        <f>IFERROR(GETPIVOTDATA(TEXT(F$1,"#"),'PIVOT TABLE'!$A$3,"MONTH",TEXT(PROCESSING!$B72,"#"),"year",TEXT(PROCESSING!$A72,"#")),0)</f>
        <v>0</v>
      </c>
    </row>
    <row r="73" spans="1:6" x14ac:dyDescent="0.3">
      <c r="A73" s="51">
        <f t="shared" si="29"/>
        <v>0</v>
      </c>
      <c r="B73" s="52" t="s">
        <v>129</v>
      </c>
      <c r="C73" s="50">
        <f>IFERROR(GETPIVOTDATA(TEXT(C$1,"#"),'PIVOT TABLE'!$A$3,"MONTH",TEXT(PROCESSING!$B73,"#"),"year",TEXT(PROCESSING!$A73,"#")),0)</f>
        <v>0</v>
      </c>
      <c r="D73" s="50">
        <f>IFERROR(GETPIVOTDATA(TEXT(D$1,"#"),'PIVOT TABLE'!$A$3,"MONTH",TEXT(PROCESSING!$B73,"#"),"year",TEXT(PROCESSING!$A73,"#")),0)</f>
        <v>0</v>
      </c>
      <c r="E73" s="50">
        <f>IFERROR(GETPIVOTDATA(TEXT(E$1,"#"),'PIVOT TABLE'!$A$3,"MONTH",TEXT(PROCESSING!$B73,"#"),"year",TEXT(PROCESSING!$A73,"#")),0)</f>
        <v>0</v>
      </c>
      <c r="F73" s="50">
        <f>IFERROR(GETPIVOTDATA(TEXT(F$1,"#"),'PIVOT TABLE'!$A$3,"MONTH",TEXT(PROCESSING!$B73,"#"),"year",TEXT(PROCESSING!$A73,"#")),0)</f>
        <v>0</v>
      </c>
    </row>
  </sheetData>
  <mergeCells count="2">
    <mergeCell ref="U23:U24"/>
    <mergeCell ref="V23:V24"/>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DF076-3775-44C5-8E4E-4D5CE07B92C2}">
  <sheetPr>
    <tabColor rgb="FF92D050"/>
  </sheetPr>
  <dimension ref="A1:E14"/>
  <sheetViews>
    <sheetView workbookViewId="0">
      <selection activeCell="B2" sqref="B2:B13"/>
    </sheetView>
  </sheetViews>
  <sheetFormatPr defaultRowHeight="14.4" x14ac:dyDescent="0.3"/>
  <cols>
    <col min="1" max="1" width="15.109375" bestFit="1" customWidth="1"/>
    <col min="2" max="2" width="10.109375" bestFit="1" customWidth="1"/>
    <col min="3" max="3" width="8.21875" bestFit="1" customWidth="1"/>
    <col min="4" max="4" width="5.88671875" bestFit="1" customWidth="1"/>
    <col min="5" max="5" width="8.21875" bestFit="1" customWidth="1"/>
  </cols>
  <sheetData>
    <row r="1" spans="1:5" x14ac:dyDescent="0.3">
      <c r="A1" s="120" t="s">
        <v>212</v>
      </c>
      <c r="B1" s="121" t="s">
        <v>132</v>
      </c>
      <c r="C1" s="121" t="s">
        <v>133</v>
      </c>
      <c r="D1" s="121" t="s">
        <v>134</v>
      </c>
      <c r="E1" s="121" t="s">
        <v>135</v>
      </c>
    </row>
    <row r="2" spans="1:5" x14ac:dyDescent="0.3">
      <c r="A2" s="121">
        <v>2021</v>
      </c>
      <c r="B2" s="122">
        <v>40</v>
      </c>
      <c r="C2" s="122">
        <v>5389.6500000000005</v>
      </c>
      <c r="D2" s="122">
        <v>46</v>
      </c>
      <c r="E2" s="122">
        <v>8141.4599999999991</v>
      </c>
    </row>
    <row r="3" spans="1:5" x14ac:dyDescent="0.3">
      <c r="A3" s="123" t="s">
        <v>107</v>
      </c>
      <c r="B3" s="122">
        <v>40</v>
      </c>
      <c r="C3" s="122">
        <v>5389.6500000000005</v>
      </c>
      <c r="D3" s="122">
        <v>46</v>
      </c>
      <c r="E3" s="122">
        <v>8141.4599999999991</v>
      </c>
    </row>
    <row r="4" spans="1:5" x14ac:dyDescent="0.3">
      <c r="A4" s="123">
        <v>2022</v>
      </c>
      <c r="B4" s="122">
        <v>128</v>
      </c>
      <c r="C4" s="122">
        <v>271692.70999999996</v>
      </c>
      <c r="D4" s="122">
        <v>78</v>
      </c>
      <c r="E4" s="122">
        <v>68631.139999999985</v>
      </c>
    </row>
    <row r="5" spans="1:5" x14ac:dyDescent="0.3">
      <c r="A5" s="123" t="s">
        <v>107</v>
      </c>
      <c r="B5" s="122">
        <v>128</v>
      </c>
      <c r="C5" s="122">
        <v>271692.70999999996</v>
      </c>
      <c r="D5" s="122">
        <v>78</v>
      </c>
      <c r="E5" s="122">
        <v>68631.139999999985</v>
      </c>
    </row>
    <row r="6" spans="1:5" x14ac:dyDescent="0.3">
      <c r="A6" s="123">
        <v>2023</v>
      </c>
      <c r="B6" s="122">
        <v>41</v>
      </c>
      <c r="C6" s="122">
        <v>38709.250000000015</v>
      </c>
      <c r="D6" s="122">
        <v>87</v>
      </c>
      <c r="E6" s="122">
        <v>55947.319999999985</v>
      </c>
    </row>
    <row r="7" spans="1:5" x14ac:dyDescent="0.3">
      <c r="A7" s="123" t="s">
        <v>107</v>
      </c>
      <c r="B7" s="122">
        <v>41</v>
      </c>
      <c r="C7" s="122">
        <v>38709.250000000015</v>
      </c>
      <c r="D7" s="122">
        <v>87</v>
      </c>
      <c r="E7" s="122">
        <v>55947.319999999985</v>
      </c>
    </row>
    <row r="8" spans="1:5" x14ac:dyDescent="0.3">
      <c r="A8" s="123">
        <v>2024</v>
      </c>
      <c r="B8" s="122">
        <v>127</v>
      </c>
      <c r="C8" s="122">
        <v>98220.409999999989</v>
      </c>
      <c r="D8" s="122">
        <v>93</v>
      </c>
      <c r="E8" s="122">
        <v>63518.720000000001</v>
      </c>
    </row>
    <row r="9" spans="1:5" x14ac:dyDescent="0.3">
      <c r="A9" s="123" t="s">
        <v>107</v>
      </c>
      <c r="B9" s="122">
        <v>127</v>
      </c>
      <c r="C9" s="122">
        <v>98220.409999999989</v>
      </c>
      <c r="D9" s="122">
        <v>93</v>
      </c>
      <c r="E9" s="122">
        <v>63518.720000000001</v>
      </c>
    </row>
    <row r="10" spans="1:5" x14ac:dyDescent="0.3">
      <c r="A10" s="123">
        <v>2025</v>
      </c>
      <c r="B10" s="122">
        <v>47</v>
      </c>
      <c r="C10" s="122">
        <v>10840.659999999998</v>
      </c>
      <c r="D10" s="122">
        <v>83</v>
      </c>
      <c r="E10" s="122">
        <v>36895.1</v>
      </c>
    </row>
    <row r="11" spans="1:5" x14ac:dyDescent="0.3">
      <c r="A11" s="123" t="s">
        <v>107</v>
      </c>
      <c r="B11" s="122">
        <v>47</v>
      </c>
      <c r="C11" s="122">
        <v>10840.659999999998</v>
      </c>
      <c r="D11" s="122">
        <v>83</v>
      </c>
      <c r="E11" s="122">
        <v>36895.1</v>
      </c>
    </row>
    <row r="12" spans="1:5" x14ac:dyDescent="0.3">
      <c r="A12" s="123">
        <v>2026</v>
      </c>
      <c r="B12" s="122">
        <v>85</v>
      </c>
      <c r="C12" s="122">
        <v>8455.1</v>
      </c>
      <c r="D12" s="122">
        <v>122</v>
      </c>
      <c r="E12" s="122">
        <v>17164.040000000005</v>
      </c>
    </row>
    <row r="13" spans="1:5" x14ac:dyDescent="0.3">
      <c r="A13" s="123" t="s">
        <v>107</v>
      </c>
      <c r="B13" s="122">
        <v>85</v>
      </c>
      <c r="C13" s="122">
        <v>8455.1</v>
      </c>
      <c r="D13" s="122">
        <v>122</v>
      </c>
      <c r="E13" s="122">
        <v>17164.040000000005</v>
      </c>
    </row>
    <row r="14" spans="1:5" x14ac:dyDescent="0.3">
      <c r="A14" s="123" t="s">
        <v>131</v>
      </c>
      <c r="B14" s="122">
        <v>468</v>
      </c>
      <c r="C14" s="122">
        <v>433307.77999999991</v>
      </c>
      <c r="D14" s="122">
        <v>509</v>
      </c>
      <c r="E14" s="122">
        <v>250297.77999999997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1CED4-4B13-445B-8AF3-0E97B839A32D}">
  <sheetPr codeName="Sheet8">
    <tabColor rgb="FFFF0000"/>
  </sheetPr>
  <dimension ref="B3:F82"/>
  <sheetViews>
    <sheetView showGridLines="0" topLeftCell="A2" workbookViewId="0">
      <selection activeCell="D10" sqref="D10"/>
    </sheetView>
  </sheetViews>
  <sheetFormatPr defaultRowHeight="14.4" x14ac:dyDescent="0.3"/>
  <cols>
    <col min="2" max="2" width="10.77734375" style="124" bestFit="1" customWidth="1"/>
    <col min="3" max="3" width="8.77734375" style="124" bestFit="1" customWidth="1"/>
    <col min="4" max="4" width="10" style="124" bestFit="1" customWidth="1"/>
    <col min="5" max="5" width="4.88671875" style="124" bestFit="1" customWidth="1"/>
    <col min="6" max="6" width="10" style="124" bestFit="1" customWidth="1"/>
  </cols>
  <sheetData>
    <row r="3" spans="2:6" x14ac:dyDescent="0.3">
      <c r="B3" s="141" t="s">
        <v>10</v>
      </c>
      <c r="C3" s="142" t="s">
        <v>213</v>
      </c>
      <c r="D3" s="143" t="s">
        <v>214</v>
      </c>
      <c r="E3" s="143" t="s">
        <v>215</v>
      </c>
      <c r="F3" s="144" t="s">
        <v>216</v>
      </c>
    </row>
    <row r="4" spans="2:6" x14ac:dyDescent="0.3">
      <c r="B4" s="146">
        <v>2021</v>
      </c>
      <c r="C4" s="150">
        <v>40</v>
      </c>
      <c r="D4" s="151">
        <v>5389.6500000000005</v>
      </c>
      <c r="E4" s="151">
        <v>46</v>
      </c>
      <c r="F4" s="152">
        <v>8141.4599999999991</v>
      </c>
    </row>
    <row r="5" spans="2:6" x14ac:dyDescent="0.3">
      <c r="B5" s="147" t="s">
        <v>107</v>
      </c>
      <c r="C5" s="153">
        <v>40</v>
      </c>
      <c r="D5" s="117">
        <v>5389.6500000000005</v>
      </c>
      <c r="E5" s="117">
        <v>46</v>
      </c>
      <c r="F5" s="154">
        <v>8141.4599999999991</v>
      </c>
    </row>
    <row r="6" spans="2:6" x14ac:dyDescent="0.3">
      <c r="B6" s="146">
        <v>2022</v>
      </c>
      <c r="C6" s="155">
        <v>128</v>
      </c>
      <c r="D6" s="156">
        <v>271692.70999999996</v>
      </c>
      <c r="E6" s="156">
        <v>78</v>
      </c>
      <c r="F6" s="157">
        <v>68631.139999999985</v>
      </c>
    </row>
    <row r="7" spans="2:6" x14ac:dyDescent="0.3">
      <c r="B7" s="147" t="s">
        <v>107</v>
      </c>
      <c r="C7" s="153">
        <v>128</v>
      </c>
      <c r="D7" s="117">
        <v>271692.70999999996</v>
      </c>
      <c r="E7" s="117">
        <v>78</v>
      </c>
      <c r="F7" s="154">
        <v>68631.139999999985</v>
      </c>
    </row>
    <row r="8" spans="2:6" x14ac:dyDescent="0.3">
      <c r="B8" s="146">
        <v>2023</v>
      </c>
      <c r="C8" s="155">
        <v>41</v>
      </c>
      <c r="D8" s="156">
        <v>38709.250000000015</v>
      </c>
      <c r="E8" s="156">
        <v>87</v>
      </c>
      <c r="F8" s="157">
        <v>55947.319999999985</v>
      </c>
    </row>
    <row r="9" spans="2:6" x14ac:dyDescent="0.3">
      <c r="B9" s="147" t="s">
        <v>107</v>
      </c>
      <c r="C9" s="153">
        <v>41</v>
      </c>
      <c r="D9" s="117">
        <v>38709.250000000015</v>
      </c>
      <c r="E9" s="117">
        <v>87</v>
      </c>
      <c r="F9" s="154">
        <v>55947.319999999985</v>
      </c>
    </row>
    <row r="10" spans="2:6" x14ac:dyDescent="0.3">
      <c r="B10" s="146">
        <v>2024</v>
      </c>
      <c r="C10" s="155">
        <v>127</v>
      </c>
      <c r="D10" s="156">
        <v>98220.409999999989</v>
      </c>
      <c r="E10" s="156">
        <v>93</v>
      </c>
      <c r="F10" s="157">
        <v>63518.720000000001</v>
      </c>
    </row>
    <row r="11" spans="2:6" x14ac:dyDescent="0.3">
      <c r="B11" s="147" t="s">
        <v>107</v>
      </c>
      <c r="C11" s="153">
        <v>127</v>
      </c>
      <c r="D11" s="117">
        <v>98220.409999999989</v>
      </c>
      <c r="E11" s="117">
        <v>93</v>
      </c>
      <c r="F11" s="154">
        <v>63518.720000000001</v>
      </c>
    </row>
    <row r="12" spans="2:6" x14ac:dyDescent="0.3">
      <c r="B12" s="146">
        <v>2025</v>
      </c>
      <c r="C12" s="155">
        <v>47</v>
      </c>
      <c r="D12" s="156">
        <v>10840.659999999998</v>
      </c>
      <c r="E12" s="156">
        <v>83</v>
      </c>
      <c r="F12" s="157">
        <v>36895.1</v>
      </c>
    </row>
    <row r="13" spans="2:6" x14ac:dyDescent="0.3">
      <c r="B13" s="147" t="s">
        <v>107</v>
      </c>
      <c r="C13" s="153">
        <v>47</v>
      </c>
      <c r="D13" s="117">
        <v>10840.659999999998</v>
      </c>
      <c r="E13" s="117">
        <v>83</v>
      </c>
      <c r="F13" s="154">
        <v>36895.1</v>
      </c>
    </row>
    <row r="14" spans="2:6" x14ac:dyDescent="0.3">
      <c r="B14" s="146">
        <v>2026</v>
      </c>
      <c r="C14" s="155">
        <v>85</v>
      </c>
      <c r="D14" s="156">
        <v>8455.1</v>
      </c>
      <c r="E14" s="156">
        <v>122</v>
      </c>
      <c r="F14" s="157">
        <v>17164.040000000005</v>
      </c>
    </row>
    <row r="15" spans="2:6" x14ac:dyDescent="0.3">
      <c r="B15" s="147" t="s">
        <v>107</v>
      </c>
      <c r="C15" s="153">
        <v>85</v>
      </c>
      <c r="D15" s="117">
        <v>8455.1</v>
      </c>
      <c r="E15" s="117">
        <v>122</v>
      </c>
      <c r="F15" s="154">
        <v>17164.040000000005</v>
      </c>
    </row>
    <row r="16" spans="2:6" x14ac:dyDescent="0.3">
      <c r="B16" s="145" t="s">
        <v>131</v>
      </c>
      <c r="C16" s="158">
        <v>468</v>
      </c>
      <c r="D16" s="159">
        <v>433307.77999999991</v>
      </c>
      <c r="E16" s="159">
        <v>509</v>
      </c>
      <c r="F16" s="160">
        <v>250297.77999999997</v>
      </c>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A055C-D9A3-470F-BEE7-3C880FFCF240}">
  <sheetPr codeName="Sheet5">
    <tabColor rgb="FF40F1AC"/>
  </sheetPr>
  <dimension ref="A1:H37"/>
  <sheetViews>
    <sheetView showGridLines="0" workbookViewId="0"/>
  </sheetViews>
  <sheetFormatPr defaultRowHeight="14.4" x14ac:dyDescent="0.3"/>
  <cols>
    <col min="1" max="1" width="11" bestFit="1" customWidth="1"/>
    <col min="2" max="2" width="44.88671875" bestFit="1" customWidth="1"/>
    <col min="3" max="3" width="9.21875" bestFit="1" customWidth="1"/>
    <col min="4" max="4" width="10.21875" bestFit="1" customWidth="1"/>
    <col min="5" max="5" width="7" bestFit="1" customWidth="1"/>
    <col min="6" max="6" width="20.44140625" bestFit="1" customWidth="1"/>
    <col min="7" max="7" width="23" bestFit="1" customWidth="1"/>
    <col min="8" max="8" width="30.77734375" customWidth="1"/>
  </cols>
  <sheetData>
    <row r="1" spans="1:8" x14ac:dyDescent="0.3">
      <c r="A1" s="26" t="s">
        <v>1</v>
      </c>
      <c r="B1" s="27" t="s">
        <v>2</v>
      </c>
      <c r="C1" s="27" t="s">
        <v>159</v>
      </c>
      <c r="D1" s="27" t="s">
        <v>160</v>
      </c>
      <c r="E1" s="27" t="s">
        <v>161</v>
      </c>
      <c r="F1" s="27" t="s">
        <v>7</v>
      </c>
      <c r="G1" s="27" t="s">
        <v>8</v>
      </c>
      <c r="H1" s="28" t="s">
        <v>162</v>
      </c>
    </row>
    <row r="2" spans="1:8" x14ac:dyDescent="0.3">
      <c r="A2" s="29" t="s">
        <v>11</v>
      </c>
      <c r="B2" s="24" t="s">
        <v>12</v>
      </c>
      <c r="C2" s="24">
        <v>345.59</v>
      </c>
      <c r="D2" s="30">
        <v>431.99</v>
      </c>
      <c r="E2" s="25">
        <v>0.8</v>
      </c>
      <c r="F2" s="24" t="s">
        <v>13</v>
      </c>
      <c r="G2" s="24" t="s">
        <v>14</v>
      </c>
      <c r="H2" s="31" t="s">
        <v>163</v>
      </c>
    </row>
    <row r="3" spans="1:8" x14ac:dyDescent="0.3">
      <c r="A3" s="29" t="s">
        <v>16</v>
      </c>
      <c r="B3" s="24" t="s">
        <v>17</v>
      </c>
      <c r="C3" s="24">
        <v>174.99</v>
      </c>
      <c r="D3" s="30">
        <v>249.99</v>
      </c>
      <c r="E3" s="25">
        <v>0.7</v>
      </c>
      <c r="F3" s="24" t="s">
        <v>18</v>
      </c>
      <c r="G3" s="24" t="s">
        <v>14</v>
      </c>
      <c r="H3" s="31" t="s">
        <v>164</v>
      </c>
    </row>
    <row r="4" spans="1:8" x14ac:dyDescent="0.3">
      <c r="A4" s="29" t="s">
        <v>19</v>
      </c>
      <c r="B4" s="24" t="s">
        <v>20</v>
      </c>
      <c r="C4" s="24">
        <v>64.989999999999995</v>
      </c>
      <c r="D4" s="30">
        <v>99.99</v>
      </c>
      <c r="E4" s="25">
        <v>0.65</v>
      </c>
      <c r="F4" s="24" t="s">
        <v>18</v>
      </c>
      <c r="G4" s="24" t="s">
        <v>14</v>
      </c>
      <c r="H4" s="31" t="s">
        <v>165</v>
      </c>
    </row>
    <row r="5" spans="1:8" x14ac:dyDescent="0.3">
      <c r="A5" s="29" t="s">
        <v>21</v>
      </c>
      <c r="B5" s="24" t="s">
        <v>22</v>
      </c>
      <c r="C5" s="24">
        <v>41.99</v>
      </c>
      <c r="D5" s="30">
        <v>69.989999999999995</v>
      </c>
      <c r="E5" s="25">
        <v>0.6</v>
      </c>
      <c r="F5" s="24" t="s">
        <v>18</v>
      </c>
      <c r="G5" s="24" t="s">
        <v>14</v>
      </c>
      <c r="H5" s="31" t="s">
        <v>166</v>
      </c>
    </row>
    <row r="6" spans="1:8" x14ac:dyDescent="0.3">
      <c r="A6" s="29" t="s">
        <v>23</v>
      </c>
      <c r="B6" s="24" t="s">
        <v>24</v>
      </c>
      <c r="C6" s="24">
        <v>10</v>
      </c>
      <c r="D6" s="30">
        <v>19.989999999999998</v>
      </c>
      <c r="E6" s="25">
        <v>0.5</v>
      </c>
      <c r="F6" s="24" t="s">
        <v>25</v>
      </c>
      <c r="G6" s="24" t="s">
        <v>14</v>
      </c>
      <c r="H6" s="31" t="s">
        <v>167</v>
      </c>
    </row>
    <row r="7" spans="1:8" x14ac:dyDescent="0.3">
      <c r="A7" s="29" t="s">
        <v>26</v>
      </c>
      <c r="B7" s="24" t="s">
        <v>27</v>
      </c>
      <c r="C7" s="24">
        <v>14</v>
      </c>
      <c r="D7" s="30">
        <v>27.99</v>
      </c>
      <c r="E7" s="25">
        <v>0.5</v>
      </c>
      <c r="F7" s="24" t="s">
        <v>25</v>
      </c>
      <c r="G7" s="24" t="s">
        <v>14</v>
      </c>
      <c r="H7" s="31" t="s">
        <v>168</v>
      </c>
    </row>
    <row r="8" spans="1:8" x14ac:dyDescent="0.3">
      <c r="A8" s="29" t="s">
        <v>28</v>
      </c>
      <c r="B8" s="24" t="s">
        <v>29</v>
      </c>
      <c r="C8" s="24">
        <v>15</v>
      </c>
      <c r="D8" s="30">
        <v>29.99</v>
      </c>
      <c r="E8" s="25">
        <v>0.5</v>
      </c>
      <c r="F8" s="24" t="s">
        <v>30</v>
      </c>
      <c r="G8" s="24" t="s">
        <v>14</v>
      </c>
      <c r="H8" s="31" t="s">
        <v>169</v>
      </c>
    </row>
    <row r="9" spans="1:8" x14ac:dyDescent="0.3">
      <c r="A9" s="29" t="s">
        <v>31</v>
      </c>
      <c r="B9" s="24" t="s">
        <v>32</v>
      </c>
      <c r="C9" s="24">
        <v>234.5</v>
      </c>
      <c r="D9" s="30">
        <v>275.88</v>
      </c>
      <c r="E9" s="25">
        <v>0.85</v>
      </c>
      <c r="F9" s="24" t="s">
        <v>18</v>
      </c>
      <c r="G9" s="24" t="s">
        <v>14</v>
      </c>
      <c r="H9" s="31" t="s">
        <v>170</v>
      </c>
    </row>
    <row r="10" spans="1:8" x14ac:dyDescent="0.3">
      <c r="A10" s="29" t="s">
        <v>33</v>
      </c>
      <c r="B10" s="24" t="s">
        <v>34</v>
      </c>
      <c r="C10" s="24">
        <v>199.99</v>
      </c>
      <c r="D10" s="30">
        <v>249.99</v>
      </c>
      <c r="E10" s="25">
        <v>0.8</v>
      </c>
      <c r="F10" s="24" t="s">
        <v>35</v>
      </c>
      <c r="G10" s="24" t="s">
        <v>36</v>
      </c>
      <c r="H10" s="31" t="s">
        <v>171</v>
      </c>
    </row>
    <row r="11" spans="1:8" x14ac:dyDescent="0.3">
      <c r="A11" s="29" t="s">
        <v>37</v>
      </c>
      <c r="B11" s="24" t="s">
        <v>38</v>
      </c>
      <c r="C11" s="24">
        <v>38.99</v>
      </c>
      <c r="D11" s="30">
        <v>59.99</v>
      </c>
      <c r="E11" s="25">
        <v>0.65</v>
      </c>
      <c r="F11" s="24" t="s">
        <v>39</v>
      </c>
      <c r="G11" s="24" t="s">
        <v>36</v>
      </c>
      <c r="H11" s="31" t="s">
        <v>172</v>
      </c>
    </row>
    <row r="12" spans="1:8" x14ac:dyDescent="0.3">
      <c r="A12" s="29" t="s">
        <v>40</v>
      </c>
      <c r="B12" s="24" t="s">
        <v>173</v>
      </c>
      <c r="C12" s="24">
        <v>21.99</v>
      </c>
      <c r="D12" s="30">
        <v>39.99</v>
      </c>
      <c r="E12" s="25">
        <v>0.55000000000000004</v>
      </c>
      <c r="F12" s="24" t="s">
        <v>25</v>
      </c>
      <c r="G12" s="24" t="s">
        <v>36</v>
      </c>
      <c r="H12" s="31" t="s">
        <v>174</v>
      </c>
    </row>
    <row r="13" spans="1:8" x14ac:dyDescent="0.3">
      <c r="A13" s="29" t="s">
        <v>42</v>
      </c>
      <c r="B13" s="24" t="s">
        <v>43</v>
      </c>
      <c r="C13" s="24">
        <v>21.99</v>
      </c>
      <c r="D13" s="30">
        <v>39.99</v>
      </c>
      <c r="E13" s="25">
        <v>0.55000000000000004</v>
      </c>
      <c r="F13" s="24" t="s">
        <v>25</v>
      </c>
      <c r="G13" s="24" t="s">
        <v>36</v>
      </c>
      <c r="H13" s="31" t="s">
        <v>175</v>
      </c>
    </row>
    <row r="14" spans="1:8" x14ac:dyDescent="0.3">
      <c r="A14" s="29" t="s">
        <v>44</v>
      </c>
      <c r="B14" s="24" t="s">
        <v>45</v>
      </c>
      <c r="C14" s="24">
        <v>32.71</v>
      </c>
      <c r="D14" s="30">
        <v>50.32</v>
      </c>
      <c r="E14" s="25">
        <v>0.65</v>
      </c>
      <c r="F14" s="24" t="s">
        <v>46</v>
      </c>
      <c r="G14" s="24" t="s">
        <v>36</v>
      </c>
      <c r="H14" s="31" t="s">
        <v>176</v>
      </c>
    </row>
    <row r="15" spans="1:8" x14ac:dyDescent="0.3">
      <c r="A15" s="29" t="s">
        <v>47</v>
      </c>
      <c r="B15" s="24" t="s">
        <v>48</v>
      </c>
      <c r="C15" s="24">
        <v>89.91</v>
      </c>
      <c r="D15" s="30">
        <v>119.88</v>
      </c>
      <c r="E15" s="25">
        <v>0.75</v>
      </c>
      <c r="F15" s="24" t="s">
        <v>46</v>
      </c>
      <c r="G15" s="24" t="s">
        <v>36</v>
      </c>
      <c r="H15" s="31" t="s">
        <v>177</v>
      </c>
    </row>
    <row r="16" spans="1:8" x14ac:dyDescent="0.3">
      <c r="A16" s="29" t="s">
        <v>49</v>
      </c>
      <c r="B16" s="24" t="s">
        <v>50</v>
      </c>
      <c r="C16" s="24">
        <v>23.03</v>
      </c>
      <c r="D16" s="30">
        <v>41.88</v>
      </c>
      <c r="E16" s="25">
        <v>0.55000000000000004</v>
      </c>
      <c r="F16" s="24" t="s">
        <v>46</v>
      </c>
      <c r="G16" s="24" t="s">
        <v>36</v>
      </c>
      <c r="H16" s="31" t="s">
        <v>178</v>
      </c>
    </row>
    <row r="17" spans="1:8" x14ac:dyDescent="0.3">
      <c r="A17" s="29" t="s">
        <v>51</v>
      </c>
      <c r="B17" s="24" t="s">
        <v>52</v>
      </c>
      <c r="C17" s="24">
        <v>89.99</v>
      </c>
      <c r="D17" s="30">
        <v>119.99</v>
      </c>
      <c r="E17" s="25">
        <v>0.75</v>
      </c>
      <c r="F17" s="24" t="s">
        <v>39</v>
      </c>
      <c r="G17" s="24" t="s">
        <v>36</v>
      </c>
      <c r="H17" s="31" t="s">
        <v>179</v>
      </c>
    </row>
    <row r="18" spans="1:8" x14ac:dyDescent="0.3">
      <c r="A18" s="29" t="s">
        <v>53</v>
      </c>
      <c r="B18" s="24" t="s">
        <v>54</v>
      </c>
      <c r="C18" s="24">
        <v>207.99</v>
      </c>
      <c r="D18" s="30">
        <v>259.99</v>
      </c>
      <c r="E18" s="25">
        <v>0.8</v>
      </c>
      <c r="F18" s="24" t="s">
        <v>35</v>
      </c>
      <c r="G18" s="24" t="s">
        <v>55</v>
      </c>
      <c r="H18" s="31" t="s">
        <v>180</v>
      </c>
    </row>
    <row r="19" spans="1:8" x14ac:dyDescent="0.3">
      <c r="A19" s="29" t="s">
        <v>56</v>
      </c>
      <c r="B19" s="24" t="s">
        <v>57</v>
      </c>
      <c r="C19" s="24">
        <v>183.25</v>
      </c>
      <c r="D19" s="30">
        <v>215.59</v>
      </c>
      <c r="E19" s="25">
        <v>0.85</v>
      </c>
      <c r="F19" s="24" t="s">
        <v>58</v>
      </c>
      <c r="G19" s="24" t="s">
        <v>55</v>
      </c>
      <c r="H19" s="31" t="s">
        <v>181</v>
      </c>
    </row>
    <row r="20" spans="1:8" x14ac:dyDescent="0.3">
      <c r="A20" s="29" t="s">
        <v>59</v>
      </c>
      <c r="B20" s="24" t="s">
        <v>60</v>
      </c>
      <c r="C20" s="24">
        <v>20</v>
      </c>
      <c r="D20" s="30">
        <v>39.99</v>
      </c>
      <c r="E20" s="25">
        <v>0.5</v>
      </c>
      <c r="F20" s="24" t="s">
        <v>30</v>
      </c>
      <c r="G20" s="24" t="s">
        <v>55</v>
      </c>
      <c r="H20" s="31" t="s">
        <v>182</v>
      </c>
    </row>
    <row r="21" spans="1:8" x14ac:dyDescent="0.3">
      <c r="A21" s="29" t="s">
        <v>61</v>
      </c>
      <c r="B21" s="24" t="s">
        <v>62</v>
      </c>
      <c r="C21" s="24">
        <v>294.02</v>
      </c>
      <c r="D21" s="30">
        <v>326.69</v>
      </c>
      <c r="E21" s="25">
        <v>0.9</v>
      </c>
      <c r="F21" s="24" t="s">
        <v>58</v>
      </c>
      <c r="G21" s="24" t="s">
        <v>55</v>
      </c>
      <c r="H21" s="31" t="s">
        <v>183</v>
      </c>
    </row>
    <row r="22" spans="1:8" x14ac:dyDescent="0.3">
      <c r="A22" s="29" t="s">
        <v>63</v>
      </c>
      <c r="B22" s="24" t="s">
        <v>184</v>
      </c>
      <c r="C22" s="24">
        <v>20</v>
      </c>
      <c r="D22" s="30">
        <v>39.99</v>
      </c>
      <c r="E22" s="25">
        <v>0.5</v>
      </c>
      <c r="F22" s="24" t="s">
        <v>25</v>
      </c>
      <c r="G22" s="24" t="s">
        <v>55</v>
      </c>
      <c r="H22" s="31" t="s">
        <v>174</v>
      </c>
    </row>
    <row r="23" spans="1:8" x14ac:dyDescent="0.3">
      <c r="A23" s="29" t="s">
        <v>64</v>
      </c>
      <c r="B23" s="24" t="s">
        <v>65</v>
      </c>
      <c r="C23" s="24">
        <v>584.99</v>
      </c>
      <c r="D23" s="30">
        <v>649.99</v>
      </c>
      <c r="E23" s="25">
        <v>0.9</v>
      </c>
      <c r="F23" s="24" t="s">
        <v>35</v>
      </c>
      <c r="G23" s="24" t="s">
        <v>55</v>
      </c>
      <c r="H23" s="31" t="s">
        <v>179</v>
      </c>
    </row>
    <row r="24" spans="1:8" x14ac:dyDescent="0.3">
      <c r="A24" s="29" t="s">
        <v>66</v>
      </c>
      <c r="B24" s="24" t="s">
        <v>67</v>
      </c>
      <c r="C24" s="24">
        <v>4495.5</v>
      </c>
      <c r="D24" s="30">
        <v>4995</v>
      </c>
      <c r="E24" s="25">
        <v>0.9</v>
      </c>
      <c r="F24" s="24" t="s">
        <v>13</v>
      </c>
      <c r="G24" s="24" t="s">
        <v>68</v>
      </c>
      <c r="H24" s="31" t="s">
        <v>185</v>
      </c>
    </row>
    <row r="25" spans="1:8" x14ac:dyDescent="0.3">
      <c r="A25" s="29" t="s">
        <v>69</v>
      </c>
      <c r="B25" s="24" t="s">
        <v>70</v>
      </c>
      <c r="C25" s="24">
        <v>35</v>
      </c>
      <c r="D25" s="30">
        <v>70</v>
      </c>
      <c r="E25" s="25">
        <v>0.5</v>
      </c>
      <c r="F25" s="24" t="s">
        <v>71</v>
      </c>
      <c r="G25" s="24" t="s">
        <v>68</v>
      </c>
      <c r="H25" s="31" t="s">
        <v>186</v>
      </c>
    </row>
    <row r="26" spans="1:8" x14ac:dyDescent="0.3">
      <c r="A26" s="29" t="s">
        <v>72</v>
      </c>
      <c r="B26" s="24" t="s">
        <v>73</v>
      </c>
      <c r="C26" s="24">
        <v>12600</v>
      </c>
      <c r="D26" s="30">
        <v>14000</v>
      </c>
      <c r="E26" s="25">
        <v>0.9</v>
      </c>
      <c r="F26" s="24" t="s">
        <v>74</v>
      </c>
      <c r="G26" s="24" t="s">
        <v>68</v>
      </c>
      <c r="H26" s="31" t="s">
        <v>187</v>
      </c>
    </row>
    <row r="27" spans="1:8" x14ac:dyDescent="0.3">
      <c r="A27" s="29" t="s">
        <v>75</v>
      </c>
      <c r="B27" s="24" t="s">
        <v>76</v>
      </c>
      <c r="C27" s="24">
        <v>12</v>
      </c>
      <c r="D27" s="30">
        <v>20</v>
      </c>
      <c r="E27" s="25">
        <v>0.6</v>
      </c>
      <c r="F27" s="24" t="s">
        <v>77</v>
      </c>
      <c r="G27" s="24" t="s">
        <v>78</v>
      </c>
      <c r="H27" s="31" t="s">
        <v>188</v>
      </c>
    </row>
    <row r="28" spans="1:8" x14ac:dyDescent="0.3">
      <c r="A28" s="29" t="s">
        <v>79</v>
      </c>
      <c r="B28" s="24" t="s">
        <v>80</v>
      </c>
      <c r="C28" s="24">
        <v>211.65</v>
      </c>
      <c r="D28" s="30">
        <v>249</v>
      </c>
      <c r="E28" s="25">
        <v>0.85</v>
      </c>
      <c r="F28" s="24" t="s">
        <v>81</v>
      </c>
      <c r="G28" s="24" t="s">
        <v>78</v>
      </c>
      <c r="H28" s="31" t="s">
        <v>189</v>
      </c>
    </row>
    <row r="29" spans="1:8" x14ac:dyDescent="0.3">
      <c r="A29" s="29" t="s">
        <v>82</v>
      </c>
      <c r="B29" s="24" t="s">
        <v>83</v>
      </c>
      <c r="C29" s="24">
        <v>96.75</v>
      </c>
      <c r="D29" s="30">
        <v>129</v>
      </c>
      <c r="E29" s="25">
        <v>0.75</v>
      </c>
      <c r="F29" s="24" t="s">
        <v>77</v>
      </c>
      <c r="G29" s="24" t="s">
        <v>78</v>
      </c>
      <c r="H29" s="31" t="s">
        <v>190</v>
      </c>
    </row>
    <row r="30" spans="1:8" x14ac:dyDescent="0.3">
      <c r="A30" s="29" t="s">
        <v>84</v>
      </c>
      <c r="B30" s="24" t="s">
        <v>85</v>
      </c>
      <c r="C30" s="24">
        <v>96.75</v>
      </c>
      <c r="D30" s="30">
        <v>129</v>
      </c>
      <c r="E30" s="25">
        <v>0.75</v>
      </c>
      <c r="F30" s="24" t="s">
        <v>86</v>
      </c>
      <c r="G30" s="24" t="s">
        <v>78</v>
      </c>
      <c r="H30" s="31" t="s">
        <v>191</v>
      </c>
    </row>
    <row r="31" spans="1:8" x14ac:dyDescent="0.3">
      <c r="A31" s="29" t="s">
        <v>87</v>
      </c>
      <c r="B31" s="24" t="s">
        <v>88</v>
      </c>
      <c r="C31" s="24">
        <v>62.99</v>
      </c>
      <c r="D31" s="30">
        <v>89.99</v>
      </c>
      <c r="E31" s="25">
        <v>0.7</v>
      </c>
      <c r="F31" s="24" t="s">
        <v>25</v>
      </c>
      <c r="G31" s="24" t="s">
        <v>78</v>
      </c>
      <c r="H31" s="31" t="s">
        <v>192</v>
      </c>
    </row>
    <row r="32" spans="1:8" x14ac:dyDescent="0.3">
      <c r="A32" s="29" t="s">
        <v>89</v>
      </c>
      <c r="B32" s="24" t="s">
        <v>90</v>
      </c>
      <c r="C32" s="24">
        <v>62.99</v>
      </c>
      <c r="D32" s="30">
        <v>89.99</v>
      </c>
      <c r="E32" s="25">
        <v>0.7</v>
      </c>
      <c r="F32" s="24" t="s">
        <v>91</v>
      </c>
      <c r="G32" s="24" t="s">
        <v>78</v>
      </c>
      <c r="H32" s="31" t="s">
        <v>193</v>
      </c>
    </row>
    <row r="33" spans="1:8" x14ac:dyDescent="0.3">
      <c r="A33" s="29" t="s">
        <v>92</v>
      </c>
      <c r="B33" s="24" t="s">
        <v>93</v>
      </c>
      <c r="C33" s="24">
        <v>38.99</v>
      </c>
      <c r="D33" s="30">
        <v>59.99</v>
      </c>
      <c r="E33" s="25">
        <v>0.65</v>
      </c>
      <c r="F33" s="24" t="s">
        <v>94</v>
      </c>
      <c r="G33" s="24" t="s">
        <v>95</v>
      </c>
      <c r="H33" s="31" t="s">
        <v>194</v>
      </c>
    </row>
    <row r="34" spans="1:8" x14ac:dyDescent="0.3">
      <c r="A34" s="29" t="s">
        <v>96</v>
      </c>
      <c r="B34" s="24" t="s">
        <v>97</v>
      </c>
      <c r="C34" s="24">
        <v>74.989999999999995</v>
      </c>
      <c r="D34" s="30">
        <v>99.99</v>
      </c>
      <c r="E34" s="25">
        <v>0.75</v>
      </c>
      <c r="F34" s="24" t="s">
        <v>25</v>
      </c>
      <c r="G34" s="24" t="s">
        <v>95</v>
      </c>
      <c r="H34" s="31" t="s">
        <v>195</v>
      </c>
    </row>
    <row r="35" spans="1:8" x14ac:dyDescent="0.3">
      <c r="A35" s="29" t="s">
        <v>98</v>
      </c>
      <c r="B35" s="24" t="s">
        <v>99</v>
      </c>
      <c r="C35" s="24">
        <v>359.96</v>
      </c>
      <c r="D35" s="30">
        <v>399.95</v>
      </c>
      <c r="E35" s="25">
        <v>0.9</v>
      </c>
      <c r="F35" s="24" t="s">
        <v>13</v>
      </c>
      <c r="G35" s="24" t="s">
        <v>100</v>
      </c>
      <c r="H35" s="31" t="s">
        <v>196</v>
      </c>
    </row>
    <row r="36" spans="1:8" x14ac:dyDescent="0.3">
      <c r="A36" s="29" t="s">
        <v>101</v>
      </c>
      <c r="B36" s="24" t="s">
        <v>102</v>
      </c>
      <c r="C36" s="24">
        <v>244.3</v>
      </c>
      <c r="D36" s="30">
        <v>349</v>
      </c>
      <c r="E36" s="25">
        <v>0.7</v>
      </c>
      <c r="F36" s="24" t="s">
        <v>103</v>
      </c>
      <c r="G36" s="24" t="s">
        <v>100</v>
      </c>
      <c r="H36" s="31" t="s">
        <v>197</v>
      </c>
    </row>
    <row r="37" spans="1:8" x14ac:dyDescent="0.3">
      <c r="A37" s="32" t="s">
        <v>104</v>
      </c>
      <c r="B37" s="33" t="s">
        <v>105</v>
      </c>
      <c r="C37" s="33">
        <v>34.549999999999997</v>
      </c>
      <c r="D37" s="34">
        <v>53.15</v>
      </c>
      <c r="E37" s="35">
        <v>0.65</v>
      </c>
      <c r="F37" s="33" t="s">
        <v>106</v>
      </c>
      <c r="G37" s="33" t="s">
        <v>100</v>
      </c>
      <c r="H37" s="36" t="s">
        <v>198</v>
      </c>
    </row>
  </sheetData>
  <sheetProtection algorithmName="SHA-512" hashValue="ETHKgJwR/nQvKUzECfCeYjYCYk87fkk+Ey4ltR+AHYIcPEYij3dOIKgkfiDHLKBMqCiYKleiiEaOUnw6lIz5XA==" saltValue="wlVE5k6xC0J6LZooJj49Ww==" spinCount="100000"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C096-8A50-42B1-BBED-CAC1AC04E911}">
  <sheetPr codeName="Sheet11">
    <tabColor rgb="FFFECA9B"/>
  </sheetPr>
  <dimension ref="C2:P86"/>
  <sheetViews>
    <sheetView showGridLines="0" showRowColHeaders="0" workbookViewId="0">
      <selection activeCell="K3" sqref="K3"/>
    </sheetView>
  </sheetViews>
  <sheetFormatPr defaultRowHeight="14.4" x14ac:dyDescent="0.3"/>
  <cols>
    <col min="3" max="3" width="27.109375" style="101" bestFit="1" customWidth="1"/>
    <col min="4" max="4" width="23" style="101" bestFit="1" customWidth="1"/>
    <col min="5" max="5" width="8.77734375" style="101" bestFit="1" customWidth="1"/>
    <col min="6" max="6" width="9" style="101" bestFit="1" customWidth="1"/>
    <col min="7" max="7" width="4.88671875" style="101" bestFit="1" customWidth="1"/>
    <col min="8" max="9" width="9" style="101" bestFit="1" customWidth="1"/>
    <col min="10" max="10" width="8.88671875" style="101"/>
    <col min="11" max="12" width="23" style="101" bestFit="1" customWidth="1"/>
    <col min="13" max="13" width="8.77734375" style="101" bestFit="1" customWidth="1"/>
    <col min="14" max="14" width="8" style="101" bestFit="1" customWidth="1"/>
    <col min="15" max="15" width="4.88671875" style="101" bestFit="1" customWidth="1"/>
    <col min="16" max="16" width="8" style="101" bestFit="1" customWidth="1"/>
  </cols>
  <sheetData>
    <row r="2" spans="3:16" x14ac:dyDescent="0.3">
      <c r="C2"/>
      <c r="D2"/>
      <c r="E2" s="116" t="s">
        <v>156</v>
      </c>
      <c r="F2"/>
      <c r="G2"/>
      <c r="H2"/>
      <c r="K2"/>
      <c r="L2"/>
      <c r="M2" s="116" t="s">
        <v>156</v>
      </c>
      <c r="N2"/>
      <c r="O2"/>
      <c r="P2"/>
    </row>
    <row r="3" spans="3:16" x14ac:dyDescent="0.3">
      <c r="C3" s="116" t="s">
        <v>10</v>
      </c>
      <c r="D3" s="116" t="s">
        <v>8</v>
      </c>
      <c r="E3" t="s">
        <v>213</v>
      </c>
      <c r="F3" t="s">
        <v>214</v>
      </c>
      <c r="G3" t="s">
        <v>215</v>
      </c>
      <c r="H3" t="s">
        <v>216</v>
      </c>
      <c r="K3" s="116" t="s">
        <v>9</v>
      </c>
      <c r="L3" s="116" t="s">
        <v>8</v>
      </c>
      <c r="M3" t="s">
        <v>213</v>
      </c>
      <c r="N3" t="s">
        <v>214</v>
      </c>
      <c r="O3" t="s">
        <v>215</v>
      </c>
      <c r="P3" t="s">
        <v>216</v>
      </c>
    </row>
    <row r="4" spans="3:16" x14ac:dyDescent="0.3">
      <c r="C4">
        <v>2021</v>
      </c>
      <c r="D4" t="s">
        <v>55</v>
      </c>
      <c r="E4">
        <v>101</v>
      </c>
      <c r="F4">
        <v>23427.960000000003</v>
      </c>
      <c r="G4">
        <v>139</v>
      </c>
      <c r="H4">
        <v>32250.509999999995</v>
      </c>
      <c r="K4" t="s">
        <v>115</v>
      </c>
      <c r="L4" t="s">
        <v>55</v>
      </c>
      <c r="M4">
        <v>6</v>
      </c>
      <c r="N4">
        <v>2304.7200000000003</v>
      </c>
      <c r="O4">
        <v>15</v>
      </c>
      <c r="P4">
        <v>4315.6499999999996</v>
      </c>
    </row>
    <row r="5" spans="3:16" x14ac:dyDescent="0.3">
      <c r="C5"/>
      <c r="D5" t="s">
        <v>36</v>
      </c>
      <c r="E5">
        <v>126</v>
      </c>
      <c r="F5">
        <v>8295.5399999999991</v>
      </c>
      <c r="G5">
        <v>160</v>
      </c>
      <c r="H5">
        <v>15312.749999999991</v>
      </c>
      <c r="K5"/>
      <c r="L5" t="s">
        <v>36</v>
      </c>
      <c r="M5">
        <v>7</v>
      </c>
      <c r="N5">
        <v>154.97</v>
      </c>
      <c r="O5">
        <v>12</v>
      </c>
      <c r="P5">
        <v>493.11</v>
      </c>
    </row>
    <row r="6" spans="3:16" x14ac:dyDescent="0.3">
      <c r="C6"/>
      <c r="D6" t="s">
        <v>78</v>
      </c>
      <c r="E6">
        <v>106</v>
      </c>
      <c r="F6">
        <v>10024.509999999998</v>
      </c>
      <c r="G6">
        <v>118</v>
      </c>
      <c r="H6">
        <v>14798.549999999996</v>
      </c>
      <c r="K6"/>
      <c r="L6" t="s">
        <v>78</v>
      </c>
      <c r="M6">
        <v>10</v>
      </c>
      <c r="N6">
        <v>1075.18</v>
      </c>
      <c r="O6">
        <v>10</v>
      </c>
      <c r="P6">
        <v>1462.98</v>
      </c>
    </row>
    <row r="7" spans="3:16" x14ac:dyDescent="0.3">
      <c r="C7"/>
      <c r="D7" t="s">
        <v>14</v>
      </c>
      <c r="E7">
        <v>305</v>
      </c>
      <c r="F7">
        <v>37349.58</v>
      </c>
      <c r="G7">
        <v>157</v>
      </c>
      <c r="H7">
        <v>24936.689999999995</v>
      </c>
      <c r="K7"/>
      <c r="L7" t="s">
        <v>14</v>
      </c>
      <c r="M7">
        <v>7</v>
      </c>
      <c r="N7">
        <v>745.56999999999994</v>
      </c>
      <c r="O7">
        <v>14</v>
      </c>
      <c r="P7">
        <v>2205.42</v>
      </c>
    </row>
    <row r="8" spans="3:16" x14ac:dyDescent="0.3">
      <c r="C8"/>
      <c r="D8" t="s">
        <v>68</v>
      </c>
      <c r="E8">
        <v>47</v>
      </c>
      <c r="F8">
        <v>211228</v>
      </c>
      <c r="G8">
        <v>50</v>
      </c>
      <c r="H8">
        <v>275630</v>
      </c>
      <c r="K8"/>
      <c r="L8" t="s">
        <v>68</v>
      </c>
      <c r="M8">
        <v>4</v>
      </c>
      <c r="N8">
        <v>12705</v>
      </c>
      <c r="O8">
        <v>6</v>
      </c>
      <c r="P8">
        <v>28280</v>
      </c>
    </row>
    <row r="9" spans="3:16" x14ac:dyDescent="0.3">
      <c r="C9"/>
      <c r="D9" t="s">
        <v>95</v>
      </c>
      <c r="E9">
        <v>40</v>
      </c>
      <c r="F9">
        <v>2315.5999999999995</v>
      </c>
      <c r="G9">
        <v>48</v>
      </c>
      <c r="H9">
        <v>4199.5199999999986</v>
      </c>
      <c r="K9"/>
      <c r="L9" t="s">
        <v>95</v>
      </c>
      <c r="M9">
        <v>3</v>
      </c>
      <c r="N9">
        <v>116.97</v>
      </c>
      <c r="O9">
        <v>1</v>
      </c>
      <c r="P9">
        <v>59.99</v>
      </c>
    </row>
    <row r="10" spans="3:16" x14ac:dyDescent="0.3">
      <c r="C10"/>
      <c r="D10" t="s">
        <v>100</v>
      </c>
      <c r="E10">
        <v>50</v>
      </c>
      <c r="F10">
        <v>11591.699999999999</v>
      </c>
      <c r="G10">
        <v>57</v>
      </c>
      <c r="H10">
        <v>15290.85</v>
      </c>
      <c r="K10"/>
      <c r="L10" t="s">
        <v>100</v>
      </c>
      <c r="M10">
        <v>0</v>
      </c>
      <c r="N10">
        <v>0</v>
      </c>
      <c r="O10">
        <v>4</v>
      </c>
      <c r="P10">
        <v>1396</v>
      </c>
    </row>
    <row r="11" spans="3:16" x14ac:dyDescent="0.3">
      <c r="C11"/>
      <c r="D11"/>
      <c r="E11"/>
      <c r="F11"/>
      <c r="G11"/>
      <c r="H11"/>
      <c r="K11"/>
      <c r="L11"/>
      <c r="M11"/>
      <c r="N11"/>
      <c r="O11"/>
      <c r="P11"/>
    </row>
    <row r="12" spans="3:16" x14ac:dyDescent="0.3">
      <c r="C12"/>
      <c r="D12"/>
      <c r="E12"/>
      <c r="F12"/>
      <c r="G12"/>
      <c r="H12"/>
      <c r="K12"/>
      <c r="L12"/>
      <c r="M12"/>
      <c r="N12"/>
      <c r="O12"/>
      <c r="P12"/>
    </row>
    <row r="13" spans="3:16" x14ac:dyDescent="0.3">
      <c r="C13"/>
      <c r="D13"/>
      <c r="E13"/>
      <c r="F13"/>
      <c r="G13"/>
      <c r="H13"/>
      <c r="K13"/>
      <c r="L13"/>
      <c r="M13"/>
      <c r="N13"/>
      <c r="O13"/>
      <c r="P13"/>
    </row>
    <row r="14" spans="3:16" x14ac:dyDescent="0.3">
      <c r="C14"/>
      <c r="D14"/>
      <c r="E14"/>
      <c r="F14"/>
      <c r="G14"/>
      <c r="H14"/>
      <c r="K14"/>
      <c r="L14"/>
      <c r="M14"/>
      <c r="N14"/>
      <c r="O14"/>
      <c r="P14"/>
    </row>
    <row r="15" spans="3:16" x14ac:dyDescent="0.3">
      <c r="C15"/>
      <c r="D15"/>
      <c r="E15"/>
      <c r="F15"/>
      <c r="G15"/>
      <c r="H15"/>
      <c r="K15"/>
      <c r="L15"/>
      <c r="M15"/>
      <c r="N15"/>
      <c r="O15"/>
      <c r="P15"/>
    </row>
    <row r="16" spans="3:16" x14ac:dyDescent="0.3">
      <c r="C16"/>
      <c r="D16"/>
      <c r="E16"/>
      <c r="F16"/>
      <c r="G16"/>
      <c r="H16"/>
      <c r="K16"/>
      <c r="L16"/>
      <c r="M16"/>
      <c r="N16"/>
      <c r="O16"/>
      <c r="P16"/>
    </row>
    <row r="17" spans="9:10" customFormat="1" x14ac:dyDescent="0.3">
      <c r="I17" s="101"/>
      <c r="J17" s="101"/>
    </row>
    <row r="18" spans="9:10" customFormat="1" x14ac:dyDescent="0.3">
      <c r="I18" s="101"/>
      <c r="J18" s="101"/>
    </row>
    <row r="19" spans="9:10" customFormat="1" x14ac:dyDescent="0.3">
      <c r="I19" s="101"/>
      <c r="J19" s="101"/>
    </row>
    <row r="20" spans="9:10" customFormat="1" x14ac:dyDescent="0.3">
      <c r="I20" s="101"/>
      <c r="J20" s="101"/>
    </row>
    <row r="21" spans="9:10" customFormat="1" x14ac:dyDescent="0.3">
      <c r="I21" s="101"/>
      <c r="J21" s="101"/>
    </row>
    <row r="22" spans="9:10" customFormat="1" x14ac:dyDescent="0.3">
      <c r="I22" s="101"/>
      <c r="J22" s="101"/>
    </row>
    <row r="23" spans="9:10" customFormat="1" x14ac:dyDescent="0.3">
      <c r="I23" s="101"/>
      <c r="J23" s="101"/>
    </row>
    <row r="24" spans="9:10" customFormat="1" x14ac:dyDescent="0.3">
      <c r="I24" s="101"/>
      <c r="J24" s="101"/>
    </row>
    <row r="25" spans="9:10" customFormat="1" x14ac:dyDescent="0.3">
      <c r="I25" s="101"/>
      <c r="J25" s="101"/>
    </row>
    <row r="26" spans="9:10" customFormat="1" x14ac:dyDescent="0.3">
      <c r="I26" s="101"/>
      <c r="J26" s="101"/>
    </row>
    <row r="27" spans="9:10" customFormat="1" x14ac:dyDescent="0.3">
      <c r="I27" s="101"/>
      <c r="J27" s="101"/>
    </row>
    <row r="28" spans="9:10" customFormat="1" x14ac:dyDescent="0.3">
      <c r="I28" s="101"/>
      <c r="J28" s="101"/>
    </row>
    <row r="29" spans="9:10" customFormat="1" x14ac:dyDescent="0.3">
      <c r="I29" s="101"/>
      <c r="J29" s="101"/>
    </row>
    <row r="30" spans="9:10" customFormat="1" x14ac:dyDescent="0.3">
      <c r="I30" s="101"/>
      <c r="J30" s="101"/>
    </row>
    <row r="31" spans="9:10" customFormat="1" x14ac:dyDescent="0.3">
      <c r="I31" s="101"/>
      <c r="J31" s="101"/>
    </row>
    <row r="32" spans="9:10" customFormat="1" x14ac:dyDescent="0.3">
      <c r="I32" s="101"/>
      <c r="J32" s="101"/>
    </row>
    <row r="33" spans="3:16" x14ac:dyDescent="0.3">
      <c r="C33"/>
      <c r="D33"/>
      <c r="E33"/>
      <c r="F33"/>
      <c r="G33"/>
      <c r="H33"/>
      <c r="K33"/>
      <c r="L33"/>
      <c r="M33"/>
      <c r="N33"/>
      <c r="O33"/>
      <c r="P33"/>
    </row>
    <row r="34" spans="3:16" x14ac:dyDescent="0.3">
      <c r="C34"/>
      <c r="D34"/>
      <c r="E34"/>
      <c r="F34"/>
      <c r="G34"/>
      <c r="H34"/>
      <c r="K34"/>
      <c r="L34"/>
      <c r="M34"/>
      <c r="N34"/>
      <c r="O34"/>
      <c r="P34"/>
    </row>
    <row r="35" spans="3:16" x14ac:dyDescent="0.3">
      <c r="C35"/>
      <c r="D35"/>
      <c r="E35"/>
      <c r="F35"/>
      <c r="G35"/>
      <c r="H35"/>
      <c r="K35"/>
      <c r="L35"/>
      <c r="M35"/>
      <c r="N35"/>
      <c r="O35"/>
      <c r="P35"/>
    </row>
    <row r="36" spans="3:16" x14ac:dyDescent="0.3">
      <c r="C36"/>
      <c r="D36"/>
      <c r="E36"/>
      <c r="F36"/>
      <c r="G36"/>
      <c r="H36"/>
      <c r="K36"/>
      <c r="L36"/>
      <c r="M36"/>
      <c r="N36"/>
      <c r="O36"/>
      <c r="P36"/>
    </row>
    <row r="37" spans="3:16" x14ac:dyDescent="0.3">
      <c r="C37"/>
      <c r="D37"/>
      <c r="E37"/>
      <c r="F37"/>
      <c r="G37"/>
      <c r="H37"/>
      <c r="K37"/>
      <c r="L37"/>
      <c r="M37"/>
      <c r="N37"/>
      <c r="O37"/>
      <c r="P37"/>
    </row>
    <row r="38" spans="3:16" x14ac:dyDescent="0.3">
      <c r="C38"/>
      <c r="D38"/>
      <c r="E38"/>
      <c r="F38"/>
      <c r="G38"/>
      <c r="H38"/>
      <c r="K38"/>
      <c r="L38"/>
      <c r="M38"/>
      <c r="N38"/>
      <c r="O38"/>
      <c r="P38"/>
    </row>
    <row r="39" spans="3:16" x14ac:dyDescent="0.3">
      <c r="C39"/>
      <c r="D39"/>
      <c r="E39"/>
      <c r="F39"/>
      <c r="G39"/>
      <c r="H39"/>
      <c r="K39"/>
      <c r="L39"/>
      <c r="M39"/>
      <c r="N39"/>
      <c r="O39"/>
      <c r="P39"/>
    </row>
    <row r="40" spans="3:16" x14ac:dyDescent="0.3">
      <c r="C40"/>
      <c r="D40"/>
      <c r="E40"/>
      <c r="F40"/>
      <c r="G40"/>
      <c r="H40"/>
      <c r="K40"/>
      <c r="L40"/>
      <c r="M40"/>
      <c r="N40"/>
      <c r="O40"/>
      <c r="P40"/>
    </row>
    <row r="41" spans="3:16" x14ac:dyDescent="0.3">
      <c r="C41"/>
      <c r="D41"/>
      <c r="E41"/>
      <c r="F41"/>
      <c r="G41"/>
      <c r="H41"/>
      <c r="K41"/>
      <c r="L41"/>
      <c r="M41"/>
      <c r="N41"/>
      <c r="O41"/>
      <c r="P41"/>
    </row>
    <row r="42" spans="3:16" x14ac:dyDescent="0.3">
      <c r="C42"/>
      <c r="D42"/>
      <c r="E42"/>
      <c r="F42"/>
      <c r="G42"/>
      <c r="H42"/>
      <c r="K42"/>
      <c r="L42"/>
      <c r="M42"/>
      <c r="N42"/>
      <c r="O42"/>
      <c r="P42"/>
    </row>
    <row r="43" spans="3:16" x14ac:dyDescent="0.3">
      <c r="C43"/>
      <c r="D43"/>
      <c r="E43"/>
      <c r="F43"/>
      <c r="G43"/>
      <c r="H43"/>
      <c r="K43"/>
      <c r="L43"/>
      <c r="M43"/>
      <c r="N43"/>
      <c r="O43"/>
      <c r="P43"/>
    </row>
    <row r="44" spans="3:16" x14ac:dyDescent="0.3">
      <c r="C44"/>
      <c r="D44"/>
      <c r="E44"/>
      <c r="F44"/>
      <c r="G44"/>
      <c r="H44"/>
      <c r="K44"/>
      <c r="L44"/>
      <c r="M44"/>
      <c r="N44"/>
      <c r="O44"/>
      <c r="P44"/>
    </row>
    <row r="45" spans="3:16" x14ac:dyDescent="0.3">
      <c r="C45"/>
      <c r="D45"/>
      <c r="E45"/>
      <c r="F45"/>
      <c r="G45"/>
      <c r="H45"/>
      <c r="K45"/>
      <c r="L45"/>
      <c r="M45"/>
      <c r="N45"/>
      <c r="O45"/>
      <c r="P45"/>
    </row>
    <row r="46" spans="3:16" x14ac:dyDescent="0.3">
      <c r="K46"/>
      <c r="L46"/>
      <c r="M46"/>
      <c r="N46"/>
      <c r="O46"/>
      <c r="P46"/>
    </row>
    <row r="47" spans="3:16" x14ac:dyDescent="0.3">
      <c r="K47"/>
      <c r="L47"/>
      <c r="M47"/>
      <c r="N47"/>
      <c r="O47"/>
      <c r="P47"/>
    </row>
    <row r="48" spans="3:16" x14ac:dyDescent="0.3">
      <c r="K48"/>
      <c r="L48"/>
      <c r="M48"/>
      <c r="N48"/>
      <c r="O48"/>
      <c r="P48"/>
    </row>
    <row r="49" spans="11:16" x14ac:dyDescent="0.3">
      <c r="K49"/>
      <c r="L49"/>
      <c r="M49"/>
      <c r="N49"/>
      <c r="O49"/>
      <c r="P49"/>
    </row>
    <row r="50" spans="11:16" x14ac:dyDescent="0.3">
      <c r="K50"/>
      <c r="L50"/>
      <c r="M50"/>
      <c r="N50"/>
      <c r="O50"/>
      <c r="P50"/>
    </row>
    <row r="51" spans="11:16" x14ac:dyDescent="0.3">
      <c r="K51"/>
      <c r="L51"/>
      <c r="M51"/>
      <c r="N51"/>
      <c r="O51"/>
      <c r="P51"/>
    </row>
    <row r="52" spans="11:16" x14ac:dyDescent="0.3">
      <c r="K52"/>
      <c r="L52"/>
      <c r="M52"/>
      <c r="N52"/>
      <c r="O52"/>
      <c r="P52"/>
    </row>
    <row r="53" spans="11:16" x14ac:dyDescent="0.3">
      <c r="K53"/>
      <c r="L53"/>
      <c r="M53"/>
      <c r="N53"/>
      <c r="O53"/>
      <c r="P53"/>
    </row>
    <row r="54" spans="11:16" x14ac:dyDescent="0.3">
      <c r="K54"/>
      <c r="L54"/>
      <c r="M54"/>
      <c r="N54"/>
      <c r="O54"/>
      <c r="P54"/>
    </row>
    <row r="55" spans="11:16" x14ac:dyDescent="0.3">
      <c r="K55"/>
      <c r="L55"/>
      <c r="M55"/>
      <c r="N55"/>
      <c r="O55"/>
      <c r="P55"/>
    </row>
    <row r="56" spans="11:16" x14ac:dyDescent="0.3">
      <c r="K56"/>
      <c r="L56"/>
      <c r="M56"/>
      <c r="N56"/>
      <c r="O56"/>
      <c r="P56"/>
    </row>
    <row r="57" spans="11:16" x14ac:dyDescent="0.3">
      <c r="K57"/>
      <c r="L57"/>
      <c r="M57"/>
      <c r="N57"/>
      <c r="O57"/>
      <c r="P57"/>
    </row>
    <row r="58" spans="11:16" x14ac:dyDescent="0.3">
      <c r="K58"/>
      <c r="L58"/>
      <c r="M58"/>
      <c r="N58"/>
      <c r="O58"/>
      <c r="P58"/>
    </row>
    <row r="59" spans="11:16" x14ac:dyDescent="0.3">
      <c r="K59"/>
      <c r="L59"/>
      <c r="M59"/>
      <c r="N59"/>
      <c r="O59"/>
      <c r="P59"/>
    </row>
    <row r="60" spans="11:16" x14ac:dyDescent="0.3">
      <c r="K60"/>
      <c r="L60"/>
      <c r="M60"/>
      <c r="N60"/>
      <c r="O60"/>
      <c r="P60"/>
    </row>
    <row r="61" spans="11:16" x14ac:dyDescent="0.3">
      <c r="K61"/>
      <c r="L61"/>
      <c r="M61"/>
      <c r="N61"/>
      <c r="O61"/>
      <c r="P61"/>
    </row>
    <row r="62" spans="11:16" x14ac:dyDescent="0.3">
      <c r="K62"/>
      <c r="L62"/>
      <c r="M62"/>
      <c r="N62"/>
      <c r="O62"/>
      <c r="P62"/>
    </row>
    <row r="63" spans="11:16" x14ac:dyDescent="0.3">
      <c r="K63"/>
      <c r="L63"/>
      <c r="M63"/>
      <c r="N63"/>
      <c r="O63"/>
      <c r="P63"/>
    </row>
    <row r="64" spans="11:16" x14ac:dyDescent="0.3">
      <c r="K64"/>
      <c r="L64"/>
      <c r="M64"/>
      <c r="N64"/>
      <c r="O64"/>
      <c r="P64"/>
    </row>
    <row r="65" spans="11:16" x14ac:dyDescent="0.3">
      <c r="K65"/>
      <c r="L65"/>
      <c r="M65"/>
      <c r="N65"/>
      <c r="O65"/>
      <c r="P65"/>
    </row>
    <row r="66" spans="11:16" x14ac:dyDescent="0.3">
      <c r="K66"/>
      <c r="L66"/>
      <c r="M66"/>
      <c r="N66"/>
      <c r="O66"/>
      <c r="P66"/>
    </row>
    <row r="67" spans="11:16" x14ac:dyDescent="0.3">
      <c r="K67"/>
      <c r="L67"/>
      <c r="M67"/>
      <c r="N67"/>
      <c r="O67"/>
      <c r="P67"/>
    </row>
    <row r="68" spans="11:16" x14ac:dyDescent="0.3">
      <c r="K68"/>
      <c r="L68"/>
      <c r="M68"/>
      <c r="N68"/>
      <c r="O68"/>
      <c r="P68"/>
    </row>
    <row r="69" spans="11:16" x14ac:dyDescent="0.3">
      <c r="K69"/>
      <c r="L69"/>
      <c r="M69"/>
      <c r="N69"/>
      <c r="O69"/>
      <c r="P69"/>
    </row>
    <row r="70" spans="11:16" x14ac:dyDescent="0.3">
      <c r="K70"/>
      <c r="L70"/>
      <c r="M70"/>
      <c r="N70"/>
      <c r="O70"/>
      <c r="P70"/>
    </row>
    <row r="71" spans="11:16" x14ac:dyDescent="0.3">
      <c r="K71"/>
      <c r="L71"/>
      <c r="M71"/>
      <c r="N71"/>
      <c r="O71"/>
      <c r="P71"/>
    </row>
    <row r="72" spans="11:16" x14ac:dyDescent="0.3">
      <c r="K72"/>
      <c r="L72"/>
      <c r="M72"/>
      <c r="N72"/>
      <c r="O72"/>
      <c r="P72"/>
    </row>
    <row r="73" spans="11:16" x14ac:dyDescent="0.3">
      <c r="K73"/>
      <c r="L73"/>
      <c r="M73"/>
      <c r="N73"/>
      <c r="O73"/>
      <c r="P73"/>
    </row>
    <row r="74" spans="11:16" x14ac:dyDescent="0.3">
      <c r="K74"/>
      <c r="L74"/>
      <c r="M74"/>
      <c r="N74"/>
      <c r="O74"/>
      <c r="P74"/>
    </row>
    <row r="75" spans="11:16" x14ac:dyDescent="0.3">
      <c r="K75"/>
      <c r="L75"/>
      <c r="M75"/>
      <c r="N75"/>
      <c r="O75"/>
      <c r="P75"/>
    </row>
    <row r="76" spans="11:16" x14ac:dyDescent="0.3">
      <c r="K76"/>
      <c r="L76"/>
      <c r="M76"/>
      <c r="N76"/>
      <c r="O76"/>
      <c r="P76"/>
    </row>
    <row r="77" spans="11:16" x14ac:dyDescent="0.3">
      <c r="K77"/>
      <c r="L77"/>
      <c r="M77"/>
      <c r="N77"/>
      <c r="O77"/>
      <c r="P77"/>
    </row>
    <row r="78" spans="11:16" x14ac:dyDescent="0.3">
      <c r="K78"/>
      <c r="L78"/>
      <c r="M78"/>
      <c r="N78"/>
      <c r="O78"/>
      <c r="P78"/>
    </row>
    <row r="79" spans="11:16" x14ac:dyDescent="0.3">
      <c r="K79"/>
      <c r="L79"/>
      <c r="M79"/>
      <c r="N79"/>
      <c r="O79"/>
      <c r="P79"/>
    </row>
    <row r="80" spans="11:16" x14ac:dyDescent="0.3">
      <c r="K80"/>
      <c r="L80"/>
      <c r="M80"/>
      <c r="N80"/>
      <c r="O80"/>
      <c r="P80"/>
    </row>
    <row r="81" spans="11:16" x14ac:dyDescent="0.3">
      <c r="K81"/>
      <c r="L81"/>
      <c r="M81"/>
      <c r="N81"/>
      <c r="O81"/>
      <c r="P81"/>
    </row>
    <row r="82" spans="11:16" x14ac:dyDescent="0.3">
      <c r="K82"/>
      <c r="L82"/>
      <c r="M82"/>
      <c r="N82"/>
      <c r="O82"/>
      <c r="P82"/>
    </row>
    <row r="83" spans="11:16" x14ac:dyDescent="0.3">
      <c r="K83"/>
      <c r="L83"/>
      <c r="M83"/>
      <c r="N83"/>
      <c r="O83"/>
      <c r="P83"/>
    </row>
    <row r="84" spans="11:16" x14ac:dyDescent="0.3">
      <c r="K84"/>
      <c r="L84"/>
      <c r="M84"/>
      <c r="N84"/>
      <c r="O84"/>
      <c r="P84"/>
    </row>
    <row r="85" spans="11:16" x14ac:dyDescent="0.3">
      <c r="K85"/>
      <c r="L85"/>
      <c r="M85"/>
      <c r="N85"/>
      <c r="O85"/>
      <c r="P85"/>
    </row>
    <row r="86" spans="11:16" x14ac:dyDescent="0.3">
      <c r="K86"/>
      <c r="L86"/>
      <c r="M86"/>
      <c r="N86"/>
      <c r="O86"/>
      <c r="P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Duplicate</vt:lpstr>
      <vt:lpstr>PIVOT TABLE</vt:lpstr>
      <vt:lpstr>YEAR'S_DASHBOARD</vt:lpstr>
      <vt:lpstr>MONTH'S_DASHBOARD</vt:lpstr>
      <vt:lpstr>PROCESSING</vt:lpstr>
      <vt:lpstr>Background</vt:lpstr>
      <vt:lpstr>Control</vt:lpstr>
      <vt:lpstr>CATALOG</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yati sharma</dc:creator>
  <cp:lastModifiedBy>yati sharma</cp:lastModifiedBy>
  <dcterms:created xsi:type="dcterms:W3CDTF">2023-08-30T12:31:48Z</dcterms:created>
  <dcterms:modified xsi:type="dcterms:W3CDTF">2023-09-19T14:26:03Z</dcterms:modified>
</cp:coreProperties>
</file>