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xml" ContentType="application/vnd.openxmlformats-officedocument.drawing+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Ex2.xml" ContentType="application/vnd.ms-office.chartex+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devin\Downloads\"/>
    </mc:Choice>
  </mc:AlternateContent>
  <xr:revisionPtr revIDLastSave="0" documentId="13_ncr:1_{2439ECFE-27D3-439B-B4BF-E333F03FBF33}" xr6:coauthVersionLast="47" xr6:coauthVersionMax="47" xr10:uidLastSave="{00000000-0000-0000-0000-000000000000}"/>
  <bookViews>
    <workbookView xWindow="-120" yWindow="-120" windowWidth="20730" windowHeight="11040" xr2:uid="{A7A86A81-085E-46FF-9C57-40F28029E518}"/>
  </bookViews>
  <sheets>
    <sheet name="Analysis" sheetId="1" r:id="rId1"/>
    <sheet name="Analysis2" sheetId="4" r:id="rId2"/>
    <sheet name="Analysis3" sheetId="7" r:id="rId3"/>
    <sheet name="Dashboard" sheetId="2" r:id="rId4"/>
    <sheet name="Dashboard2" sheetId="3" r:id="rId5"/>
    <sheet name="Dashboard3" sheetId="8" r:id="rId6"/>
  </sheets>
  <definedNames>
    <definedName name="_xlchart.v1.0" hidden="1">Analysis!$AA$15</definedName>
    <definedName name="_xlchart.v1.1" hidden="1">Analysis!$AA$16:$AA$19</definedName>
    <definedName name="_xlchart.v1.2" hidden="1">Analysis!$Z$16:$Z$19</definedName>
    <definedName name="_xlchart.v2.3" hidden="1">Analysis3!$J$11:$J$14</definedName>
    <definedName name="_xlchart.v2.4" hidden="1">Analysis3!$K$10</definedName>
    <definedName name="_xlchart.v2.5" hidden="1">Analysis3!$K$11:$K$14</definedName>
    <definedName name="Slicer_Gender">#N/A</definedName>
    <definedName name="Slicer_Occupation">#N/A</definedName>
    <definedName name="Slicer_Week_Type">#N/A</definedName>
    <definedName name="Slicer_Year">#N/A</definedName>
  </definedNames>
  <calcPr calcId="191029"/>
  <pivotCaches>
    <pivotCache cacheId="3979" r:id="rId7"/>
    <pivotCache cacheId="3982" r:id="rId8"/>
    <pivotCache cacheId="3985" r:id="rId9"/>
    <pivotCache cacheId="3988" r:id="rId10"/>
    <pivotCache cacheId="3991" r:id="rId11"/>
    <pivotCache cacheId="3994" r:id="rId12"/>
    <pivotCache cacheId="3997" r:id="rId13"/>
    <pivotCache cacheId="4000" r:id="rId14"/>
    <pivotCache cacheId="4003" r:id="rId15"/>
    <pivotCache cacheId="4006" r:id="rId16"/>
    <pivotCache cacheId="4009" r:id="rId17"/>
    <pivotCache cacheId="4012" r:id="rId18"/>
    <pivotCache cacheId="4015" r:id="rId19"/>
    <pivotCache cacheId="4018" r:id="rId20"/>
    <pivotCache cacheId="4021" r:id="rId21"/>
    <pivotCache cacheId="4024" r:id="rId22"/>
    <pivotCache cacheId="4027" r:id="rId23"/>
    <pivotCache cacheId="4030" r:id="rId24"/>
    <pivotCache cacheId="4033" r:id="rId25"/>
    <pivotCache cacheId="4036" r:id="rId26"/>
    <pivotCache cacheId="4039" r:id="rId27"/>
    <pivotCache cacheId="4042" r:id="rId28"/>
    <pivotCache cacheId="4045" r:id="rId29"/>
    <pivotCache cacheId="4048" r:id="rId30"/>
    <pivotCache cacheId="4051" r:id="rId31"/>
    <pivotCache cacheId="4054" r:id="rId32"/>
    <pivotCache cacheId="4057" r:id="rId33"/>
    <pivotCache cacheId="4060" r:id="rId34"/>
    <pivotCache cacheId="4063" r:id="rId35"/>
    <pivotCache cacheId="4066" r:id="rId36"/>
    <pivotCache cacheId="4069" r:id="rId37"/>
    <pivotCache cacheId="4072" r:id="rId38"/>
    <pivotCache cacheId="4075" r:id="rId39"/>
    <pivotCache cacheId="4078" r:id="rId40"/>
  </pivotCaches>
  <extLst>
    <ext xmlns:x14="http://schemas.microsoft.com/office/spreadsheetml/2009/9/main" uri="{876F7934-8845-4945-9796-88D515C7AA90}">
      <x14:pivotCaches>
        <pivotCache cacheId="2752" r:id="rId41"/>
      </x14:pivotCaches>
    </ext>
    <ext xmlns:x14="http://schemas.microsoft.com/office/spreadsheetml/2009/9/main" uri="{BBE1A952-AA13-448e-AADC-164F8A28A991}">
      <x14:slicerCaches>
        <x14:slicerCache r:id="rId42"/>
        <x14:slicerCache r:id="rId43"/>
        <x14:slicerCache r:id="rId44"/>
        <x14:slicerCache r:id="rId4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buses_2cfa04f1-3fac-4d49-8cb9-f76de466bc69" name="Dim_buses" connection="Query - Dim_buses"/>
          <x15:modelTable id="Dim_demographics_392c32fc-12ca-4e19-8eb4-d78025169f54" name="Dim_demographics" connection="Query - Dim_demographics"/>
          <x15:modelTable id="Dim_routes_246fa5b1-e562-4610-bcee-63413abc3a2a" name="Dim_routes" connection="Query - Dim_routes"/>
          <x15:modelTable id="Facttable_ridership_17410cd1-68b2-4b60-ba9a-6cfcbca7d071" name="Facttable_ridership" connection="Query - Facttable_ridership"/>
          <x15:modelTable id="Dim_datetable_6d324ed4-7b95-434b-8c94-c9764cd27050" name="Dim_datetable" connection="Query - Dim_datetable"/>
          <x15:modelTable id="Calculations_5d77bac3-8974-47b7-a524-f4a3d98c62d8" name="Calculations" connection="Query - Calculations"/>
        </x15:modelTables>
        <x15:modelRelationships>
          <x15:modelRelationship fromTable="Dim_buses" fromColumn="RouteID" toTable="Dim_routes" toColumn="RouteID"/>
          <x15:modelRelationship fromTable="Facttable_ridership" fromColumn="RiderID" toTable="Dim_demographics" toColumn="RiderID"/>
          <x15:modelRelationship fromTable="Facttable_ridership" fromColumn="Date" toTable="Dim_datetable" toColumn="Date"/>
          <x15:modelRelationship fromTable="Facttable_ridership" fromColumn="BusID" toTable="Dim_buses" toColumn="Bus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 i="7" l="1"/>
  <c r="AC7" i="7"/>
  <c r="AC8" i="7"/>
  <c r="AB8" i="7"/>
  <c r="AB7" i="7"/>
  <c r="Y7" i="7"/>
  <c r="X8" i="7"/>
  <c r="X7" i="7"/>
  <c r="AN17" i="4"/>
  <c r="AN16" i="4"/>
  <c r="AN9" i="4"/>
  <c r="AJ9" i="4"/>
  <c r="AF9" i="4"/>
  <c r="AB9" i="4"/>
  <c r="X9" i="4"/>
  <c r="T9" i="4"/>
  <c r="A8" i="4"/>
  <c r="A7" i="4"/>
  <c r="Z16" i="1"/>
  <c r="AA16" i="1"/>
  <c r="Z17" i="1"/>
  <c r="AA17" i="1"/>
  <c r="Z18" i="1"/>
  <c r="AA18" i="1"/>
  <c r="Z19" i="1"/>
  <c r="AA19" i="1"/>
  <c r="AA15" i="1"/>
  <c r="Z15" i="1"/>
  <c r="AA4" i="1"/>
  <c r="AA5" i="1"/>
  <c r="AA6" i="1"/>
  <c r="Z5" i="1"/>
  <c r="Z6" i="1"/>
  <c r="Z4" i="1"/>
  <c r="S16" i="1"/>
  <c r="S17" i="1"/>
  <c r="S15" i="1"/>
  <c r="S21" i="1"/>
  <c r="S22" i="1"/>
  <c r="S20" i="1"/>
  <c r="R21" i="1"/>
  <c r="R22" i="1"/>
  <c r="R20" i="1"/>
  <c r="Q20" i="1"/>
  <c r="Q21" i="1"/>
  <c r="Q22" i="1"/>
  <c r="Q19" i="1"/>
  <c r="R4" i="1"/>
  <c r="R5" i="1"/>
  <c r="R6" i="1"/>
  <c r="R7" i="1"/>
  <c r="R8" i="1"/>
  <c r="R9" i="1"/>
  <c r="R10" i="1"/>
  <c r="R11" i="1"/>
  <c r="Q5" i="1"/>
  <c r="Q6" i="1"/>
  <c r="Q7" i="1"/>
  <c r="Q8" i="1"/>
  <c r="Q9" i="1"/>
  <c r="Q10" i="1"/>
  <c r="Q11" i="1"/>
  <c r="Q4" i="1"/>
  <c r="J18" i="1"/>
  <c r="AB5" i="1" l="1"/>
  <c r="AB6" i="1"/>
  <c r="S7" i="1"/>
  <c r="T7" i="1" s="1"/>
  <c r="S9" i="1"/>
  <c r="T9" i="1" s="1"/>
  <c r="S10" i="1"/>
  <c r="T10" i="1" s="1"/>
  <c r="S6" i="1"/>
  <c r="T6" i="1" s="1"/>
  <c r="S5" i="1"/>
  <c r="T5" i="1" s="1"/>
  <c r="S8" i="1"/>
  <c r="T8" i="1" s="1"/>
  <c r="S11" i="1"/>
  <c r="T11" i="1" s="1"/>
  <c r="K1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BE416E-8129-4A46-A3DC-60D4BB00EDC2}" name="Query - Calculations" description="Connection to the 'Calculations' query in the workbook." type="100" refreshedVersion="8" minRefreshableVersion="5">
    <extLst>
      <ext xmlns:x15="http://schemas.microsoft.com/office/spreadsheetml/2010/11/main" uri="{DE250136-89BD-433C-8126-D09CA5730AF9}">
        <x15:connection id="ba249be0-fe55-4838-b690-06566d65de1f">
          <x15:oledbPr connection="Provider=Microsoft.Mashup.OleDb.1;Data Source=$Workbook$;Location=Calculations;Extended Properties=&quot;&quot;">
            <x15:dbTables>
              <x15:dbTable name="Calculations"/>
            </x15:dbTables>
          </x15:oledbPr>
        </x15:connection>
      </ext>
    </extLst>
  </connection>
  <connection id="2" xr16:uid="{3FD6119D-F0E6-4E40-ABF9-48AB1998C174}" name="Query - Dim_buses" description="Connection to the 'Dim_buses' query in the workbook." type="100" refreshedVersion="8" minRefreshableVersion="5">
    <extLst>
      <ext xmlns:x15="http://schemas.microsoft.com/office/spreadsheetml/2010/11/main" uri="{DE250136-89BD-433C-8126-D09CA5730AF9}">
        <x15:connection id="459c5013-71e2-4568-8b82-e3173207dc9a">
          <x15:oledbPr connection="Provider=Microsoft.Mashup.OleDb.1;Data Source=$Workbook$;Location=Dim_buses;Extended Properties=&quot;&quot;">
            <x15:dbTables>
              <x15:dbTable name="Dim_buses"/>
            </x15:dbTables>
          </x15:oledbPr>
        </x15:connection>
      </ext>
    </extLst>
  </connection>
  <connection id="3" xr16:uid="{1C60249B-82AD-4B71-8B2B-A0B6F2574C2E}" name="Query - Dim_datetable" description="Connection to the 'Dim_datetable' query in the workbook." type="100" refreshedVersion="8" minRefreshableVersion="5">
    <extLst>
      <ext xmlns:x15="http://schemas.microsoft.com/office/spreadsheetml/2010/11/main" uri="{DE250136-89BD-433C-8126-D09CA5730AF9}">
        <x15:connection id="9bc23eed-0380-49de-be04-ce9c67494b5a">
          <x15:oledbPr connection="Provider=Microsoft.Mashup.OleDb.1;Data Source=$Workbook$;Location=Dim_datetable;Extended Properties=&quot;&quot;">
            <x15:dbTables>
              <x15:dbTable name="Dim_datetable"/>
            </x15:dbTables>
          </x15:oledbPr>
        </x15:connection>
      </ext>
    </extLst>
  </connection>
  <connection id="4" xr16:uid="{6A9D75FE-1111-4807-8232-F4CE48B7A917}" name="Query - Dim_demographics" description="Connection to the 'Dim_demographics' query in the workbook." type="100" refreshedVersion="8" minRefreshableVersion="5">
    <extLst>
      <ext xmlns:x15="http://schemas.microsoft.com/office/spreadsheetml/2010/11/main" uri="{DE250136-89BD-433C-8126-D09CA5730AF9}">
        <x15:connection id="077419c4-0ba5-47de-aae6-002dd40abdd0">
          <x15:oledbPr connection="Provider=Microsoft.Mashup.OleDb.1;Data Source=$Workbook$;Location=Dim_demographics;Extended Properties=&quot;&quot;">
            <x15:dbTables>
              <x15:dbTable name="Dim_demographics"/>
            </x15:dbTables>
          </x15:oledbPr>
        </x15:connection>
      </ext>
    </extLst>
  </connection>
  <connection id="5" xr16:uid="{974AE3BD-066D-4B9F-8BCF-D79A2BDE6620}" name="Query - Dim_routes" description="Connection to the 'Dim_routes' query in the workbook." type="100" refreshedVersion="8" minRefreshableVersion="5">
    <extLst>
      <ext xmlns:x15="http://schemas.microsoft.com/office/spreadsheetml/2010/11/main" uri="{DE250136-89BD-433C-8126-D09CA5730AF9}">
        <x15:connection id="7cdf8eea-2442-4b6b-abfb-42701a5e9f4a"/>
      </ext>
    </extLst>
  </connection>
  <connection id="6" xr16:uid="{E6139C4A-5B31-4EA8-83D7-22C6CD341DD3}" name="Query - Facttable_ridership" description="Connection to the 'Facttable_ridership' query in the workbook." type="100" refreshedVersion="8" minRefreshableVersion="5">
    <extLst>
      <ext xmlns:x15="http://schemas.microsoft.com/office/spreadsheetml/2010/11/main" uri="{DE250136-89BD-433C-8126-D09CA5730AF9}">
        <x15:connection id="f5f6d995-a7b8-430c-8d69-67eb34f32256">
          <x15:oledbPr connection="Provider=Microsoft.Mashup.OleDb.1;Data Source=$Workbook$;Location=Facttable_ridership;Extended Properties=&quot;&quot;">
            <x15:dbTables>
              <x15:dbTable name="Facttable_ridership"/>
            </x15:dbTables>
          </x15:oledbPr>
        </x15:connection>
      </ext>
    </extLst>
  </connection>
  <connection id="7" xr16:uid="{4095E1BD-84F8-42E2-B828-E557568E6E9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<sst xmlns="http://schemas.openxmlformats.org/spreadsheetml/2006/main" count="316" uniqueCount="122">
  <si>
    <t>Total Passengers</t>
  </si>
  <si>
    <t>Average Passengers</t>
  </si>
  <si>
    <t>Average Passenger</t>
  </si>
  <si>
    <t>Row Labels</t>
  </si>
  <si>
    <t>East-West Express</t>
  </si>
  <si>
    <t>South Line</t>
  </si>
  <si>
    <t>Grand Total</t>
  </si>
  <si>
    <t>Busiest Route</t>
  </si>
  <si>
    <t>Quiet Route</t>
  </si>
  <si>
    <t>Bus Utilization Over the time range</t>
  </si>
  <si>
    <t>04:00-08:00</t>
  </si>
  <si>
    <t>08:00-12:00</t>
  </si>
  <si>
    <t>12:00-16:00</t>
  </si>
  <si>
    <t>16:00-20:00</t>
  </si>
  <si>
    <t>20:00-00:00</t>
  </si>
  <si>
    <t>Peak time of operation</t>
  </si>
  <si>
    <t>Off-Peak time of operation</t>
  </si>
  <si>
    <t>Yearly Distribution of passenger</t>
  </si>
  <si>
    <t>Dec</t>
  </si>
  <si>
    <t>Jan</t>
  </si>
  <si>
    <t>Percentage Yearly distribution</t>
  </si>
  <si>
    <t>Total Passengers2</t>
  </si>
  <si>
    <t>YOY % change</t>
  </si>
  <si>
    <t>Indicator</t>
  </si>
  <si>
    <t>↓</t>
  </si>
  <si>
    <t>↑</t>
  </si>
  <si>
    <t>Symbols</t>
  </si>
  <si>
    <t>Weekly Distribution</t>
  </si>
  <si>
    <t>Fri</t>
  </si>
  <si>
    <t>Mon</t>
  </si>
  <si>
    <t>Sat</t>
  </si>
  <si>
    <t>Sun</t>
  </si>
  <si>
    <t>Thu</t>
  </si>
  <si>
    <t>Tue</t>
  </si>
  <si>
    <t>Wed</t>
  </si>
  <si>
    <t>Average</t>
  </si>
  <si>
    <t>Above Average</t>
  </si>
  <si>
    <t>% of bus utilization</t>
  </si>
  <si>
    <t>Over-Utilized</t>
  </si>
  <si>
    <t>Under-Utilized</t>
  </si>
  <si>
    <t>Well-Utilized</t>
  </si>
  <si>
    <t>Total Buses</t>
  </si>
  <si>
    <t>Percentage</t>
  </si>
  <si>
    <t>Percentage Left</t>
  </si>
  <si>
    <t>Day</t>
  </si>
  <si>
    <t>Night</t>
  </si>
  <si>
    <t>Afternoon</t>
  </si>
  <si>
    <t>Evening</t>
  </si>
  <si>
    <t>Morning</t>
  </si>
  <si>
    <t>Passengers of different time moment</t>
  </si>
  <si>
    <t>Passengers of different time zone</t>
  </si>
  <si>
    <t>Sum of TripFee</t>
  </si>
  <si>
    <t>Total Transaction</t>
  </si>
  <si>
    <t>Total trips</t>
  </si>
  <si>
    <t>Airport Express</t>
  </si>
  <si>
    <t>Beachfront Route</t>
  </si>
  <si>
    <t>Central Line</t>
  </si>
  <si>
    <t>City Shuttle</t>
  </si>
  <si>
    <t>Market Line</t>
  </si>
  <si>
    <t>North Circular</t>
  </si>
  <si>
    <t>Suburban Line</t>
  </si>
  <si>
    <t>University Line</t>
  </si>
  <si>
    <t>Column Labels</t>
  </si>
  <si>
    <t>Total Riders by route</t>
  </si>
  <si>
    <t>0-19</t>
  </si>
  <si>
    <t>20-29</t>
  </si>
  <si>
    <t>30-39</t>
  </si>
  <si>
    <t>40-49</t>
  </si>
  <si>
    <t>50-59</t>
  </si>
  <si>
    <t>60+</t>
  </si>
  <si>
    <t>Total riders by age group</t>
  </si>
  <si>
    <t>Total riders by gender</t>
  </si>
  <si>
    <t>Female</t>
  </si>
  <si>
    <t>Male</t>
  </si>
  <si>
    <t>Other</t>
  </si>
  <si>
    <t>Total riders by ocupation</t>
  </si>
  <si>
    <t>Professional</t>
  </si>
  <si>
    <t>Retired</t>
  </si>
  <si>
    <t>Self-Employed</t>
  </si>
  <si>
    <t>Student</t>
  </si>
  <si>
    <t>Unemployed</t>
  </si>
  <si>
    <t xml:space="preserve">Peak time of traveling for other occupation </t>
  </si>
  <si>
    <t xml:space="preserve">Peak time of traveling for professional occupation </t>
  </si>
  <si>
    <t xml:space="preserve">Peak time of traveling for retired occupation </t>
  </si>
  <si>
    <t xml:space="preserve">Peak time of traveling for self emoployed occupation </t>
  </si>
  <si>
    <t xml:space="preserve">Peak time of traveling for unemployed occupation </t>
  </si>
  <si>
    <t xml:space="preserve">Peak time of traveling for student occupation </t>
  </si>
  <si>
    <t>Bus 10</t>
  </si>
  <si>
    <t>Bus 14</t>
  </si>
  <si>
    <t>Bus 17</t>
  </si>
  <si>
    <t>Bus 19</t>
  </si>
  <si>
    <t>Bus 20</t>
  </si>
  <si>
    <t>Bus 21</t>
  </si>
  <si>
    <t>Bus 27</t>
  </si>
  <si>
    <t>Bus 28</t>
  </si>
  <si>
    <t>Bus 3</t>
  </si>
  <si>
    <t>Bus 33</t>
  </si>
  <si>
    <t>Bus 35</t>
  </si>
  <si>
    <t>Bus 37</t>
  </si>
  <si>
    <t>Bus 38</t>
  </si>
  <si>
    <t>Bus 39</t>
  </si>
  <si>
    <t>Bus 4</t>
  </si>
  <si>
    <t>Bus 5</t>
  </si>
  <si>
    <t>Caption</t>
  </si>
  <si>
    <t>Sum of Revenue</t>
  </si>
  <si>
    <t>Total Revenue</t>
  </si>
  <si>
    <t>0.104166667</t>
  </si>
  <si>
    <t>0.270833333</t>
  </si>
  <si>
    <t>0.604166667</t>
  </si>
  <si>
    <t>0.770833333</t>
  </si>
  <si>
    <t>0.854166667</t>
  </si>
  <si>
    <t>0.9375</t>
  </si>
  <si>
    <t>Sum of Travel Duration</t>
  </si>
  <si>
    <t>Average of Utilization %</t>
  </si>
  <si>
    <t>Top 5 buses Revenue vs utilization</t>
  </si>
  <si>
    <t>Bottom 5 buses Revenue vs utilization</t>
  </si>
  <si>
    <t>Revenue generation by time of operation</t>
  </si>
  <si>
    <t>Highest revenue Route</t>
  </si>
  <si>
    <t>Lowest Revenue route</t>
  </si>
  <si>
    <t>Top 10 buses with most passengers</t>
  </si>
  <si>
    <t>Travel duration vs passengers on routes</t>
  </si>
  <si>
    <t>Rate by routes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</si>
</sst>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5" formatCode="0.00%;\-0.00%;0.00%"/>
    <numFmt numFmtId="171" formatCode="[$$-409]#,##0"/>
  </numFmts>
  <fonts count="4">
    <font>
      <sz val="11"/>
      <color theme="1"/>
      <name val="Aptos Narrow"/>
      <family val="2"/>
      <scheme val="minor"/>
    </font>
    <font>
      <sz val="11"/>
      <color theme="1"/>
      <name val="Aptos Narrow"/>
      <family val="2"/>
      <scheme val="minor"/>
    </font>
    <font>
      <sz val="11"/>
      <color theme="1"/>
      <name val="Aptos Narrow"/>
      <family val="2"/>
    </font>
    <font>
      <b/>
      <sz val="11"/>
      <color theme="1"/>
      <name val="Aptos Narrow"/>
      <family val="2"/>
      <scheme val="minor"/>
    </font>
  </fonts>
  <fills count="3">
    <fill>
      <patternFill patternType="none"/>
    </fill>
    <fill>
      <patternFill patternType="gray125"/>
    </fill>
    <fill>
      <patternFill patternType="solid">
        <fgColor rgb="FF8AE4E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0" fontId="0" fillId="0" borderId="0" xfId="0" applyNumberFormat="1"/>
    <xf numFmtId="3" fontId="0" fillId="0" borderId="0" xfId="0" applyNumberFormat="1"/>
    <xf numFmtId="0" fontId="0" fillId="0" borderId="0" xfId="0" pivotButton="1"/>
    <xf numFmtId="0" fontId="0" fillId="0" borderId="0" xfId="0" applyAlignment="1">
      <alignment horizontal="left"/>
    </xf>
    <xf numFmtId="21" fontId="0" fillId="0" borderId="0" xfId="0" applyNumberFormat="1" applyAlignment="1">
      <alignment horizontal="left"/>
    </xf>
    <xf numFmtId="0" fontId="0" fillId="0" borderId="0" xfId="0" applyAlignment="1">
      <alignment horizontal="left" indent="1"/>
    </xf>
    <xf numFmtId="10" fontId="0" fillId="0" borderId="0" xfId="0" applyNumberFormat="1"/>
    <xf numFmtId="9" fontId="0" fillId="0" borderId="0" xfId="1" applyFont="1"/>
    <xf numFmtId="0" fontId="2" fillId="0" borderId="0" xfId="0" applyFont="1"/>
    <xf numFmtId="9" fontId="0" fillId="0" borderId="0" xfId="0" applyNumberFormat="1"/>
    <xf numFmtId="0" fontId="0" fillId="2" borderId="0" xfId="0" applyFill="1"/>
    <xf numFmtId="165" fontId="0" fillId="0" borderId="0" xfId="0" applyNumberFormat="1"/>
    <xf numFmtId="0" fontId="3" fillId="0" borderId="0" xfId="0" applyFont="1"/>
    <xf numFmtId="171" fontId="0" fillId="0" borderId="0" xfId="2" applyNumberFormat="1" applyFont="1"/>
    <xf numFmtId="171" fontId="0" fillId="0" borderId="0" xfId="0" applyNumberFormat="1"/>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8AE4E2"/>
      <color rgb="FF00FFCC"/>
      <color rgb="FF42BBBE"/>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0.xml"/><Relationship Id="rId117" Type="http://schemas.openxmlformats.org/officeDocument/2006/relationships/customXml" Target="../customXml/item66.xml"/><Relationship Id="rId21" Type="http://schemas.openxmlformats.org/officeDocument/2006/relationships/pivotCacheDefinition" Target="pivotCache/pivotCacheDefinition15.xml"/><Relationship Id="rId42" Type="http://schemas.microsoft.com/office/2007/relationships/slicerCache" Target="slicerCaches/slicerCache1.xml"/><Relationship Id="rId47" Type="http://schemas.openxmlformats.org/officeDocument/2006/relationships/connections" Target="connections.xml"/><Relationship Id="rId63" Type="http://schemas.openxmlformats.org/officeDocument/2006/relationships/customXml" Target="../customXml/item12.xml"/><Relationship Id="rId68" Type="http://schemas.openxmlformats.org/officeDocument/2006/relationships/customXml" Target="../customXml/item17.xml"/><Relationship Id="rId84" Type="http://schemas.openxmlformats.org/officeDocument/2006/relationships/customXml" Target="../customXml/item33.xml"/><Relationship Id="rId89" Type="http://schemas.openxmlformats.org/officeDocument/2006/relationships/customXml" Target="../customXml/item38.xml"/><Relationship Id="rId112" Type="http://schemas.openxmlformats.org/officeDocument/2006/relationships/customXml" Target="../customXml/item61.xml"/><Relationship Id="rId16" Type="http://schemas.openxmlformats.org/officeDocument/2006/relationships/pivotCacheDefinition" Target="pivotCache/pivotCacheDefinition10.xml"/><Relationship Id="rId107" Type="http://schemas.openxmlformats.org/officeDocument/2006/relationships/customXml" Target="../customXml/item56.xml"/><Relationship Id="rId11" Type="http://schemas.openxmlformats.org/officeDocument/2006/relationships/pivotCacheDefinition" Target="pivotCache/pivotCacheDefinition5.xml"/><Relationship Id="rId32" Type="http://schemas.openxmlformats.org/officeDocument/2006/relationships/pivotCacheDefinition" Target="pivotCache/pivotCacheDefinition26.xml"/><Relationship Id="rId37" Type="http://schemas.openxmlformats.org/officeDocument/2006/relationships/pivotCacheDefinition" Target="pivotCache/pivotCacheDefinition31.xml"/><Relationship Id="rId53" Type="http://schemas.openxmlformats.org/officeDocument/2006/relationships/customXml" Target="../customXml/item2.xml"/><Relationship Id="rId58" Type="http://schemas.openxmlformats.org/officeDocument/2006/relationships/customXml" Target="../customXml/item7.xml"/><Relationship Id="rId74" Type="http://schemas.openxmlformats.org/officeDocument/2006/relationships/customXml" Target="../customXml/item23.xml"/><Relationship Id="rId79" Type="http://schemas.openxmlformats.org/officeDocument/2006/relationships/customXml" Target="../customXml/item28.xml"/><Relationship Id="rId102" Type="http://schemas.openxmlformats.org/officeDocument/2006/relationships/customXml" Target="../customXml/item51.xml"/><Relationship Id="rId5" Type="http://schemas.openxmlformats.org/officeDocument/2006/relationships/worksheet" Target="worksheets/sheet5.xml"/><Relationship Id="rId90" Type="http://schemas.openxmlformats.org/officeDocument/2006/relationships/customXml" Target="../customXml/item39.xml"/><Relationship Id="rId95" Type="http://schemas.openxmlformats.org/officeDocument/2006/relationships/customXml" Target="../customXml/item44.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43" Type="http://schemas.microsoft.com/office/2007/relationships/slicerCache" Target="slicerCaches/slicerCache2.xml"/><Relationship Id="rId48" Type="http://schemas.openxmlformats.org/officeDocument/2006/relationships/styles" Target="styles.xml"/><Relationship Id="rId64" Type="http://schemas.openxmlformats.org/officeDocument/2006/relationships/customXml" Target="../customXml/item13.xml"/><Relationship Id="rId69" Type="http://schemas.openxmlformats.org/officeDocument/2006/relationships/customXml" Target="../customXml/item18.xml"/><Relationship Id="rId113" Type="http://schemas.openxmlformats.org/officeDocument/2006/relationships/customXml" Target="../customXml/item62.xml"/><Relationship Id="rId118" Type="http://schemas.openxmlformats.org/officeDocument/2006/relationships/customXml" Target="../customXml/item67.xml"/><Relationship Id="rId80" Type="http://schemas.openxmlformats.org/officeDocument/2006/relationships/customXml" Target="../customXml/item29.xml"/><Relationship Id="rId85" Type="http://schemas.openxmlformats.org/officeDocument/2006/relationships/customXml" Target="../customXml/item34.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33" Type="http://schemas.openxmlformats.org/officeDocument/2006/relationships/pivotCacheDefinition" Target="pivotCache/pivotCacheDefinition27.xml"/><Relationship Id="rId38" Type="http://schemas.openxmlformats.org/officeDocument/2006/relationships/pivotCacheDefinition" Target="pivotCache/pivotCacheDefinition32.xml"/><Relationship Id="rId59" Type="http://schemas.openxmlformats.org/officeDocument/2006/relationships/customXml" Target="../customXml/item8.xml"/><Relationship Id="rId103" Type="http://schemas.openxmlformats.org/officeDocument/2006/relationships/customXml" Target="../customXml/item52.xml"/><Relationship Id="rId108" Type="http://schemas.openxmlformats.org/officeDocument/2006/relationships/customXml" Target="../customXml/item57.xml"/><Relationship Id="rId54" Type="http://schemas.openxmlformats.org/officeDocument/2006/relationships/customXml" Target="../customXml/item3.xml"/><Relationship Id="rId70" Type="http://schemas.openxmlformats.org/officeDocument/2006/relationships/customXml" Target="../customXml/item19.xml"/><Relationship Id="rId75" Type="http://schemas.openxmlformats.org/officeDocument/2006/relationships/customXml" Target="../customXml/item24.xml"/><Relationship Id="rId91" Type="http://schemas.openxmlformats.org/officeDocument/2006/relationships/customXml" Target="../customXml/item40.xml"/><Relationship Id="rId96" Type="http://schemas.openxmlformats.org/officeDocument/2006/relationships/customXml" Target="../customXml/item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49" Type="http://schemas.openxmlformats.org/officeDocument/2006/relationships/sharedStrings" Target="sharedStrings.xml"/><Relationship Id="rId114" Type="http://schemas.openxmlformats.org/officeDocument/2006/relationships/customXml" Target="../customXml/item63.xml"/><Relationship Id="rId119" Type="http://schemas.openxmlformats.org/officeDocument/2006/relationships/customXml" Target="../customXml/item68.xml"/><Relationship Id="rId44" Type="http://schemas.microsoft.com/office/2007/relationships/slicerCache" Target="slicerCaches/slicerCache3.xml"/><Relationship Id="rId60" Type="http://schemas.openxmlformats.org/officeDocument/2006/relationships/customXml" Target="../customXml/item9.xml"/><Relationship Id="rId65" Type="http://schemas.openxmlformats.org/officeDocument/2006/relationships/customXml" Target="../customXml/item14.xml"/><Relationship Id="rId81" Type="http://schemas.openxmlformats.org/officeDocument/2006/relationships/customXml" Target="../customXml/item30.xml"/><Relationship Id="rId86"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pivotCacheDefinition" Target="pivotCache/pivotCacheDefinition33.xml"/><Relationship Id="rId109" Type="http://schemas.openxmlformats.org/officeDocument/2006/relationships/customXml" Target="../customXml/item58.xml"/><Relationship Id="rId34" Type="http://schemas.openxmlformats.org/officeDocument/2006/relationships/pivotCacheDefinition" Target="pivotCache/pivotCacheDefinition28.xml"/><Relationship Id="rId50" Type="http://schemas.openxmlformats.org/officeDocument/2006/relationships/powerPivotData" Target="model/item.data"/><Relationship Id="rId55" Type="http://schemas.openxmlformats.org/officeDocument/2006/relationships/customXml" Target="../customXml/item4.xml"/><Relationship Id="rId76" Type="http://schemas.openxmlformats.org/officeDocument/2006/relationships/customXml" Target="../customXml/item25.xml"/><Relationship Id="rId97" Type="http://schemas.openxmlformats.org/officeDocument/2006/relationships/customXml" Target="../customXml/item46.xml"/><Relationship Id="rId104" Type="http://schemas.openxmlformats.org/officeDocument/2006/relationships/customXml" Target="../customXml/item53.xml"/><Relationship Id="rId120" Type="http://schemas.openxmlformats.org/officeDocument/2006/relationships/customXml" Target="../customXml/item69.xml"/><Relationship Id="rId7" Type="http://schemas.openxmlformats.org/officeDocument/2006/relationships/pivotCacheDefinition" Target="pivotCache/pivotCacheDefinition1.xml"/><Relationship Id="rId71" Type="http://schemas.openxmlformats.org/officeDocument/2006/relationships/customXml" Target="../customXml/item20.xml"/><Relationship Id="rId92" Type="http://schemas.openxmlformats.org/officeDocument/2006/relationships/customXml" Target="../customXml/item41.xml"/><Relationship Id="rId2" Type="http://schemas.openxmlformats.org/officeDocument/2006/relationships/worksheet" Target="worksheets/sheet2.xml"/><Relationship Id="rId29" Type="http://schemas.openxmlformats.org/officeDocument/2006/relationships/pivotCacheDefinition" Target="pivotCache/pivotCacheDefinition23.xml"/><Relationship Id="rId24" Type="http://schemas.openxmlformats.org/officeDocument/2006/relationships/pivotCacheDefinition" Target="pivotCache/pivotCacheDefinition18.xml"/><Relationship Id="rId40" Type="http://schemas.openxmlformats.org/officeDocument/2006/relationships/pivotCacheDefinition" Target="pivotCache/pivotCacheDefinition34.xml"/><Relationship Id="rId45" Type="http://schemas.microsoft.com/office/2007/relationships/slicerCache" Target="slicerCaches/slicerCache4.xml"/><Relationship Id="rId66" Type="http://schemas.openxmlformats.org/officeDocument/2006/relationships/customXml" Target="../customXml/item15.xml"/><Relationship Id="rId87" Type="http://schemas.openxmlformats.org/officeDocument/2006/relationships/customXml" Target="../customXml/item36.xml"/><Relationship Id="rId110" Type="http://schemas.openxmlformats.org/officeDocument/2006/relationships/customXml" Target="../customXml/item59.xml"/><Relationship Id="rId115" Type="http://schemas.openxmlformats.org/officeDocument/2006/relationships/customXml" Target="../customXml/item64.xml"/><Relationship Id="rId61" Type="http://schemas.openxmlformats.org/officeDocument/2006/relationships/customXml" Target="../customXml/item10.xml"/><Relationship Id="rId82" Type="http://schemas.openxmlformats.org/officeDocument/2006/relationships/customXml" Target="../customXml/item31.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30" Type="http://schemas.openxmlformats.org/officeDocument/2006/relationships/pivotCacheDefinition" Target="pivotCache/pivotCacheDefinition24.xml"/><Relationship Id="rId35" Type="http://schemas.openxmlformats.org/officeDocument/2006/relationships/pivotCacheDefinition" Target="pivotCache/pivotCacheDefinition29.xml"/><Relationship Id="rId56" Type="http://schemas.openxmlformats.org/officeDocument/2006/relationships/customXml" Target="../customXml/item5.xml"/><Relationship Id="rId77" Type="http://schemas.openxmlformats.org/officeDocument/2006/relationships/customXml" Target="../customXml/item26.xml"/><Relationship Id="rId100" Type="http://schemas.openxmlformats.org/officeDocument/2006/relationships/customXml" Target="../customXml/item49.xml"/><Relationship Id="rId105" Type="http://schemas.openxmlformats.org/officeDocument/2006/relationships/customXml" Target="../customXml/item54.xml"/><Relationship Id="rId8" Type="http://schemas.openxmlformats.org/officeDocument/2006/relationships/pivotCacheDefinition" Target="pivotCache/pivotCacheDefinition2.xml"/><Relationship Id="rId51" Type="http://schemas.openxmlformats.org/officeDocument/2006/relationships/calcChain" Target="calcChain.xml"/><Relationship Id="rId72" Type="http://schemas.openxmlformats.org/officeDocument/2006/relationships/customXml" Target="../customXml/item21.xml"/><Relationship Id="rId93" Type="http://schemas.openxmlformats.org/officeDocument/2006/relationships/customXml" Target="../customXml/item42.xml"/><Relationship Id="rId98" Type="http://schemas.openxmlformats.org/officeDocument/2006/relationships/customXml" Target="../customXml/item47.xml"/><Relationship Id="rId121" Type="http://schemas.openxmlformats.org/officeDocument/2006/relationships/customXml" Target="../customXml/item70.xml"/><Relationship Id="rId3" Type="http://schemas.openxmlformats.org/officeDocument/2006/relationships/worksheet" Target="worksheets/sheet3.xml"/><Relationship Id="rId25" Type="http://schemas.openxmlformats.org/officeDocument/2006/relationships/pivotCacheDefinition" Target="pivotCache/pivotCacheDefinition19.xml"/><Relationship Id="rId46" Type="http://schemas.openxmlformats.org/officeDocument/2006/relationships/theme" Target="theme/theme1.xml"/><Relationship Id="rId67" Type="http://schemas.openxmlformats.org/officeDocument/2006/relationships/customXml" Target="../customXml/item16.xml"/><Relationship Id="rId116" Type="http://schemas.openxmlformats.org/officeDocument/2006/relationships/customXml" Target="../customXml/item65.xml"/><Relationship Id="rId20" Type="http://schemas.openxmlformats.org/officeDocument/2006/relationships/pivotCacheDefinition" Target="pivotCache/pivotCacheDefinition14.xml"/><Relationship Id="rId41" Type="http://schemas.openxmlformats.org/officeDocument/2006/relationships/pivotCacheDefinition" Target="pivotCache/pivotCacheDefinition35.xml"/><Relationship Id="rId62" Type="http://schemas.openxmlformats.org/officeDocument/2006/relationships/customXml" Target="../customXml/item11.xml"/><Relationship Id="rId83" Type="http://schemas.openxmlformats.org/officeDocument/2006/relationships/customXml" Target="../customXml/item32.xml"/><Relationship Id="rId88" Type="http://schemas.openxmlformats.org/officeDocument/2006/relationships/customXml" Target="../customXml/item37.xml"/><Relationship Id="rId111" Type="http://schemas.openxmlformats.org/officeDocument/2006/relationships/customXml" Target="../customXml/item60.xml"/><Relationship Id="rId15" Type="http://schemas.openxmlformats.org/officeDocument/2006/relationships/pivotCacheDefinition" Target="pivotCache/pivotCacheDefinition9.xml"/><Relationship Id="rId36" Type="http://schemas.openxmlformats.org/officeDocument/2006/relationships/pivotCacheDefinition" Target="pivotCache/pivotCacheDefinition30.xml"/><Relationship Id="rId57" Type="http://schemas.openxmlformats.org/officeDocument/2006/relationships/customXml" Target="../customXml/item6.xml"/><Relationship Id="rId106" Type="http://schemas.openxmlformats.org/officeDocument/2006/relationships/customXml" Target="../customXml/item55.xml"/><Relationship Id="rId10" Type="http://schemas.openxmlformats.org/officeDocument/2006/relationships/pivotCacheDefinition" Target="pivotCache/pivotCacheDefinition4.xml"/><Relationship Id="rId31" Type="http://schemas.openxmlformats.org/officeDocument/2006/relationships/pivotCacheDefinition" Target="pivotCache/pivotCacheDefinition25.xml"/><Relationship Id="rId52" Type="http://schemas.openxmlformats.org/officeDocument/2006/relationships/customXml" Target="../customXml/item1.xml"/><Relationship Id="rId73" Type="http://schemas.openxmlformats.org/officeDocument/2006/relationships/customXml" Target="../customXml/item22.xml"/><Relationship Id="rId78" Type="http://schemas.openxmlformats.org/officeDocument/2006/relationships/customXml" Target="../customXml/item27.xml"/><Relationship Id="rId94" Type="http://schemas.openxmlformats.org/officeDocument/2006/relationships/customXml" Target="../customXml/item43.xml"/><Relationship Id="rId99" Type="http://schemas.openxmlformats.org/officeDocument/2006/relationships/customXml" Target="../customXml/item48.xml"/><Relationship Id="rId101" Type="http://schemas.openxmlformats.org/officeDocument/2006/relationships/customXml" Target="../customXml/item50.xml"/><Relationship Id="rId122" Type="http://schemas.openxmlformats.org/officeDocument/2006/relationships/customXml" Target="../customXml/item7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image" Target="../media/image25.png"/><Relationship Id="rId7" Type="http://schemas.openxmlformats.org/officeDocument/2006/relationships/image" Target="../media/image29.png"/><Relationship Id="rId2" Type="http://schemas.microsoft.com/office/2011/relationships/chartColorStyle" Target="colors15.xml"/><Relationship Id="rId1" Type="http://schemas.microsoft.com/office/2011/relationships/chartStyle" Target="style15.xml"/><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Transportation.xlsx]Analysis!PivotTable5</c:name>
    <c:fmtId val="4"/>
  </c:pivotSource>
  <c:chart>
    <c:autoTitleDeleted val="1"/>
    <c:pivotFmts>
      <c:pivotFmt>
        <c:idx val="0"/>
        <c:spPr>
          <a:solidFill>
            <a:srgbClr val="FFC000">
              <a:alpha val="97000"/>
            </a:srgbClr>
          </a:solidFill>
          <a:ln>
            <a:solidFill>
              <a:schemeClr val="lt1">
                <a:shade val="5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alpha val="97000"/>
            </a:srgbClr>
          </a:solidFill>
          <a:ln>
            <a:solidFill>
              <a:schemeClr val="lt1">
                <a:shade val="5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alpha val="97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Analysis!$B$20</c:f>
              <c:strCache>
                <c:ptCount val="1"/>
                <c:pt idx="0">
                  <c:v>Total</c:v>
                </c:pt>
              </c:strCache>
            </c:strRef>
          </c:tx>
          <c:spPr>
            <a:solidFill>
              <a:srgbClr val="FFC000">
                <a:alpha val="97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Analysis!$A$21:$A$25</c:f>
              <c:strCache>
                <c:ptCount val="5"/>
                <c:pt idx="0">
                  <c:v>08:00-12:00</c:v>
                </c:pt>
                <c:pt idx="1">
                  <c:v>20:00-00:00</c:v>
                </c:pt>
                <c:pt idx="2">
                  <c:v>12:00-16:00</c:v>
                </c:pt>
                <c:pt idx="3">
                  <c:v>16:00-20:00</c:v>
                </c:pt>
                <c:pt idx="4">
                  <c:v>04:00-08:00</c:v>
                </c:pt>
              </c:strCache>
            </c:strRef>
          </c:cat>
          <c:val>
            <c:numRef>
              <c:f>Analysis!$B$21:$B$25</c:f>
              <c:numCache>
                <c:formatCode>#,##0</c:formatCode>
                <c:ptCount val="5"/>
                <c:pt idx="0">
                  <c:v>1752</c:v>
                </c:pt>
                <c:pt idx="1">
                  <c:v>1653</c:v>
                </c:pt>
                <c:pt idx="2">
                  <c:v>1584</c:v>
                </c:pt>
                <c:pt idx="3">
                  <c:v>1019</c:v>
                </c:pt>
                <c:pt idx="4">
                  <c:v>579</c:v>
                </c:pt>
              </c:numCache>
            </c:numRef>
          </c:val>
          <c:extLst>
            <c:ext xmlns:c16="http://schemas.microsoft.com/office/drawing/2014/chart" uri="{C3380CC4-5D6E-409C-BE32-E72D297353CC}">
              <c16:uniqueId val="{00000000-4837-41C6-A8D0-434ED1ACD5B4}"/>
            </c:ext>
          </c:extLst>
        </c:ser>
        <c:dLbls>
          <c:dLblPos val="outEnd"/>
          <c:showLegendKey val="0"/>
          <c:showVal val="1"/>
          <c:showCatName val="0"/>
          <c:showSerName val="0"/>
          <c:showPercent val="0"/>
          <c:showBubbleSize val="0"/>
        </c:dLbls>
        <c:gapWidth val="219"/>
        <c:axId val="833853135"/>
        <c:axId val="833839215"/>
      </c:barChart>
      <c:catAx>
        <c:axId val="833853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3839215"/>
        <c:crosses val="autoZero"/>
        <c:auto val="1"/>
        <c:lblAlgn val="ctr"/>
        <c:lblOffset val="100"/>
        <c:noMultiLvlLbl val="0"/>
      </c:catAx>
      <c:valAx>
        <c:axId val="833839215"/>
        <c:scaling>
          <c:orientation val="minMax"/>
        </c:scaling>
        <c:delete val="1"/>
        <c:axPos val="t"/>
        <c:numFmt formatCode="#,##0" sourceLinked="1"/>
        <c:majorTickMark val="none"/>
        <c:minorTickMark val="none"/>
        <c:tickLblPos val="nextTo"/>
        <c:crossAx val="83385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v>Total Passengers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East-West Express</c:v>
              </c:pt>
              <c:pt idx="1">
                <c:v>Central Line</c:v>
              </c:pt>
              <c:pt idx="2">
                <c:v>Airport Express</c:v>
              </c:pt>
              <c:pt idx="3">
                <c:v>University Line</c:v>
              </c:pt>
              <c:pt idx="4">
                <c:v>Suburban Line</c:v>
              </c:pt>
              <c:pt idx="5">
                <c:v>Market Line</c:v>
              </c:pt>
              <c:pt idx="6">
                <c:v>City Shuttle</c:v>
              </c:pt>
              <c:pt idx="7">
                <c:v>Beachfront Route</c:v>
              </c:pt>
              <c:pt idx="8">
                <c:v>North Circular</c:v>
              </c:pt>
              <c:pt idx="9">
                <c:v>South Line</c:v>
              </c:pt>
            </c:strLit>
          </c:cat>
          <c:val>
            <c:numLit>
              <c:formatCode>General</c:formatCode>
              <c:ptCount val="10"/>
              <c:pt idx="0">
                <c:v>1322</c:v>
              </c:pt>
              <c:pt idx="1">
                <c:v>1271</c:v>
              </c:pt>
              <c:pt idx="2">
                <c:v>754</c:v>
              </c:pt>
              <c:pt idx="3">
                <c:v>741</c:v>
              </c:pt>
              <c:pt idx="4">
                <c:v>659</c:v>
              </c:pt>
              <c:pt idx="5">
                <c:v>609</c:v>
              </c:pt>
              <c:pt idx="6">
                <c:v>509</c:v>
              </c:pt>
              <c:pt idx="7">
                <c:v>331</c:v>
              </c:pt>
              <c:pt idx="8">
                <c:v>206</c:v>
              </c:pt>
              <c:pt idx="9">
                <c:v>185</c:v>
              </c:pt>
            </c:numLit>
          </c:val>
          <c:extLst>
            <c:ext xmlns:c16="http://schemas.microsoft.com/office/drawing/2014/chart" uri="{C3380CC4-5D6E-409C-BE32-E72D297353CC}">
              <c16:uniqueId val="{00000000-3D6F-41C0-8958-AAE70A649F95}"/>
            </c:ext>
          </c:extLst>
        </c:ser>
        <c:dLbls>
          <c:showLegendKey val="0"/>
          <c:showVal val="0"/>
          <c:showCatName val="0"/>
          <c:showSerName val="0"/>
          <c:showPercent val="0"/>
          <c:showBubbleSize val="0"/>
        </c:dLbls>
        <c:gapWidth val="219"/>
        <c:axId val="217009488"/>
        <c:axId val="217009968"/>
      </c:barChart>
      <c:lineChart>
        <c:grouping val="standard"/>
        <c:varyColors val="0"/>
        <c:ser>
          <c:idx val="0"/>
          <c:order val="0"/>
          <c:tx>
            <c:v>Series1</c:v>
          </c:tx>
          <c:spPr>
            <a:ln w="28575" cap="rnd">
              <a:solidFill>
                <a:srgbClr val="FFFF00"/>
              </a:solidFill>
              <a:prstDash val="dash"/>
              <a:round/>
            </a:ln>
            <a:effectLst/>
          </c:spPr>
          <c:marker>
            <c:symbol val="none"/>
          </c:marker>
          <c:cat>
            <c:strLit>
              <c:ptCount val="10"/>
              <c:pt idx="0">
                <c:v>East-West Express</c:v>
              </c:pt>
              <c:pt idx="1">
                <c:v>Central Line</c:v>
              </c:pt>
              <c:pt idx="2">
                <c:v>Airport Express</c:v>
              </c:pt>
              <c:pt idx="3">
                <c:v>University Line</c:v>
              </c:pt>
              <c:pt idx="4">
                <c:v>Suburban Line</c:v>
              </c:pt>
              <c:pt idx="5">
                <c:v>Market Line</c:v>
              </c:pt>
              <c:pt idx="6">
                <c:v>City Shuttle</c:v>
              </c:pt>
              <c:pt idx="7">
                <c:v>Beachfront Route</c:v>
              </c:pt>
              <c:pt idx="8">
                <c:v>North Circular</c:v>
              </c:pt>
              <c:pt idx="9">
                <c:v>South Line</c:v>
              </c:pt>
            </c:strLit>
          </c:cat>
          <c:val>
            <c:numLit>
              <c:formatCode>General</c:formatCode>
              <c:ptCount val="10"/>
              <c:pt idx="0">
                <c:v>13</c:v>
              </c:pt>
              <c:pt idx="1">
                <c:v>50</c:v>
              </c:pt>
              <c:pt idx="2">
                <c:v>37</c:v>
              </c:pt>
              <c:pt idx="3">
                <c:v>19</c:v>
              </c:pt>
              <c:pt idx="4">
                <c:v>33</c:v>
              </c:pt>
              <c:pt idx="5">
                <c:v>18</c:v>
              </c:pt>
              <c:pt idx="6">
                <c:v>19</c:v>
              </c:pt>
              <c:pt idx="7">
                <c:v>19</c:v>
              </c:pt>
              <c:pt idx="8">
                <c:v>31</c:v>
              </c:pt>
              <c:pt idx="9">
                <c:v>29</c:v>
              </c:pt>
            </c:numLit>
          </c:val>
          <c:smooth val="0"/>
          <c:extLst>
            <c:ext xmlns:c16="http://schemas.microsoft.com/office/drawing/2014/chart" uri="{C3380CC4-5D6E-409C-BE32-E72D297353CC}">
              <c16:uniqueId val="{00000001-3D6F-41C0-8958-AAE70A649F95}"/>
            </c:ext>
          </c:extLst>
        </c:ser>
        <c:dLbls>
          <c:showLegendKey val="0"/>
          <c:showVal val="0"/>
          <c:showCatName val="0"/>
          <c:showSerName val="0"/>
          <c:showPercent val="0"/>
          <c:showBubbleSize val="0"/>
        </c:dLbls>
        <c:marker val="1"/>
        <c:smooth val="0"/>
        <c:axId val="217009488"/>
        <c:axId val="217009968"/>
      </c:lineChart>
      <c:catAx>
        <c:axId val="21700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7009968"/>
        <c:crosses val="autoZero"/>
        <c:auto val="1"/>
        <c:lblAlgn val="ctr"/>
        <c:lblOffset val="100"/>
        <c:noMultiLvlLbl val="0"/>
      </c:catAx>
      <c:valAx>
        <c:axId val="217009968"/>
        <c:scaling>
          <c:orientation val="minMax"/>
        </c:scaling>
        <c:delete val="1"/>
        <c:axPos val="l"/>
        <c:numFmt formatCode="General" sourceLinked="1"/>
        <c:majorTickMark val="none"/>
        <c:minorTickMark val="none"/>
        <c:tickLblPos val="nextTo"/>
        <c:crossAx val="21700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Transportation.xlsx]Analysis2!PivotTable4</c:name>
    <c:fmtId val="2"/>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Analysis2!$I$4</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Analysis2!$H$5:$H$10</c:f>
              <c:strCache>
                <c:ptCount val="6"/>
                <c:pt idx="0">
                  <c:v>30-39</c:v>
                </c:pt>
                <c:pt idx="1">
                  <c:v>50-59</c:v>
                </c:pt>
                <c:pt idx="2">
                  <c:v>40-49</c:v>
                </c:pt>
                <c:pt idx="3">
                  <c:v>60+</c:v>
                </c:pt>
                <c:pt idx="4">
                  <c:v>20-29</c:v>
                </c:pt>
                <c:pt idx="5">
                  <c:v>0-19</c:v>
                </c:pt>
              </c:strCache>
            </c:strRef>
          </c:cat>
          <c:val>
            <c:numRef>
              <c:f>Analysis2!$I$5:$I$10</c:f>
              <c:numCache>
                <c:formatCode>#,##0</c:formatCode>
                <c:ptCount val="6"/>
                <c:pt idx="0">
                  <c:v>1474</c:v>
                </c:pt>
                <c:pt idx="1">
                  <c:v>1382</c:v>
                </c:pt>
                <c:pt idx="2">
                  <c:v>1281</c:v>
                </c:pt>
                <c:pt idx="3">
                  <c:v>1089</c:v>
                </c:pt>
                <c:pt idx="4">
                  <c:v>785</c:v>
                </c:pt>
                <c:pt idx="5">
                  <c:v>576</c:v>
                </c:pt>
              </c:numCache>
            </c:numRef>
          </c:val>
          <c:extLst>
            <c:ext xmlns:c16="http://schemas.microsoft.com/office/drawing/2014/chart" uri="{C3380CC4-5D6E-409C-BE32-E72D297353CC}">
              <c16:uniqueId val="{00000000-C60B-4CC9-B063-94A8988963BC}"/>
            </c:ext>
          </c:extLst>
        </c:ser>
        <c:dLbls>
          <c:showLegendKey val="0"/>
          <c:showVal val="0"/>
          <c:showCatName val="0"/>
          <c:showSerName val="0"/>
          <c:showPercent val="0"/>
          <c:showBubbleSize val="0"/>
        </c:dLbls>
        <c:gapWidth val="219"/>
        <c:overlap val="-27"/>
        <c:axId val="971171392"/>
        <c:axId val="971162272"/>
      </c:barChart>
      <c:catAx>
        <c:axId val="97117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1162272"/>
        <c:crosses val="autoZero"/>
        <c:auto val="1"/>
        <c:lblAlgn val="ctr"/>
        <c:lblOffset val="100"/>
        <c:noMultiLvlLbl val="0"/>
      </c:catAx>
      <c:valAx>
        <c:axId val="971162272"/>
        <c:scaling>
          <c:orientation val="minMax"/>
        </c:scaling>
        <c:delete val="1"/>
        <c:axPos val="l"/>
        <c:numFmt formatCode="#,##0" sourceLinked="1"/>
        <c:majorTickMark val="none"/>
        <c:minorTickMark val="none"/>
        <c:tickLblPos val="nextTo"/>
        <c:crossAx val="97117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Transportation.xlsx]Analysis2!PivotTable6</c:name>
    <c:fmtId val="2"/>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Analysis2!$Q$4</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Analysis2!$P$5:$P$10</c:f>
              <c:strCache>
                <c:ptCount val="6"/>
                <c:pt idx="0">
                  <c:v>Other</c:v>
                </c:pt>
                <c:pt idx="1">
                  <c:v>Professional</c:v>
                </c:pt>
                <c:pt idx="2">
                  <c:v>Self-Employed</c:v>
                </c:pt>
                <c:pt idx="3">
                  <c:v>Unemployed</c:v>
                </c:pt>
                <c:pt idx="4">
                  <c:v>Retired</c:v>
                </c:pt>
                <c:pt idx="5">
                  <c:v>Student</c:v>
                </c:pt>
              </c:strCache>
            </c:strRef>
          </c:cat>
          <c:val>
            <c:numRef>
              <c:f>Analysis2!$Q$5:$Q$10</c:f>
              <c:numCache>
                <c:formatCode>#,##0</c:formatCode>
                <c:ptCount val="6"/>
                <c:pt idx="0">
                  <c:v>1633</c:v>
                </c:pt>
                <c:pt idx="1">
                  <c:v>1554</c:v>
                </c:pt>
                <c:pt idx="2">
                  <c:v>1321</c:v>
                </c:pt>
                <c:pt idx="3">
                  <c:v>1011</c:v>
                </c:pt>
                <c:pt idx="4">
                  <c:v>589</c:v>
                </c:pt>
                <c:pt idx="5">
                  <c:v>479</c:v>
                </c:pt>
              </c:numCache>
            </c:numRef>
          </c:val>
          <c:extLst>
            <c:ext xmlns:c16="http://schemas.microsoft.com/office/drawing/2014/chart" uri="{C3380CC4-5D6E-409C-BE32-E72D297353CC}">
              <c16:uniqueId val="{00000000-2D7C-4432-873E-01D129B40C0B}"/>
            </c:ext>
          </c:extLst>
        </c:ser>
        <c:dLbls>
          <c:showLegendKey val="0"/>
          <c:showVal val="0"/>
          <c:showCatName val="0"/>
          <c:showSerName val="0"/>
          <c:showPercent val="0"/>
          <c:showBubbleSize val="0"/>
        </c:dLbls>
        <c:gapWidth val="182"/>
        <c:axId val="966944320"/>
        <c:axId val="966948640"/>
      </c:barChart>
      <c:catAx>
        <c:axId val="96694432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6948640"/>
        <c:crosses val="autoZero"/>
        <c:auto val="1"/>
        <c:lblAlgn val="ctr"/>
        <c:lblOffset val="100"/>
        <c:noMultiLvlLbl val="0"/>
      </c:catAx>
      <c:valAx>
        <c:axId val="966948640"/>
        <c:scaling>
          <c:orientation val="minMax"/>
        </c:scaling>
        <c:delete val="1"/>
        <c:axPos val="t"/>
        <c:numFmt formatCode="#,##0" sourceLinked="1"/>
        <c:majorTickMark val="none"/>
        <c:minorTickMark val="none"/>
        <c:tickLblPos val="nextTo"/>
        <c:crossAx val="96694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5C2B-49A0-81DE-0381F462D692}"/>
              </c:ext>
            </c:extLst>
          </c:dPt>
          <c:dPt>
            <c:idx val="1"/>
            <c:invertIfNegative val="0"/>
            <c:bubble3D val="0"/>
            <c:spPr>
              <a:blipFill>
                <a:blip xmlns:r="http://schemas.openxmlformats.org/officeDocument/2006/relationships" r:embed="rId4"/>
                <a:stretch>
                  <a:fillRect/>
                </a:stretch>
              </a:blipFill>
              <a:ln>
                <a:noFill/>
              </a:ln>
              <a:effectLst/>
            </c:spPr>
            <c:pictureOptions>
              <c:pictureFormat val="stackScale"/>
            </c:pictureOptions>
            <c:extLst>
              <c:ext xmlns:c16="http://schemas.microsoft.com/office/drawing/2014/chart" uri="{C3380CC4-5D6E-409C-BE32-E72D297353CC}">
                <c16:uniqueId val="{00000003-5C2B-49A0-81DE-0381F462D692}"/>
              </c:ext>
            </c:extLst>
          </c:dPt>
          <c:dPt>
            <c:idx val="2"/>
            <c:invertIfNegative val="0"/>
            <c:bubble3D val="0"/>
            <c:spPr>
              <a:blipFill>
                <a:blip xmlns:r="http://schemas.openxmlformats.org/officeDocument/2006/relationships" r:embed="rId5"/>
                <a:stretch>
                  <a:fillRect/>
                </a:stretch>
              </a:blipFill>
              <a:ln>
                <a:noFill/>
              </a:ln>
              <a:effectLst/>
            </c:spPr>
            <c:pictureOptions>
              <c:pictureFormat val="stackScale"/>
            </c:pictureOptions>
            <c:extLst>
              <c:ext xmlns:c16="http://schemas.microsoft.com/office/drawing/2014/chart" uri="{C3380CC4-5D6E-409C-BE32-E72D297353CC}">
                <c16:uniqueId val="{00000005-5C2B-49A0-81DE-0381F462D692}"/>
              </c:ext>
            </c:extLst>
          </c:dPt>
          <c:dLbls>
            <c:delete val="1"/>
          </c:dLbls>
          <c:cat>
            <c:strRef>
              <c:f>Analysis2!$L$16:$L$18</c:f>
              <c:strCache>
                <c:ptCount val="3"/>
                <c:pt idx="0">
                  <c:v>Female</c:v>
                </c:pt>
                <c:pt idx="1">
                  <c:v>Male</c:v>
                </c:pt>
                <c:pt idx="2">
                  <c:v>Other</c:v>
                </c:pt>
              </c:strCache>
            </c:strRef>
          </c:cat>
          <c:val>
            <c:numRef>
              <c:f>Analysis2!$M$16:$M$18</c:f>
              <c:numCache>
                <c:formatCode>0%</c:formatCode>
                <c:ptCount val="3"/>
                <c:pt idx="0">
                  <c:v>0.15287687870047062</c:v>
                </c:pt>
                <c:pt idx="1">
                  <c:v>0.74039775315014422</c:v>
                </c:pt>
                <c:pt idx="2">
                  <c:v>0.10672536814938516</c:v>
                </c:pt>
              </c:numCache>
            </c:numRef>
          </c:val>
          <c:extLst>
            <c:ext xmlns:c16="http://schemas.microsoft.com/office/drawing/2014/chart" uri="{C3380CC4-5D6E-409C-BE32-E72D297353CC}">
              <c16:uniqueId val="{00000006-5C2B-49A0-81DE-0381F462D692}"/>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6"/>
                <a:stretch>
                  <a:fillRect/>
                </a:stretch>
              </a:blipFill>
              <a:ln>
                <a:noFill/>
              </a:ln>
              <a:effectLst/>
            </c:spPr>
            <c:pictureOptions>
              <c:pictureFormat val="stackScale"/>
            </c:pictureOptions>
            <c:extLst>
              <c:ext xmlns:c16="http://schemas.microsoft.com/office/drawing/2014/chart" uri="{C3380CC4-5D6E-409C-BE32-E72D297353CC}">
                <c16:uniqueId val="{00000008-5C2B-49A0-81DE-0381F462D692}"/>
              </c:ext>
            </c:extLst>
          </c:dPt>
          <c:dPt>
            <c:idx val="1"/>
            <c:invertIfNegative val="0"/>
            <c:bubble3D val="0"/>
            <c:spPr>
              <a:blipFill>
                <a:blip xmlns:r="http://schemas.openxmlformats.org/officeDocument/2006/relationships" r:embed="rId7"/>
                <a:stretch>
                  <a:fillRect/>
                </a:stretch>
              </a:blipFill>
              <a:ln>
                <a:noFill/>
              </a:ln>
              <a:effectLst/>
            </c:spPr>
            <c:pictureOptions>
              <c:pictureFormat val="stackScale"/>
            </c:pictureOptions>
            <c:extLst>
              <c:ext xmlns:c16="http://schemas.microsoft.com/office/drawing/2014/chart" uri="{C3380CC4-5D6E-409C-BE32-E72D297353CC}">
                <c16:uniqueId val="{0000000A-5C2B-49A0-81DE-0381F462D692}"/>
              </c:ext>
            </c:extLst>
          </c:dPt>
          <c:dPt>
            <c:idx val="2"/>
            <c:invertIfNegative val="0"/>
            <c:bubble3D val="0"/>
            <c:spPr>
              <a:blipFill>
                <a:blip xmlns:r="http://schemas.openxmlformats.org/officeDocument/2006/relationships" r:embed="rId8"/>
                <a:stretch>
                  <a:fillRect/>
                </a:stretch>
              </a:blipFill>
              <a:ln>
                <a:noFill/>
              </a:ln>
              <a:effectLst/>
            </c:spPr>
            <c:pictureOptions>
              <c:pictureFormat val="stackScale"/>
            </c:pictureOptions>
            <c:extLst>
              <c:ext xmlns:c16="http://schemas.microsoft.com/office/drawing/2014/chart" uri="{C3380CC4-5D6E-409C-BE32-E72D297353CC}">
                <c16:uniqueId val="{0000000C-5C2B-49A0-81DE-0381F462D692}"/>
              </c:ext>
            </c:extLst>
          </c:dPt>
          <c:dLbls>
            <c:dLbl>
              <c:idx val="0"/>
              <c:tx>
                <c:rich>
                  <a:bodyPr/>
                  <a:lstStyle/>
                  <a:p>
                    <a:fld id="{69BCEC9C-6147-421C-B57D-AC3C8106AFDF}"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C2B-49A0-81DE-0381F462D692}"/>
                </c:ext>
              </c:extLst>
            </c:dLbl>
            <c:dLbl>
              <c:idx val="1"/>
              <c:tx>
                <c:rich>
                  <a:bodyPr/>
                  <a:lstStyle/>
                  <a:p>
                    <a:fld id="{08E54106-3809-46B2-AAD4-467E8AE37FA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C2B-49A0-81DE-0381F462D692}"/>
                </c:ext>
              </c:extLst>
            </c:dLbl>
            <c:dLbl>
              <c:idx val="2"/>
              <c:tx>
                <c:rich>
                  <a:bodyPr/>
                  <a:lstStyle/>
                  <a:p>
                    <a:fld id="{AC77CF7C-779A-46E4-A613-947F3537ED5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C2B-49A0-81DE-0381F462D6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Analysis2!$L$16:$L$18</c:f>
              <c:strCache>
                <c:ptCount val="3"/>
                <c:pt idx="0">
                  <c:v>Female</c:v>
                </c:pt>
                <c:pt idx="1">
                  <c:v>Male</c:v>
                </c:pt>
                <c:pt idx="2">
                  <c:v>Other</c:v>
                </c:pt>
              </c:strCache>
            </c:strRef>
          </c:cat>
          <c:val>
            <c:numRef>
              <c:f>Analysis2!$N$16:$N$18</c:f>
              <c:numCache>
                <c:formatCode>0%</c:formatCode>
                <c:ptCount val="3"/>
                <c:pt idx="0">
                  <c:v>1</c:v>
                </c:pt>
                <c:pt idx="1">
                  <c:v>1</c:v>
                </c:pt>
                <c:pt idx="2">
                  <c:v>1</c:v>
                </c:pt>
              </c:numCache>
            </c:numRef>
          </c:val>
          <c:extLst>
            <c:ext xmlns:c15="http://schemas.microsoft.com/office/drawing/2012/chart" uri="{02D57815-91ED-43cb-92C2-25804820EDAC}">
              <c15:datalabelsRange>
                <c15:f>Analysis2!$M$16:$M$18</c15:f>
                <c15:dlblRangeCache>
                  <c:ptCount val="3"/>
                  <c:pt idx="0">
                    <c:v>15%</c:v>
                  </c:pt>
                  <c:pt idx="1">
                    <c:v>74%</c:v>
                  </c:pt>
                  <c:pt idx="2">
                    <c:v>11%</c:v>
                  </c:pt>
                </c15:dlblRangeCache>
              </c15:datalabelsRange>
            </c:ext>
            <c:ext xmlns:c16="http://schemas.microsoft.com/office/drawing/2014/chart" uri="{C3380CC4-5D6E-409C-BE32-E72D297353CC}">
              <c16:uniqueId val="{0000000D-5C2B-49A0-81DE-0381F462D692}"/>
            </c:ext>
          </c:extLst>
        </c:ser>
        <c:dLbls>
          <c:dLblPos val="outEnd"/>
          <c:showLegendKey val="0"/>
          <c:showVal val="1"/>
          <c:showCatName val="0"/>
          <c:showSerName val="0"/>
          <c:showPercent val="0"/>
          <c:showBubbleSize val="0"/>
        </c:dLbls>
        <c:gapWidth val="0"/>
        <c:overlap val="100"/>
        <c:axId val="971152192"/>
        <c:axId val="971175712"/>
      </c:barChart>
      <c:catAx>
        <c:axId val="97115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1175712"/>
        <c:crosses val="autoZero"/>
        <c:auto val="1"/>
        <c:lblAlgn val="ctr"/>
        <c:lblOffset val="100"/>
        <c:noMultiLvlLbl val="0"/>
      </c:catAx>
      <c:valAx>
        <c:axId val="971175712"/>
        <c:scaling>
          <c:orientation val="minMax"/>
        </c:scaling>
        <c:delete val="1"/>
        <c:axPos val="l"/>
        <c:numFmt formatCode="0%" sourceLinked="1"/>
        <c:majorTickMark val="none"/>
        <c:minorTickMark val="none"/>
        <c:tickLblPos val="nextTo"/>
        <c:crossAx val="9711521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Transportation.xlsx]Analysis2!PivotTable69</c:name>
    <c:fmtId val="2"/>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Analysis2!$AE$51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Analysis2!$AD$52:$AD$61</c:f>
              <c:strCache>
                <c:ptCount val="10"/>
                <c:pt idx="0">
                  <c:v>Bus 4</c:v>
                </c:pt>
                <c:pt idx="1">
                  <c:v>Bus 28</c:v>
                </c:pt>
                <c:pt idx="2">
                  <c:v>Bus 27</c:v>
                </c:pt>
                <c:pt idx="3">
                  <c:v>Bus 21</c:v>
                </c:pt>
                <c:pt idx="4">
                  <c:v>Bus 38</c:v>
                </c:pt>
                <c:pt idx="5">
                  <c:v>Bus 10</c:v>
                </c:pt>
                <c:pt idx="6">
                  <c:v>Bus 20</c:v>
                </c:pt>
                <c:pt idx="7">
                  <c:v>Bus 33</c:v>
                </c:pt>
                <c:pt idx="8">
                  <c:v>Bus 37</c:v>
                </c:pt>
                <c:pt idx="9">
                  <c:v>Bus 3</c:v>
                </c:pt>
              </c:strCache>
            </c:strRef>
          </c:cat>
          <c:val>
            <c:numRef>
              <c:f>Analysis2!$AE$52:$AE$61</c:f>
              <c:numCache>
                <c:formatCode>#,##0</c:formatCode>
                <c:ptCount val="10"/>
                <c:pt idx="0">
                  <c:v>324</c:v>
                </c:pt>
                <c:pt idx="1">
                  <c:v>295</c:v>
                </c:pt>
                <c:pt idx="2">
                  <c:v>293</c:v>
                </c:pt>
                <c:pt idx="3">
                  <c:v>264</c:v>
                </c:pt>
                <c:pt idx="4">
                  <c:v>263</c:v>
                </c:pt>
                <c:pt idx="5">
                  <c:v>262</c:v>
                </c:pt>
                <c:pt idx="6">
                  <c:v>242</c:v>
                </c:pt>
                <c:pt idx="7">
                  <c:v>239</c:v>
                </c:pt>
                <c:pt idx="8">
                  <c:v>216</c:v>
                </c:pt>
                <c:pt idx="9">
                  <c:v>216</c:v>
                </c:pt>
              </c:numCache>
            </c:numRef>
          </c:val>
          <c:extLst>
            <c:ext xmlns:c16="http://schemas.microsoft.com/office/drawing/2014/chart" uri="{C3380CC4-5D6E-409C-BE32-E72D297353CC}">
              <c16:uniqueId val="{00000000-4B6B-4035-A5BC-FBBA8DE0EFCD}"/>
            </c:ext>
          </c:extLst>
        </c:ser>
        <c:dLbls>
          <c:dLblPos val="outEnd"/>
          <c:showLegendKey val="0"/>
          <c:showVal val="1"/>
          <c:showCatName val="0"/>
          <c:showSerName val="0"/>
          <c:showPercent val="0"/>
          <c:showBubbleSize val="0"/>
        </c:dLbls>
        <c:gapWidth val="182"/>
        <c:axId val="118343103"/>
        <c:axId val="118320543"/>
      </c:barChart>
      <c:catAx>
        <c:axId val="1183431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320543"/>
        <c:crosses val="autoZero"/>
        <c:auto val="1"/>
        <c:lblAlgn val="ctr"/>
        <c:lblOffset val="100"/>
        <c:noMultiLvlLbl val="0"/>
      </c:catAx>
      <c:valAx>
        <c:axId val="118320543"/>
        <c:scaling>
          <c:orientation val="minMax"/>
        </c:scaling>
        <c:delete val="1"/>
        <c:axPos val="t"/>
        <c:numFmt formatCode="#,##0" sourceLinked="1"/>
        <c:majorTickMark val="none"/>
        <c:minorTickMark val="none"/>
        <c:tickLblPos val="nextTo"/>
        <c:crossAx val="11834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Transportation.xlsx]Analysis3!PivotTable62</c:name>
    <c:fmtId val="2"/>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Analysis3!$G$3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Analysis3!$F$4:$F$13</c:f>
              <c:strCache>
                <c:ptCount val="10"/>
                <c:pt idx="0">
                  <c:v>Central Line</c:v>
                </c:pt>
                <c:pt idx="1">
                  <c:v>Airport Express</c:v>
                </c:pt>
                <c:pt idx="2">
                  <c:v>Suburban Line</c:v>
                </c:pt>
                <c:pt idx="3">
                  <c:v>North Circular</c:v>
                </c:pt>
                <c:pt idx="4">
                  <c:v>South Line</c:v>
                </c:pt>
                <c:pt idx="5">
                  <c:v>City Shuttle</c:v>
                </c:pt>
                <c:pt idx="6">
                  <c:v>Beachfront Route</c:v>
                </c:pt>
                <c:pt idx="7">
                  <c:v>University Line</c:v>
                </c:pt>
                <c:pt idx="8">
                  <c:v>Market Line</c:v>
                </c:pt>
                <c:pt idx="9">
                  <c:v>East-West Express</c:v>
                </c:pt>
              </c:strCache>
            </c:strRef>
          </c:cat>
          <c:val>
            <c:numRef>
              <c:f>Analysis3!$G$4:$G$13</c:f>
              <c:numCache>
                <c:formatCode>General</c:formatCode>
                <c:ptCount val="10"/>
                <c:pt idx="0">
                  <c:v>50</c:v>
                </c:pt>
                <c:pt idx="1">
                  <c:v>37</c:v>
                </c:pt>
                <c:pt idx="2">
                  <c:v>33</c:v>
                </c:pt>
                <c:pt idx="3">
                  <c:v>31</c:v>
                </c:pt>
                <c:pt idx="4">
                  <c:v>29</c:v>
                </c:pt>
                <c:pt idx="5">
                  <c:v>19</c:v>
                </c:pt>
                <c:pt idx="6">
                  <c:v>19</c:v>
                </c:pt>
                <c:pt idx="7">
                  <c:v>19</c:v>
                </c:pt>
                <c:pt idx="8">
                  <c:v>18</c:v>
                </c:pt>
                <c:pt idx="9">
                  <c:v>13</c:v>
                </c:pt>
              </c:numCache>
            </c:numRef>
          </c:val>
          <c:extLst>
            <c:ext xmlns:c16="http://schemas.microsoft.com/office/drawing/2014/chart" uri="{C3380CC4-5D6E-409C-BE32-E72D297353CC}">
              <c16:uniqueId val="{00000000-6971-471B-A30B-C4AF0B2658BF}"/>
            </c:ext>
          </c:extLst>
        </c:ser>
        <c:dLbls>
          <c:dLblPos val="outEnd"/>
          <c:showLegendKey val="0"/>
          <c:showVal val="1"/>
          <c:showCatName val="0"/>
          <c:showSerName val="0"/>
          <c:showPercent val="0"/>
          <c:showBubbleSize val="0"/>
        </c:dLbls>
        <c:gapWidth val="182"/>
        <c:axId val="966943360"/>
        <c:axId val="966943840"/>
      </c:barChart>
      <c:catAx>
        <c:axId val="9669433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6943840"/>
        <c:crosses val="autoZero"/>
        <c:auto val="1"/>
        <c:lblAlgn val="ctr"/>
        <c:lblOffset val="100"/>
        <c:noMultiLvlLbl val="0"/>
      </c:catAx>
      <c:valAx>
        <c:axId val="966943840"/>
        <c:scaling>
          <c:orientation val="minMax"/>
        </c:scaling>
        <c:delete val="1"/>
        <c:axPos val="t"/>
        <c:numFmt formatCode="General" sourceLinked="1"/>
        <c:majorTickMark val="none"/>
        <c:minorTickMark val="none"/>
        <c:tickLblPos val="nextTo"/>
        <c:crossAx val="96694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Transportation.xlsx]Analysis!PivotTable9</c:name>
    <c:fmtId val="2"/>
  </c:pivotSource>
  <c:chart>
    <c:autoTitleDeleted val="1"/>
    <c:pivotFmts>
      <c:pivotFmt>
        <c:idx val="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Analysis!$K$4</c:f>
              <c:strCache>
                <c:ptCount val="1"/>
                <c:pt idx="0">
                  <c:v>Total</c:v>
                </c:pt>
              </c:strCache>
            </c:strRef>
          </c:tx>
          <c:spPr>
            <a:ln w="28575"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Analysis!$J$5:$J$8</c:f>
              <c:multiLvlStrCache>
                <c:ptCount val="2"/>
                <c:lvl>
                  <c:pt idx="0">
                    <c:v>Dec</c:v>
                  </c:pt>
                  <c:pt idx="1">
                    <c:v>Jan</c:v>
                  </c:pt>
                </c:lvl>
                <c:lvl>
                  <c:pt idx="0">
                    <c:v>2023</c:v>
                  </c:pt>
                  <c:pt idx="1">
                    <c:v>2024</c:v>
                  </c:pt>
                </c:lvl>
              </c:multiLvlStrCache>
            </c:multiLvlStrRef>
          </c:cat>
          <c:val>
            <c:numRef>
              <c:f>Analysis!$K$5:$K$8</c:f>
              <c:numCache>
                <c:formatCode>#,##0</c:formatCode>
                <c:ptCount val="2"/>
                <c:pt idx="0">
                  <c:v>5654</c:v>
                </c:pt>
                <c:pt idx="1">
                  <c:v>933</c:v>
                </c:pt>
              </c:numCache>
            </c:numRef>
          </c:val>
          <c:smooth val="0"/>
          <c:extLst>
            <c:ext xmlns:c16="http://schemas.microsoft.com/office/drawing/2014/chart" uri="{C3380CC4-5D6E-409C-BE32-E72D297353CC}">
              <c16:uniqueId val="{00000000-1E54-46FB-A7B6-07158C07E26F}"/>
            </c:ext>
          </c:extLst>
        </c:ser>
        <c:dLbls>
          <c:dLblPos val="r"/>
          <c:showLegendKey val="0"/>
          <c:showVal val="1"/>
          <c:showCatName val="0"/>
          <c:showSerName val="0"/>
          <c:showPercent val="0"/>
          <c:showBubbleSize val="0"/>
        </c:dLbls>
        <c:smooth val="0"/>
        <c:axId val="833860335"/>
        <c:axId val="833851695"/>
      </c:lineChart>
      <c:catAx>
        <c:axId val="833860335"/>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3851695"/>
        <c:crosses val="autoZero"/>
        <c:auto val="1"/>
        <c:lblAlgn val="ctr"/>
        <c:lblOffset val="100"/>
        <c:noMultiLvlLbl val="0"/>
      </c:catAx>
      <c:valAx>
        <c:axId val="833851695"/>
        <c:scaling>
          <c:orientation val="minMax"/>
        </c:scaling>
        <c:delete val="1"/>
        <c:axPos val="l"/>
        <c:numFmt formatCode="#,##0" sourceLinked="1"/>
        <c:majorTickMark val="none"/>
        <c:minorTickMark val="none"/>
        <c:tickLblPos val="nextTo"/>
        <c:crossAx val="83386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Transportation.xlsx]Analysis3!PivotTable61</c:name>
    <c:fmtId val="2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35336919518729E-2"/>
          <c:y val="9.1894336249603734E-2"/>
          <c:w val="0.86978675190353683"/>
          <c:h val="0.6343300149063813"/>
        </c:manualLayout>
      </c:layout>
      <c:barChart>
        <c:barDir val="col"/>
        <c:grouping val="clustered"/>
        <c:varyColors val="0"/>
        <c:ser>
          <c:idx val="0"/>
          <c:order val="0"/>
          <c:tx>
            <c:strRef>
              <c:f>Analysis3!$B$3</c:f>
              <c:strCache>
                <c:ptCount val="1"/>
                <c:pt idx="0">
                  <c:v>Sum of Travel Duration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Analysis3!$A$4:$A$13</c:f>
              <c:strCache>
                <c:ptCount val="10"/>
                <c:pt idx="0">
                  <c:v>Airport Express</c:v>
                </c:pt>
                <c:pt idx="1">
                  <c:v>Beachfront Route</c:v>
                </c:pt>
                <c:pt idx="2">
                  <c:v>Central Line</c:v>
                </c:pt>
                <c:pt idx="3">
                  <c:v>City Shuttle</c:v>
                </c:pt>
                <c:pt idx="4">
                  <c:v>East-West Express</c:v>
                </c:pt>
                <c:pt idx="5">
                  <c:v>Market Line</c:v>
                </c:pt>
                <c:pt idx="6">
                  <c:v>North Circular</c:v>
                </c:pt>
                <c:pt idx="7">
                  <c:v>South Line</c:v>
                </c:pt>
                <c:pt idx="8">
                  <c:v>Suburban Line</c:v>
                </c:pt>
                <c:pt idx="9">
                  <c:v>University Line</c:v>
                </c:pt>
              </c:strCache>
            </c:strRef>
          </c:cat>
          <c:val>
            <c:numRef>
              <c:f>Analysis3!$B$4:$B$13</c:f>
              <c:numCache>
                <c:formatCode>General</c:formatCode>
                <c:ptCount val="10"/>
                <c:pt idx="0">
                  <c:v>18.5</c:v>
                </c:pt>
                <c:pt idx="1">
                  <c:v>2.5</c:v>
                </c:pt>
                <c:pt idx="2">
                  <c:v>2.5</c:v>
                </c:pt>
                <c:pt idx="3">
                  <c:v>6.5</c:v>
                </c:pt>
                <c:pt idx="4">
                  <c:v>14.5</c:v>
                </c:pt>
                <c:pt idx="5">
                  <c:v>18.5</c:v>
                </c:pt>
                <c:pt idx="6">
                  <c:v>22.5</c:v>
                </c:pt>
                <c:pt idx="7">
                  <c:v>14.5</c:v>
                </c:pt>
                <c:pt idx="8">
                  <c:v>20.5</c:v>
                </c:pt>
                <c:pt idx="9">
                  <c:v>18.5</c:v>
                </c:pt>
              </c:numCache>
            </c:numRef>
          </c:val>
          <c:extLst>
            <c:ext xmlns:c16="http://schemas.microsoft.com/office/drawing/2014/chart" uri="{C3380CC4-5D6E-409C-BE32-E72D297353CC}">
              <c16:uniqueId val="{00000000-C969-4185-B4C7-A54FCA002212}"/>
            </c:ext>
          </c:extLst>
        </c:ser>
        <c:dLbls>
          <c:showLegendKey val="0"/>
          <c:showVal val="0"/>
          <c:showCatName val="0"/>
          <c:showSerName val="0"/>
          <c:showPercent val="0"/>
          <c:showBubbleSize val="0"/>
        </c:dLbls>
        <c:gapWidth val="150"/>
        <c:axId val="118309503"/>
        <c:axId val="118303743"/>
      </c:barChart>
      <c:lineChart>
        <c:grouping val="standard"/>
        <c:varyColors val="0"/>
        <c:ser>
          <c:idx val="1"/>
          <c:order val="1"/>
          <c:tx>
            <c:strRef>
              <c:f>Analysis3!$C$3</c:f>
              <c:strCache>
                <c:ptCount val="1"/>
                <c:pt idx="0">
                  <c:v>Total Passengers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Analysis3!$A$4:$A$13</c:f>
              <c:strCache>
                <c:ptCount val="10"/>
                <c:pt idx="0">
                  <c:v>Airport Express</c:v>
                </c:pt>
                <c:pt idx="1">
                  <c:v>Beachfront Route</c:v>
                </c:pt>
                <c:pt idx="2">
                  <c:v>Central Line</c:v>
                </c:pt>
                <c:pt idx="3">
                  <c:v>City Shuttle</c:v>
                </c:pt>
                <c:pt idx="4">
                  <c:v>East-West Express</c:v>
                </c:pt>
                <c:pt idx="5">
                  <c:v>Market Line</c:v>
                </c:pt>
                <c:pt idx="6">
                  <c:v>North Circular</c:v>
                </c:pt>
                <c:pt idx="7">
                  <c:v>South Line</c:v>
                </c:pt>
                <c:pt idx="8">
                  <c:v>Suburban Line</c:v>
                </c:pt>
                <c:pt idx="9">
                  <c:v>University Line</c:v>
                </c:pt>
              </c:strCache>
            </c:strRef>
          </c:cat>
          <c:val>
            <c:numRef>
              <c:f>Analysis3!$C$4:$C$13</c:f>
              <c:numCache>
                <c:formatCode>#,##0</c:formatCode>
                <c:ptCount val="10"/>
                <c:pt idx="0">
                  <c:v>754</c:v>
                </c:pt>
                <c:pt idx="1">
                  <c:v>331</c:v>
                </c:pt>
                <c:pt idx="2">
                  <c:v>1271</c:v>
                </c:pt>
                <c:pt idx="3">
                  <c:v>509</c:v>
                </c:pt>
                <c:pt idx="4">
                  <c:v>1322</c:v>
                </c:pt>
                <c:pt idx="5">
                  <c:v>609</c:v>
                </c:pt>
                <c:pt idx="6">
                  <c:v>206</c:v>
                </c:pt>
                <c:pt idx="7">
                  <c:v>185</c:v>
                </c:pt>
                <c:pt idx="8">
                  <c:v>659</c:v>
                </c:pt>
                <c:pt idx="9">
                  <c:v>741</c:v>
                </c:pt>
              </c:numCache>
            </c:numRef>
          </c:val>
          <c:smooth val="0"/>
          <c:extLst>
            <c:ext xmlns:c16="http://schemas.microsoft.com/office/drawing/2014/chart" uri="{C3380CC4-5D6E-409C-BE32-E72D297353CC}">
              <c16:uniqueId val="{00000001-C969-4185-B4C7-A54FCA002212}"/>
            </c:ext>
          </c:extLst>
        </c:ser>
        <c:dLbls>
          <c:showLegendKey val="0"/>
          <c:showVal val="0"/>
          <c:showCatName val="0"/>
          <c:showSerName val="0"/>
          <c:showPercent val="0"/>
          <c:showBubbleSize val="0"/>
        </c:dLbls>
        <c:marker val="1"/>
        <c:smooth val="0"/>
        <c:axId val="118317663"/>
        <c:axId val="118304703"/>
      </c:lineChart>
      <c:catAx>
        <c:axId val="11831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304703"/>
        <c:crosses val="autoZero"/>
        <c:auto val="1"/>
        <c:lblAlgn val="ctr"/>
        <c:lblOffset val="100"/>
        <c:noMultiLvlLbl val="0"/>
      </c:catAx>
      <c:valAx>
        <c:axId val="1183047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0"/>
                  </a:schemeClr>
                </a:solidFill>
                <a:latin typeface="+mn-lt"/>
                <a:ea typeface="+mn-ea"/>
                <a:cs typeface="+mn-cs"/>
              </a:defRPr>
            </a:pPr>
            <a:endParaRPr lang="en-US"/>
          </a:p>
        </c:txPr>
        <c:crossAx val="118317663"/>
        <c:crosses val="autoZero"/>
        <c:crossBetween val="between"/>
      </c:valAx>
      <c:valAx>
        <c:axId val="1183037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0"/>
                  </a:schemeClr>
                </a:solidFill>
                <a:latin typeface="+mn-lt"/>
                <a:ea typeface="+mn-ea"/>
                <a:cs typeface="+mn-cs"/>
              </a:defRPr>
            </a:pPr>
            <a:endParaRPr lang="en-US"/>
          </a:p>
        </c:txPr>
        <c:crossAx val="118309503"/>
        <c:crosses val="max"/>
        <c:crossBetween val="between"/>
      </c:valAx>
      <c:catAx>
        <c:axId val="118309503"/>
        <c:scaling>
          <c:orientation val="minMax"/>
        </c:scaling>
        <c:delete val="1"/>
        <c:axPos val="b"/>
        <c:numFmt formatCode="General" sourceLinked="1"/>
        <c:majorTickMark val="out"/>
        <c:minorTickMark val="none"/>
        <c:tickLblPos val="nextTo"/>
        <c:crossAx val="118303743"/>
        <c:crosses val="autoZero"/>
        <c:auto val="1"/>
        <c:lblAlgn val="ctr"/>
        <c:lblOffset val="100"/>
        <c:noMultiLvlLbl val="0"/>
      </c:catAx>
      <c:spPr>
        <a:noFill/>
        <a:ln>
          <a:noFill/>
        </a:ln>
        <a:effectLst/>
      </c:spPr>
    </c:plotArea>
    <c:legend>
      <c:legendPos val="r"/>
      <c:layout>
        <c:manualLayout>
          <c:xMode val="edge"/>
          <c:yMode val="edge"/>
          <c:x val="0.68894291338582692"/>
          <c:y val="5.7815689705449278E-4"/>
          <c:w val="0.30827930883639543"/>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Transportation.xlsx]Analysis3!PivotTable64</c:name>
    <c:fmtId val="9"/>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29296649784209"/>
          <c:y val="9.2243186582809222E-2"/>
          <c:w val="0.61623610025846021"/>
          <c:h val="0.62177520262797337"/>
        </c:manualLayout>
      </c:layout>
      <c:barChart>
        <c:barDir val="col"/>
        <c:grouping val="stacked"/>
        <c:varyColors val="0"/>
        <c:ser>
          <c:idx val="0"/>
          <c:order val="0"/>
          <c:tx>
            <c:strRef>
              <c:f>Analysis3!$O$3</c:f>
              <c:strCache>
                <c:ptCount val="1"/>
                <c:pt idx="0">
                  <c:v>Sum of Revenue</c:v>
                </c:pt>
              </c:strCache>
            </c:strRef>
          </c:tx>
          <c:spPr>
            <a:solidFill>
              <a:schemeClr val="accent6">
                <a:lumMod val="20000"/>
                <a:lumOff val="80000"/>
              </a:schemeClr>
            </a:solidFill>
            <a:ln>
              <a:noFill/>
            </a:ln>
            <a:effectLst/>
          </c:spPr>
          <c:invertIfNegative val="0"/>
          <c:cat>
            <c:strRef>
              <c:f>Analysis3!$N$4:$N$8</c:f>
              <c:strCache>
                <c:ptCount val="5"/>
                <c:pt idx="0">
                  <c:v>Bus 4</c:v>
                </c:pt>
                <c:pt idx="1">
                  <c:v>Bus 38</c:v>
                </c:pt>
                <c:pt idx="2">
                  <c:v>Bus 28</c:v>
                </c:pt>
                <c:pt idx="3">
                  <c:v>Bus 10</c:v>
                </c:pt>
                <c:pt idx="4">
                  <c:v>Bus 17</c:v>
                </c:pt>
              </c:strCache>
            </c:strRef>
          </c:cat>
          <c:val>
            <c:numRef>
              <c:f>Analysis3!$O$4:$O$8</c:f>
              <c:numCache>
                <c:formatCode>General</c:formatCode>
                <c:ptCount val="5"/>
                <c:pt idx="0">
                  <c:v>16200</c:v>
                </c:pt>
                <c:pt idx="1">
                  <c:v>13150</c:v>
                </c:pt>
                <c:pt idx="2">
                  <c:v>10915</c:v>
                </c:pt>
                <c:pt idx="3">
                  <c:v>9694</c:v>
                </c:pt>
                <c:pt idx="4">
                  <c:v>8800</c:v>
                </c:pt>
              </c:numCache>
            </c:numRef>
          </c:val>
          <c:extLst>
            <c:ext xmlns:c16="http://schemas.microsoft.com/office/drawing/2014/chart" uri="{C3380CC4-5D6E-409C-BE32-E72D297353CC}">
              <c16:uniqueId val="{00000000-7CA1-4D09-8C47-332ABC54C34B}"/>
            </c:ext>
          </c:extLst>
        </c:ser>
        <c:dLbls>
          <c:showLegendKey val="0"/>
          <c:showVal val="0"/>
          <c:showCatName val="0"/>
          <c:showSerName val="0"/>
          <c:showPercent val="0"/>
          <c:showBubbleSize val="0"/>
        </c:dLbls>
        <c:gapWidth val="100"/>
        <c:overlap val="100"/>
        <c:axId val="118294143"/>
        <c:axId val="118290783"/>
      </c:barChart>
      <c:barChart>
        <c:barDir val="col"/>
        <c:grouping val="stacked"/>
        <c:varyColors val="0"/>
        <c:ser>
          <c:idx val="1"/>
          <c:order val="1"/>
          <c:tx>
            <c:strRef>
              <c:f>Analysis3!$P$3</c:f>
              <c:strCache>
                <c:ptCount val="1"/>
                <c:pt idx="0">
                  <c:v>Average of Utilization %</c:v>
                </c:pt>
              </c:strCache>
            </c:strRef>
          </c:tx>
          <c:spPr>
            <a:solidFill>
              <a:schemeClr val="accent2"/>
            </a:solidFill>
            <a:ln>
              <a:noFill/>
            </a:ln>
            <a:effectLst/>
          </c:spPr>
          <c:invertIfNegative val="0"/>
          <c:cat>
            <c:strRef>
              <c:f>Analysis3!$N$4:$N$8</c:f>
              <c:strCache>
                <c:ptCount val="5"/>
                <c:pt idx="0">
                  <c:v>Bus 4</c:v>
                </c:pt>
                <c:pt idx="1">
                  <c:v>Bus 38</c:v>
                </c:pt>
                <c:pt idx="2">
                  <c:v>Bus 28</c:v>
                </c:pt>
                <c:pt idx="3">
                  <c:v>Bus 10</c:v>
                </c:pt>
                <c:pt idx="4">
                  <c:v>Bus 17</c:v>
                </c:pt>
              </c:strCache>
            </c:strRef>
          </c:cat>
          <c:val>
            <c:numRef>
              <c:f>Analysis3!$P$4:$P$8</c:f>
              <c:numCache>
                <c:formatCode>0.00%;\-0.00%;0.00%</c:formatCode>
                <c:ptCount val="5"/>
                <c:pt idx="0">
                  <c:v>0.589090909090909</c:v>
                </c:pt>
                <c:pt idx="1">
                  <c:v>0.65749999999999997</c:v>
                </c:pt>
                <c:pt idx="2">
                  <c:v>1.0925925925925923</c:v>
                </c:pt>
                <c:pt idx="3">
                  <c:v>0.48518518518518516</c:v>
                </c:pt>
                <c:pt idx="4">
                  <c:v>0.87999999999999989</c:v>
                </c:pt>
              </c:numCache>
            </c:numRef>
          </c:val>
          <c:extLst>
            <c:ext xmlns:c16="http://schemas.microsoft.com/office/drawing/2014/chart" uri="{C3380CC4-5D6E-409C-BE32-E72D297353CC}">
              <c16:uniqueId val="{00000001-7CA1-4D09-8C47-332ABC54C34B}"/>
            </c:ext>
          </c:extLst>
        </c:ser>
        <c:dLbls>
          <c:showLegendKey val="0"/>
          <c:showVal val="0"/>
          <c:showCatName val="0"/>
          <c:showSerName val="0"/>
          <c:showPercent val="0"/>
          <c:showBubbleSize val="0"/>
        </c:dLbls>
        <c:gapWidth val="500"/>
        <c:overlap val="100"/>
        <c:axId val="355579984"/>
        <c:axId val="355573744"/>
      </c:barChart>
      <c:catAx>
        <c:axId val="11829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290783"/>
        <c:crosses val="autoZero"/>
        <c:auto val="1"/>
        <c:lblAlgn val="ctr"/>
        <c:lblOffset val="100"/>
        <c:noMultiLvlLbl val="0"/>
      </c:catAx>
      <c:valAx>
        <c:axId val="118290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0"/>
                  </a:schemeClr>
                </a:solidFill>
                <a:latin typeface="+mn-lt"/>
                <a:ea typeface="+mn-ea"/>
                <a:cs typeface="+mn-cs"/>
              </a:defRPr>
            </a:pPr>
            <a:endParaRPr lang="en-US"/>
          </a:p>
        </c:txPr>
        <c:crossAx val="118294143"/>
        <c:crosses val="autoZero"/>
        <c:crossBetween val="between"/>
      </c:valAx>
      <c:valAx>
        <c:axId val="355573744"/>
        <c:scaling>
          <c:orientation val="minMax"/>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0"/>
                  </a:schemeClr>
                </a:solidFill>
                <a:latin typeface="+mn-lt"/>
                <a:ea typeface="+mn-ea"/>
                <a:cs typeface="+mn-cs"/>
              </a:defRPr>
            </a:pPr>
            <a:endParaRPr lang="en-US"/>
          </a:p>
        </c:txPr>
        <c:crossAx val="355579984"/>
        <c:crosses val="max"/>
        <c:crossBetween val="between"/>
      </c:valAx>
      <c:catAx>
        <c:axId val="355579984"/>
        <c:scaling>
          <c:orientation val="minMax"/>
        </c:scaling>
        <c:delete val="1"/>
        <c:axPos val="b"/>
        <c:numFmt formatCode="General" sourceLinked="1"/>
        <c:majorTickMark val="out"/>
        <c:minorTickMark val="none"/>
        <c:tickLblPos val="nextTo"/>
        <c:crossAx val="355573744"/>
        <c:crosses val="autoZero"/>
        <c:auto val="1"/>
        <c:lblAlgn val="ctr"/>
        <c:lblOffset val="100"/>
        <c:noMultiLvlLbl val="0"/>
      </c:catAx>
      <c:spPr>
        <a:noFill/>
        <a:ln>
          <a:noFill/>
        </a:ln>
        <a:effectLst/>
      </c:spPr>
    </c:plotArea>
    <c:legend>
      <c:legendPos val="r"/>
      <c:layout>
        <c:manualLayout>
          <c:xMode val="edge"/>
          <c:yMode val="edge"/>
          <c:x val="0.66224840215583736"/>
          <c:y val="6.2879875864573507E-3"/>
          <c:w val="0.33775159784416259"/>
          <c:h val="0.224320639165387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Transportation.xlsx]Analysis3!PivotTable68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4268269658269"/>
          <c:y val="8.6066044070072636E-2"/>
          <c:w val="0.63664430835034513"/>
          <c:h val="0.6257938106573887"/>
        </c:manualLayout>
      </c:layout>
      <c:barChart>
        <c:barDir val="col"/>
        <c:grouping val="stacked"/>
        <c:varyColors val="0"/>
        <c:ser>
          <c:idx val="0"/>
          <c:order val="0"/>
          <c:tx>
            <c:strRef>
              <c:f>Analysis3!$T$3</c:f>
              <c:strCache>
                <c:ptCount val="1"/>
                <c:pt idx="0">
                  <c:v>Sum of Revenue</c:v>
                </c:pt>
              </c:strCache>
            </c:strRef>
          </c:tx>
          <c:spPr>
            <a:solidFill>
              <a:schemeClr val="accent6">
                <a:lumMod val="20000"/>
                <a:lumOff val="80000"/>
              </a:schemeClr>
            </a:solidFill>
            <a:ln>
              <a:noFill/>
            </a:ln>
            <a:effectLst/>
          </c:spPr>
          <c:invertIfNegative val="0"/>
          <c:cat>
            <c:strRef>
              <c:f>Analysis3!$S$4:$S$8</c:f>
              <c:strCache>
                <c:ptCount val="5"/>
                <c:pt idx="0">
                  <c:v>Bus 35</c:v>
                </c:pt>
                <c:pt idx="1">
                  <c:v>Bus 5</c:v>
                </c:pt>
                <c:pt idx="2">
                  <c:v>Bus 19</c:v>
                </c:pt>
                <c:pt idx="3">
                  <c:v>Bus 39</c:v>
                </c:pt>
                <c:pt idx="4">
                  <c:v>Bus 14</c:v>
                </c:pt>
              </c:strCache>
            </c:strRef>
          </c:cat>
          <c:val>
            <c:numRef>
              <c:f>Analysis3!$T$4:$T$8</c:f>
              <c:numCache>
                <c:formatCode>General</c:formatCode>
                <c:ptCount val="5"/>
                <c:pt idx="0">
                  <c:v>1560</c:v>
                </c:pt>
                <c:pt idx="1">
                  <c:v>1391</c:v>
                </c:pt>
                <c:pt idx="2">
                  <c:v>1311</c:v>
                </c:pt>
                <c:pt idx="3">
                  <c:v>1083</c:v>
                </c:pt>
                <c:pt idx="4">
                  <c:v>936</c:v>
                </c:pt>
              </c:numCache>
            </c:numRef>
          </c:val>
          <c:extLst>
            <c:ext xmlns:c16="http://schemas.microsoft.com/office/drawing/2014/chart" uri="{C3380CC4-5D6E-409C-BE32-E72D297353CC}">
              <c16:uniqueId val="{00000000-74CB-4159-9E11-D4ACB92F62B9}"/>
            </c:ext>
          </c:extLst>
        </c:ser>
        <c:dLbls>
          <c:showLegendKey val="0"/>
          <c:showVal val="0"/>
          <c:showCatName val="0"/>
          <c:showSerName val="0"/>
          <c:showPercent val="0"/>
          <c:showBubbleSize val="0"/>
        </c:dLbls>
        <c:gapWidth val="100"/>
        <c:overlap val="100"/>
        <c:axId val="355563184"/>
        <c:axId val="355589584"/>
      </c:barChart>
      <c:barChart>
        <c:barDir val="col"/>
        <c:grouping val="stacked"/>
        <c:varyColors val="0"/>
        <c:ser>
          <c:idx val="1"/>
          <c:order val="1"/>
          <c:tx>
            <c:strRef>
              <c:f>Analysis3!$U$3</c:f>
              <c:strCache>
                <c:ptCount val="1"/>
                <c:pt idx="0">
                  <c:v>Average of Utilization %</c:v>
                </c:pt>
              </c:strCache>
            </c:strRef>
          </c:tx>
          <c:spPr>
            <a:solidFill>
              <a:schemeClr val="accent2"/>
            </a:solidFill>
            <a:ln>
              <a:noFill/>
            </a:ln>
            <a:effectLst/>
          </c:spPr>
          <c:invertIfNegative val="0"/>
          <c:cat>
            <c:strRef>
              <c:f>Analysis3!$S$4:$S$8</c:f>
              <c:strCache>
                <c:ptCount val="5"/>
                <c:pt idx="0">
                  <c:v>Bus 35</c:v>
                </c:pt>
                <c:pt idx="1">
                  <c:v>Bus 5</c:v>
                </c:pt>
                <c:pt idx="2">
                  <c:v>Bus 19</c:v>
                </c:pt>
                <c:pt idx="3">
                  <c:v>Bus 39</c:v>
                </c:pt>
                <c:pt idx="4">
                  <c:v>Bus 14</c:v>
                </c:pt>
              </c:strCache>
            </c:strRef>
          </c:cat>
          <c:val>
            <c:numRef>
              <c:f>Analysis3!$U$4:$U$8</c:f>
              <c:numCache>
                <c:formatCode>0.00%;\-0.00%;0.00%</c:formatCode>
                <c:ptCount val="5"/>
                <c:pt idx="0">
                  <c:v>0.6</c:v>
                </c:pt>
                <c:pt idx="1">
                  <c:v>0.59444444444444422</c:v>
                </c:pt>
                <c:pt idx="2">
                  <c:v>0.69000000000000006</c:v>
                </c:pt>
                <c:pt idx="3">
                  <c:v>0.71250000000000002</c:v>
                </c:pt>
                <c:pt idx="4">
                  <c:v>0.6</c:v>
                </c:pt>
              </c:numCache>
            </c:numRef>
          </c:val>
          <c:extLst>
            <c:ext xmlns:c16="http://schemas.microsoft.com/office/drawing/2014/chart" uri="{C3380CC4-5D6E-409C-BE32-E72D297353CC}">
              <c16:uniqueId val="{00000001-74CB-4159-9E11-D4ACB92F62B9}"/>
            </c:ext>
          </c:extLst>
        </c:ser>
        <c:dLbls>
          <c:showLegendKey val="0"/>
          <c:showVal val="0"/>
          <c:showCatName val="0"/>
          <c:showSerName val="0"/>
          <c:showPercent val="0"/>
          <c:showBubbleSize val="0"/>
        </c:dLbls>
        <c:gapWidth val="500"/>
        <c:overlap val="100"/>
        <c:axId val="118341183"/>
        <c:axId val="118320063"/>
      </c:barChart>
      <c:catAx>
        <c:axId val="3555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355589584"/>
        <c:crosses val="autoZero"/>
        <c:auto val="1"/>
        <c:lblAlgn val="ctr"/>
        <c:lblOffset val="100"/>
        <c:noMultiLvlLbl val="0"/>
      </c:catAx>
      <c:valAx>
        <c:axId val="35558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alpha val="0"/>
                  </a:schemeClr>
                </a:solidFill>
                <a:latin typeface="+mn-lt"/>
                <a:ea typeface="+mn-ea"/>
                <a:cs typeface="+mn-cs"/>
              </a:defRPr>
            </a:pPr>
            <a:endParaRPr lang="en-US"/>
          </a:p>
        </c:txPr>
        <c:crossAx val="355563184"/>
        <c:crosses val="autoZero"/>
        <c:crossBetween val="between"/>
      </c:valAx>
      <c:valAx>
        <c:axId val="118320063"/>
        <c:scaling>
          <c:orientation val="minMax"/>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alpha val="0"/>
                  </a:schemeClr>
                </a:solidFill>
                <a:latin typeface="+mn-lt"/>
                <a:ea typeface="+mn-ea"/>
                <a:cs typeface="+mn-cs"/>
              </a:defRPr>
            </a:pPr>
            <a:endParaRPr lang="en-US"/>
          </a:p>
        </c:txPr>
        <c:crossAx val="118341183"/>
        <c:crosses val="max"/>
        <c:crossBetween val="between"/>
      </c:valAx>
      <c:catAx>
        <c:axId val="118341183"/>
        <c:scaling>
          <c:orientation val="minMax"/>
        </c:scaling>
        <c:delete val="1"/>
        <c:axPos val="b"/>
        <c:numFmt formatCode="General" sourceLinked="1"/>
        <c:majorTickMark val="out"/>
        <c:minorTickMark val="none"/>
        <c:tickLblPos val="nextTo"/>
        <c:crossAx val="118320063"/>
        <c:crosses val="autoZero"/>
        <c:auto val="1"/>
        <c:lblAlgn val="ctr"/>
        <c:lblOffset val="100"/>
        <c:noMultiLvlLbl val="0"/>
      </c:catAx>
      <c:spPr>
        <a:noFill/>
        <a:ln>
          <a:noFill/>
        </a:ln>
        <a:effectLst/>
      </c:spPr>
    </c:plotArea>
    <c:legend>
      <c:legendPos val="r"/>
      <c:layout>
        <c:manualLayout>
          <c:xMode val="edge"/>
          <c:yMode val="edge"/>
          <c:x val="0.62311137033796704"/>
          <c:y val="2.5904901422206046E-3"/>
          <c:w val="0.35713554324227992"/>
          <c:h val="0.2351290972349386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Analysis!$R$4</c:f>
              <c:strCache>
                <c:ptCount val="1"/>
                <c:pt idx="0">
                  <c:v>Total Passengers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Analysis!$Q$5:$Q$11</c:f>
              <c:strCache>
                <c:ptCount val="7"/>
                <c:pt idx="0">
                  <c:v>Sun</c:v>
                </c:pt>
                <c:pt idx="1">
                  <c:v>Mon</c:v>
                </c:pt>
                <c:pt idx="2">
                  <c:v>Tue</c:v>
                </c:pt>
                <c:pt idx="3">
                  <c:v>Wed</c:v>
                </c:pt>
                <c:pt idx="4">
                  <c:v>Thu</c:v>
                </c:pt>
                <c:pt idx="5">
                  <c:v>Fri</c:v>
                </c:pt>
                <c:pt idx="6">
                  <c:v>Sat</c:v>
                </c:pt>
              </c:strCache>
            </c:strRef>
          </c:cat>
          <c:val>
            <c:numRef>
              <c:f>Analysis!$R$5:$R$11</c:f>
              <c:numCache>
                <c:formatCode>General</c:formatCode>
                <c:ptCount val="7"/>
                <c:pt idx="0">
                  <c:v>1185</c:v>
                </c:pt>
                <c:pt idx="1">
                  <c:v>1085</c:v>
                </c:pt>
                <c:pt idx="2">
                  <c:v>983</c:v>
                </c:pt>
                <c:pt idx="3">
                  <c:v>887</c:v>
                </c:pt>
                <c:pt idx="4">
                  <c:v>889</c:v>
                </c:pt>
                <c:pt idx="5">
                  <c:v>762</c:v>
                </c:pt>
                <c:pt idx="6">
                  <c:v>796</c:v>
                </c:pt>
              </c:numCache>
            </c:numRef>
          </c:val>
          <c:extLst>
            <c:ext xmlns:c16="http://schemas.microsoft.com/office/drawing/2014/chart" uri="{C3380CC4-5D6E-409C-BE32-E72D297353CC}">
              <c16:uniqueId val="{00000000-10CE-44DD-AF09-9ECABB89525B}"/>
            </c:ext>
          </c:extLst>
        </c:ser>
        <c:ser>
          <c:idx val="2"/>
          <c:order val="2"/>
          <c:tx>
            <c:strRef>
              <c:f>Analysis!$T$4</c:f>
              <c:strCache>
                <c:ptCount val="1"/>
                <c:pt idx="0">
                  <c:v>Above Average</c:v>
                </c:pt>
              </c:strCache>
            </c:strRef>
          </c:tx>
          <c:spPr>
            <a:solidFill>
              <a:schemeClr val="accent6">
                <a:lumMod val="20000"/>
                <a:lumOff val="80000"/>
              </a:schemeClr>
            </a:solidFill>
            <a:ln>
              <a:noFill/>
            </a:ln>
            <a:effectLst/>
          </c:spPr>
          <c:invertIfNegative val="0"/>
          <c:val>
            <c:numRef>
              <c:f>Analysis!$T$5:$T$11</c:f>
              <c:numCache>
                <c:formatCode>General</c:formatCode>
                <c:ptCount val="7"/>
                <c:pt idx="0">
                  <c:v>1185</c:v>
                </c:pt>
                <c:pt idx="1">
                  <c:v>1085</c:v>
                </c:pt>
                <c:pt idx="2">
                  <c:v>983</c:v>
                </c:pt>
                <c:pt idx="3">
                  <c:v>0</c:v>
                </c:pt>
                <c:pt idx="4">
                  <c:v>0</c:v>
                </c:pt>
                <c:pt idx="5">
                  <c:v>0</c:v>
                </c:pt>
                <c:pt idx="6">
                  <c:v>0</c:v>
                </c:pt>
              </c:numCache>
            </c:numRef>
          </c:val>
          <c:extLst>
            <c:ext xmlns:c16="http://schemas.microsoft.com/office/drawing/2014/chart" uri="{C3380CC4-5D6E-409C-BE32-E72D297353CC}">
              <c16:uniqueId val="{00000001-10CE-44DD-AF09-9ECABB89525B}"/>
            </c:ext>
          </c:extLst>
        </c:ser>
        <c:dLbls>
          <c:showLegendKey val="0"/>
          <c:showVal val="0"/>
          <c:showCatName val="0"/>
          <c:showSerName val="0"/>
          <c:showPercent val="0"/>
          <c:showBubbleSize val="0"/>
        </c:dLbls>
        <c:gapWidth val="219"/>
        <c:overlap val="100"/>
        <c:axId val="1429105103"/>
        <c:axId val="1429116623"/>
      </c:barChart>
      <c:lineChart>
        <c:grouping val="standard"/>
        <c:varyColors val="0"/>
        <c:ser>
          <c:idx val="1"/>
          <c:order val="1"/>
          <c:tx>
            <c:strRef>
              <c:f>Analysis!$S$4</c:f>
              <c:strCache>
                <c:ptCount val="1"/>
                <c:pt idx="0">
                  <c:v>Average</c:v>
                </c:pt>
              </c:strCache>
            </c:strRef>
          </c:tx>
          <c:spPr>
            <a:ln w="19050" cap="rnd">
              <a:solidFill>
                <a:schemeClr val="accent2"/>
              </a:solidFill>
              <a:prstDash val="dash"/>
              <a:round/>
            </a:ln>
            <a:effectLst/>
          </c:spPr>
          <c:marker>
            <c:symbol val="none"/>
          </c:marker>
          <c:val>
            <c:numRef>
              <c:f>Analysis!$S$5:$S$11</c:f>
              <c:numCache>
                <c:formatCode>General</c:formatCode>
                <c:ptCount val="7"/>
                <c:pt idx="0">
                  <c:v>941</c:v>
                </c:pt>
                <c:pt idx="1">
                  <c:v>941</c:v>
                </c:pt>
                <c:pt idx="2">
                  <c:v>941</c:v>
                </c:pt>
                <c:pt idx="3">
                  <c:v>941</c:v>
                </c:pt>
                <c:pt idx="4">
                  <c:v>941</c:v>
                </c:pt>
                <c:pt idx="5">
                  <c:v>941</c:v>
                </c:pt>
                <c:pt idx="6">
                  <c:v>941</c:v>
                </c:pt>
              </c:numCache>
            </c:numRef>
          </c:val>
          <c:smooth val="0"/>
          <c:extLst>
            <c:ext xmlns:c16="http://schemas.microsoft.com/office/drawing/2014/chart" uri="{C3380CC4-5D6E-409C-BE32-E72D297353CC}">
              <c16:uniqueId val="{00000002-10CE-44DD-AF09-9ECABB89525B}"/>
            </c:ext>
          </c:extLst>
        </c:ser>
        <c:dLbls>
          <c:showLegendKey val="0"/>
          <c:showVal val="0"/>
          <c:showCatName val="0"/>
          <c:showSerName val="0"/>
          <c:showPercent val="0"/>
          <c:showBubbleSize val="0"/>
        </c:dLbls>
        <c:marker val="1"/>
        <c:smooth val="0"/>
        <c:axId val="1429105103"/>
        <c:axId val="1429116623"/>
      </c:lineChart>
      <c:catAx>
        <c:axId val="142910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9116623"/>
        <c:crosses val="autoZero"/>
        <c:auto val="1"/>
        <c:lblAlgn val="ctr"/>
        <c:lblOffset val="100"/>
        <c:noMultiLvlLbl val="0"/>
      </c:catAx>
      <c:valAx>
        <c:axId val="1429116623"/>
        <c:scaling>
          <c:orientation val="minMax"/>
        </c:scaling>
        <c:delete val="1"/>
        <c:axPos val="l"/>
        <c:numFmt formatCode="General" sourceLinked="1"/>
        <c:majorTickMark val="none"/>
        <c:minorTickMark val="none"/>
        <c:tickLblPos val="nextTo"/>
        <c:crossAx val="14291051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Analysis!$Q$20</c:f>
              <c:strCache>
                <c:ptCount val="1"/>
                <c:pt idx="0">
                  <c:v>Over-Utilized</c:v>
                </c:pt>
              </c:strCache>
            </c:strRef>
          </c:tx>
          <c:spPr>
            <a:solidFill>
              <a:srgbClr val="FFC000"/>
            </a:solidFill>
            <a:ln>
              <a:noFill/>
            </a:ln>
          </c:spPr>
          <c:dPt>
            <c:idx val="0"/>
            <c:bubble3D val="0"/>
            <c:spPr>
              <a:solidFill>
                <a:srgbClr val="FFC000"/>
              </a:solidFill>
              <a:ln w="19050">
                <a:noFill/>
              </a:ln>
              <a:effectLst/>
            </c:spPr>
            <c:extLst>
              <c:ext xmlns:c16="http://schemas.microsoft.com/office/drawing/2014/chart" uri="{C3380CC4-5D6E-409C-BE32-E72D297353CC}">
                <c16:uniqueId val="{00000001-BB97-4BA5-BEA5-C9230BA80397}"/>
              </c:ext>
            </c:extLst>
          </c:dPt>
          <c:dPt>
            <c:idx val="1"/>
            <c:bubble3D val="0"/>
            <c:spPr>
              <a:solidFill>
                <a:schemeClr val="accent6">
                  <a:lumMod val="20000"/>
                  <a:lumOff val="80000"/>
                </a:schemeClr>
              </a:solidFill>
              <a:ln w="19050">
                <a:noFill/>
              </a:ln>
              <a:effectLst/>
            </c:spPr>
            <c:extLst>
              <c:ext xmlns:c16="http://schemas.microsoft.com/office/drawing/2014/chart" uri="{C3380CC4-5D6E-409C-BE32-E72D297353CC}">
                <c16:uniqueId val="{00000003-BB97-4BA5-BEA5-C9230BA80397}"/>
              </c:ext>
            </c:extLst>
          </c:dPt>
          <c:val>
            <c:numRef>
              <c:f>Analysis!$R$20:$S$20</c:f>
              <c:numCache>
                <c:formatCode>0%</c:formatCode>
                <c:ptCount val="2"/>
                <c:pt idx="0">
                  <c:v>0.23809523809523808</c:v>
                </c:pt>
                <c:pt idx="1">
                  <c:v>0.76190476190476186</c:v>
                </c:pt>
              </c:numCache>
            </c:numRef>
          </c:val>
          <c:extLst>
            <c:ext xmlns:c16="http://schemas.microsoft.com/office/drawing/2014/chart" uri="{C3380CC4-5D6E-409C-BE32-E72D297353CC}">
              <c16:uniqueId val="{00000004-BB97-4BA5-BEA5-C9230BA803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Analysis!$Q$21</c:f>
              <c:strCache>
                <c:ptCount val="1"/>
                <c:pt idx="0">
                  <c:v>Under-Utilized</c:v>
                </c:pt>
              </c:strCache>
            </c:strRef>
          </c:tx>
          <c:spPr>
            <a:solidFill>
              <a:schemeClr val="accent6">
                <a:lumMod val="20000"/>
                <a:lumOff val="80000"/>
              </a:schemeClr>
            </a:solidFill>
            <a:ln>
              <a:noFill/>
            </a:ln>
          </c:spPr>
          <c:dPt>
            <c:idx val="0"/>
            <c:bubble3D val="0"/>
            <c:spPr>
              <a:solidFill>
                <a:srgbClr val="FFC000"/>
              </a:solidFill>
              <a:ln w="19050">
                <a:noFill/>
              </a:ln>
              <a:effectLst/>
            </c:spPr>
            <c:extLst>
              <c:ext xmlns:c16="http://schemas.microsoft.com/office/drawing/2014/chart" uri="{C3380CC4-5D6E-409C-BE32-E72D297353CC}">
                <c16:uniqueId val="{00000001-BB97-4BA5-BEA5-C9230BA80397}"/>
              </c:ext>
            </c:extLst>
          </c:dPt>
          <c:dPt>
            <c:idx val="1"/>
            <c:bubble3D val="0"/>
            <c:spPr>
              <a:solidFill>
                <a:schemeClr val="accent6">
                  <a:lumMod val="20000"/>
                  <a:lumOff val="80000"/>
                </a:schemeClr>
              </a:solidFill>
              <a:ln w="19050">
                <a:noFill/>
              </a:ln>
              <a:effectLst/>
            </c:spPr>
            <c:extLst>
              <c:ext xmlns:c16="http://schemas.microsoft.com/office/drawing/2014/chart" uri="{C3380CC4-5D6E-409C-BE32-E72D297353CC}">
                <c16:uniqueId val="{00000003-BB97-4BA5-BEA5-C9230BA80397}"/>
              </c:ext>
            </c:extLst>
          </c:dPt>
          <c:val>
            <c:numRef>
              <c:f>Analysis!$R$21:$S$21</c:f>
              <c:numCache>
                <c:formatCode>0%</c:formatCode>
                <c:ptCount val="2"/>
                <c:pt idx="0">
                  <c:v>0.32142857142857145</c:v>
                </c:pt>
                <c:pt idx="1">
                  <c:v>0.6785714285714286</c:v>
                </c:pt>
              </c:numCache>
            </c:numRef>
          </c:val>
          <c:extLst>
            <c:ext xmlns:c16="http://schemas.microsoft.com/office/drawing/2014/chart" uri="{C3380CC4-5D6E-409C-BE32-E72D297353CC}">
              <c16:uniqueId val="{00000004-BB97-4BA5-BEA5-C9230BA803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Analysis!$Q$22</c:f>
              <c:strCache>
                <c:ptCount val="1"/>
                <c:pt idx="0">
                  <c:v>Well-Utilized</c:v>
                </c:pt>
              </c:strCache>
            </c:strRef>
          </c:tx>
          <c:spPr>
            <a:solidFill>
              <a:srgbClr val="FFFF00"/>
            </a:solidFill>
            <a:ln>
              <a:noFill/>
            </a:ln>
          </c:spPr>
          <c:dPt>
            <c:idx val="0"/>
            <c:bubble3D val="0"/>
            <c:spPr>
              <a:solidFill>
                <a:srgbClr val="FFFF00"/>
              </a:solidFill>
              <a:ln w="19050">
                <a:noFill/>
              </a:ln>
              <a:effectLst/>
            </c:spPr>
            <c:extLst>
              <c:ext xmlns:c16="http://schemas.microsoft.com/office/drawing/2014/chart" uri="{C3380CC4-5D6E-409C-BE32-E72D297353CC}">
                <c16:uniqueId val="{00000001-BB97-4BA5-BEA5-C9230BA80397}"/>
              </c:ext>
            </c:extLst>
          </c:dPt>
          <c:dPt>
            <c:idx val="1"/>
            <c:bubble3D val="0"/>
            <c:spPr>
              <a:solidFill>
                <a:schemeClr val="accent6">
                  <a:lumMod val="20000"/>
                  <a:lumOff val="80000"/>
                </a:schemeClr>
              </a:solidFill>
              <a:ln w="19050">
                <a:noFill/>
              </a:ln>
              <a:effectLst/>
            </c:spPr>
            <c:extLst>
              <c:ext xmlns:c16="http://schemas.microsoft.com/office/drawing/2014/chart" uri="{C3380CC4-5D6E-409C-BE32-E72D297353CC}">
                <c16:uniqueId val="{00000003-BB97-4BA5-BEA5-C9230BA80397}"/>
              </c:ext>
            </c:extLst>
          </c:dPt>
          <c:val>
            <c:numRef>
              <c:f>Analysis!$R$22:$S$22</c:f>
              <c:numCache>
                <c:formatCode>0%</c:formatCode>
                <c:ptCount val="2"/>
                <c:pt idx="0">
                  <c:v>0.44047619047619047</c:v>
                </c:pt>
                <c:pt idx="1">
                  <c:v>0.55952380952380953</c:v>
                </c:pt>
              </c:numCache>
            </c:numRef>
          </c:val>
          <c:extLst>
            <c:ext xmlns:c16="http://schemas.microsoft.com/office/drawing/2014/chart" uri="{C3380CC4-5D6E-409C-BE32-E72D297353CC}">
              <c16:uniqueId val="{00000004-BB97-4BA5-BEA5-C9230BA803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7"/>
        <c:dLbl>
          <c:idx val="0"/>
          <c:layout>
            <c:manualLayout>
              <c:x val="-6.3128325652549458E-2"/>
              <c:y val="5.07288433322307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1916738822688604E-2"/>
              <c:y val="0.116944606581430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layout>
            <c:manualLayout>
              <c:x val="-3.5903712770297899E-2"/>
              <c:y val="-4.7358820659231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dLbl>
          <c:idx val="0"/>
          <c:layout>
            <c:manualLayout>
              <c:x val="-6.4339912482410319E-2"/>
              <c:y val="7.09499178025305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3246020141661945E-2"/>
              <c:y val="4.7085869158857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7092327744746108E-2"/>
              <c:y val="5.40987631552925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5.7441127205692576E-2"/>
              <c:y val="-3.9799920812112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6"/>
        <c:dLbl>
          <c:idx val="0"/>
          <c:layout>
            <c:manualLayout>
              <c:x val="-6.518076360982393E-2"/>
              <c:y val="6.1112175662370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6.2658562637946641E-2"/>
              <c:y val="-6.3118379265805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5.370733940395428E-2"/>
              <c:y val="-7.0131532517561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5.8182951020950446E-2"/>
              <c:y val="-6.31183792658056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1329281318973314E-2"/>
              <c:y val="-4.9092072762293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3.132928131897331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dLbl>
          <c:idx val="0"/>
          <c:layout>
            <c:manualLayout>
              <c:x val="-4.9540236041923334E-2"/>
              <c:y val="9.90975577510823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5.3707339403954335E-2"/>
              <c:y val="3.50657662587809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3.1329281318973314E-2"/>
              <c:y val="3.50657662587809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6.503401360544217E-2"/>
              <c:y val="-6.6966591972341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7134174254942822E-2"/>
              <c:y val="-6.31183792658056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6.2658562637946627E-2"/>
              <c:y val="-4.9092072762293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0"/>
        <c:dLbl>
          <c:idx val="0"/>
          <c:layout>
            <c:manualLayout>
              <c:x val="-6.7134174254942905E-2"/>
              <c:y val="-6.31183792658056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7902446467984751E-2"/>
              <c:y val="-2.8052613007024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7.2562358276643993E-2"/>
              <c:y val="-8.46560376308307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FFC000"/>
              </a:solidFill>
              <a:round/>
            </a:ln>
            <a:effectLst/>
          </c:spPr>
          <c:marker>
            <c:symbol val="none"/>
          </c:marker>
          <c:dLbls>
            <c:dLbl>
              <c:idx val="0"/>
              <c:layout>
                <c:manualLayout>
                  <c:x val="-6.2658562637946641E-2"/>
                  <c:y val="-6.3118379265805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BC-43E9-BDC6-72890E79BCA2}"/>
                </c:ext>
              </c:extLst>
            </c:dLbl>
            <c:dLbl>
              <c:idx val="1"/>
              <c:layout>
                <c:manualLayout>
                  <c:x val="-6.4339912482410319E-2"/>
                  <c:y val="7.09499178025305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BC-43E9-BDC6-72890E79BCA2}"/>
                </c:ext>
              </c:extLst>
            </c:dLbl>
            <c:dLbl>
              <c:idx val="4"/>
              <c:layout>
                <c:manualLayout>
                  <c:x val="-5.370733940395428E-2"/>
                  <c:y val="-7.01315325175618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7BC-43E9-BDC6-72890E79BCA2}"/>
                </c:ext>
              </c:extLst>
            </c:dLbl>
            <c:dLbl>
              <c:idx val="6"/>
              <c:layout>
                <c:manualLayout>
                  <c:x val="-9.3246020141661945E-2"/>
                  <c:y val="4.7085869158857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BC-43E9-BDC6-72890E79BCA2}"/>
                </c:ext>
              </c:extLst>
            </c:dLbl>
            <c:dLbl>
              <c:idx val="7"/>
              <c:layout>
                <c:manualLayout>
                  <c:x val="-5.8182951020950446E-2"/>
                  <c:y val="-6.31183792658056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BC-43E9-BDC6-72890E79BCA2}"/>
                </c:ext>
              </c:extLst>
            </c:dLbl>
            <c:dLbl>
              <c:idx val="8"/>
              <c:layout>
                <c:manualLayout>
                  <c:x val="-6.3128325652549458E-2"/>
                  <c:y val="5.07288433322307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BC-43E9-BDC6-72890E79BCA2}"/>
                </c:ext>
              </c:extLst>
            </c:dLbl>
            <c:dLbl>
              <c:idx val="9"/>
              <c:delete val="1"/>
              <c:extLst>
                <c:ext xmlns:c15="http://schemas.microsoft.com/office/drawing/2012/chart" uri="{CE6537A1-D6FC-4f65-9D91-7224C49458BB}"/>
                <c:ext xmlns:c16="http://schemas.microsoft.com/office/drawing/2014/chart" uri="{C3380CC4-5D6E-409C-BE32-E72D297353CC}">
                  <c16:uniqueId val="{0000000A-F7BC-43E9-BDC6-72890E79BCA2}"/>
                </c:ext>
              </c:extLst>
            </c:dLbl>
            <c:dLbl>
              <c:idx val="10"/>
              <c:layout>
                <c:manualLayout>
                  <c:x val="-3.1329281318973314E-2"/>
                  <c:y val="-4.9092072762293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7BC-43E9-BDC6-72890E79BCA2}"/>
                </c:ext>
              </c:extLst>
            </c:dLbl>
            <c:dLbl>
              <c:idx val="11"/>
              <c:layout>
                <c:manualLayout>
                  <c:x val="-4.9540236041923334E-2"/>
                  <c:y val="9.90975577510823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BC-43E9-BDC6-72890E79BCA2}"/>
                </c:ext>
              </c:extLst>
            </c:dLbl>
            <c:dLbl>
              <c:idx val="12"/>
              <c:delete val="1"/>
              <c:extLst>
                <c:ext xmlns:c15="http://schemas.microsoft.com/office/drawing/2012/chart" uri="{CE6537A1-D6FC-4f65-9D91-7224C49458BB}"/>
                <c:ext xmlns:c16="http://schemas.microsoft.com/office/drawing/2014/chart" uri="{C3380CC4-5D6E-409C-BE32-E72D297353CC}">
                  <c16:uniqueId val="{00000009-F7BC-43E9-BDC6-72890E79BCA2}"/>
                </c:ext>
              </c:extLst>
            </c:dLbl>
            <c:dLbl>
              <c:idx val="13"/>
              <c:layout>
                <c:manualLayout>
                  <c:x val="-7.2562358276643993E-2"/>
                  <c:y val="-8.4656037630830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BC-43E9-BDC6-72890E79BCA2}"/>
                </c:ext>
              </c:extLst>
            </c:dLbl>
            <c:dLbl>
              <c:idx val="14"/>
              <c:layout>
                <c:manualLayout>
                  <c:x val="-5.3707339403954335E-2"/>
                  <c:y val="3.50657662587809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BC-43E9-BDC6-72890E79BCA2}"/>
                </c:ext>
              </c:extLst>
            </c:dLbl>
            <c:dLbl>
              <c:idx val="15"/>
              <c:layout>
                <c:manualLayout>
                  <c:x val="-6.503401360544217E-2"/>
                  <c:y val="-6.69665919723412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BC-43E9-BDC6-72890E79BCA2}"/>
                </c:ext>
              </c:extLst>
            </c:dLbl>
            <c:dLbl>
              <c:idx val="16"/>
              <c:layout>
                <c:manualLayout>
                  <c:x val="-3.1329281318973314E-2"/>
                  <c:y val="3.50657662587809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BC-43E9-BDC6-72890E79BCA2}"/>
                </c:ext>
              </c:extLst>
            </c:dLbl>
            <c:dLbl>
              <c:idx val="17"/>
              <c:delete val="1"/>
              <c:extLst>
                <c:ext xmlns:c15="http://schemas.microsoft.com/office/drawing/2012/chart" uri="{CE6537A1-D6FC-4f65-9D91-7224C49458BB}"/>
                <c:ext xmlns:c16="http://schemas.microsoft.com/office/drawing/2014/chart" uri="{C3380CC4-5D6E-409C-BE32-E72D297353CC}">
                  <c16:uniqueId val="{00000011-F7BC-43E9-BDC6-72890E79BCA2}"/>
                </c:ext>
              </c:extLst>
            </c:dLbl>
            <c:dLbl>
              <c:idx val="18"/>
              <c:layout>
                <c:manualLayout>
                  <c:x val="-6.7134174254942822E-2"/>
                  <c:y val="-6.31183792658056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BC-43E9-BDC6-72890E79BCA2}"/>
                </c:ext>
              </c:extLst>
            </c:dLbl>
            <c:dLbl>
              <c:idx val="1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7BC-43E9-BDC6-72890E79BCA2}"/>
                </c:ext>
              </c:extLst>
            </c:dLbl>
            <c:dLbl>
              <c:idx val="20"/>
              <c:layout>
                <c:manualLayout>
                  <c:x val="-6.2658562637946627E-2"/>
                  <c:y val="-4.90920727622933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7BC-43E9-BDC6-72890E79BCA2}"/>
                </c:ext>
              </c:extLst>
            </c:dLbl>
            <c:dLbl>
              <c:idx val="22"/>
              <c:layout>
                <c:manualLayout>
                  <c:x val="-4.7092327744746108E-2"/>
                  <c:y val="5.40987631552925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7BC-43E9-BDC6-72890E79BCA2}"/>
                </c:ext>
              </c:extLst>
            </c:dLbl>
            <c:dLbl>
              <c:idx val="24"/>
              <c:layout>
                <c:manualLayout>
                  <c:x val="-6.7134174254942905E-2"/>
                  <c:y val="-6.31183792658056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7BC-43E9-BDC6-72890E79BCA2}"/>
                </c:ext>
              </c:extLst>
            </c:dLbl>
            <c:dLbl>
              <c:idx val="2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7BC-43E9-BDC6-72890E79BCA2}"/>
                </c:ext>
              </c:extLst>
            </c:dLbl>
            <c:dLbl>
              <c:idx val="26"/>
              <c:layout>
                <c:manualLayout>
                  <c:x val="-1.7902446467984751E-2"/>
                  <c:y val="-2.8052613007024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7BC-43E9-BDC6-72890E79BCA2}"/>
                </c:ext>
              </c:extLst>
            </c:dLbl>
            <c:dLbl>
              <c:idx val="28"/>
              <c:layout>
                <c:manualLayout>
                  <c:x val="-6.518076360982393E-2"/>
                  <c:y val="6.11121756623702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7BC-43E9-BDC6-72890E79BCA2}"/>
                </c:ext>
              </c:extLst>
            </c:dLbl>
            <c:dLbl>
              <c:idx val="29"/>
              <c:layout>
                <c:manualLayout>
                  <c:x val="-5.7441127205692576E-2"/>
                  <c:y val="-3.9799920812112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BC-43E9-BDC6-72890E79BC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dash"/>
              </a:ln>
              <a:effectLst/>
            </c:spPr>
            <c:trendlineType val="linear"/>
            <c:dispRSqr val="0"/>
            <c:dispEq val="0"/>
          </c:trendline>
          <c:cat>
            <c:strLit>
              <c:ptCount val="31"/>
              <c:pt idx="0">
                <c:v>07-12-2023</c:v>
              </c:pt>
              <c:pt idx="1">
                <c:v>08-12-2023</c:v>
              </c:pt>
              <c:pt idx="2">
                <c:v>09-12-2023</c:v>
              </c:pt>
              <c:pt idx="3">
                <c:v>10-12-2023</c:v>
              </c:pt>
              <c:pt idx="4">
                <c:v>11-12-2023</c:v>
              </c:pt>
              <c:pt idx="5">
                <c:v>12-12-2023</c:v>
              </c:pt>
              <c:pt idx="6">
                <c:v>13-12-2023</c:v>
              </c:pt>
              <c:pt idx="7">
                <c:v>14-12-2023</c:v>
              </c:pt>
              <c:pt idx="8">
                <c:v>15-12-2023</c:v>
              </c:pt>
              <c:pt idx="9">
                <c:v>16-12-2023</c:v>
              </c:pt>
              <c:pt idx="10">
                <c:v>17-12-2023</c:v>
              </c:pt>
              <c:pt idx="11">
                <c:v>18-12-2023</c:v>
              </c:pt>
              <c:pt idx="12">
                <c:v>19-12-2023</c:v>
              </c:pt>
              <c:pt idx="13">
                <c:v>20-12-2023</c:v>
              </c:pt>
              <c:pt idx="14">
                <c:v>21-12-2023</c:v>
              </c:pt>
              <c:pt idx="15">
                <c:v>22-12-2023</c:v>
              </c:pt>
              <c:pt idx="16">
                <c:v>23-12-2023</c:v>
              </c:pt>
              <c:pt idx="17">
                <c:v>24-12-2023</c:v>
              </c:pt>
              <c:pt idx="18">
                <c:v>25-12-2023</c:v>
              </c:pt>
              <c:pt idx="19">
                <c:v>26-12-2023</c:v>
              </c:pt>
              <c:pt idx="20">
                <c:v>27-12-2023</c:v>
              </c:pt>
              <c:pt idx="21">
                <c:v>28-12-2023</c:v>
              </c:pt>
              <c:pt idx="22">
                <c:v>29-12-2023</c:v>
              </c:pt>
              <c:pt idx="23">
                <c:v>30-12-2023</c:v>
              </c:pt>
              <c:pt idx="24">
                <c:v>31-12-2023</c:v>
              </c:pt>
              <c:pt idx="25">
                <c:v>01-01-2024</c:v>
              </c:pt>
              <c:pt idx="26">
                <c:v>02-01-2024</c:v>
              </c:pt>
              <c:pt idx="27">
                <c:v>03-01-2024</c:v>
              </c:pt>
              <c:pt idx="28">
                <c:v>04-01-2024</c:v>
              </c:pt>
              <c:pt idx="29">
                <c:v>05-01-2024</c:v>
              </c:pt>
              <c:pt idx="30">
                <c:v>06-01-2024</c:v>
              </c:pt>
            </c:strLit>
          </c:cat>
          <c:val>
            <c:numLit>
              <c:formatCode>General</c:formatCode>
              <c:ptCount val="31"/>
              <c:pt idx="0">
                <c:v>267</c:v>
              </c:pt>
              <c:pt idx="1">
                <c:v>146</c:v>
              </c:pt>
              <c:pt idx="2">
                <c:v>227</c:v>
              </c:pt>
              <c:pt idx="3">
                <c:v>316</c:v>
              </c:pt>
              <c:pt idx="4">
                <c:v>407</c:v>
              </c:pt>
              <c:pt idx="5">
                <c:v>309</c:v>
              </c:pt>
              <c:pt idx="6">
                <c:v>214</c:v>
              </c:pt>
              <c:pt idx="7">
                <c:v>311</c:v>
              </c:pt>
              <c:pt idx="8">
                <c:v>154</c:v>
              </c:pt>
              <c:pt idx="9">
                <c:v>187</c:v>
              </c:pt>
              <c:pt idx="10">
                <c:v>319</c:v>
              </c:pt>
              <c:pt idx="11">
                <c:v>206</c:v>
              </c:pt>
              <c:pt idx="12">
                <c:v>176</c:v>
              </c:pt>
              <c:pt idx="13">
                <c:v>208</c:v>
              </c:pt>
              <c:pt idx="14">
                <c:v>22</c:v>
              </c:pt>
              <c:pt idx="15">
                <c:v>199</c:v>
              </c:pt>
              <c:pt idx="16">
                <c:v>77</c:v>
              </c:pt>
              <c:pt idx="17">
                <c:v>230</c:v>
              </c:pt>
              <c:pt idx="18">
                <c:v>309</c:v>
              </c:pt>
              <c:pt idx="19">
                <c:v>159</c:v>
              </c:pt>
              <c:pt idx="20">
                <c:v>274</c:v>
              </c:pt>
              <c:pt idx="21">
                <c:v>230</c:v>
              </c:pt>
              <c:pt idx="22">
                <c:v>174</c:v>
              </c:pt>
              <c:pt idx="23">
                <c:v>213</c:v>
              </c:pt>
              <c:pt idx="24">
                <c:v>320</c:v>
              </c:pt>
              <c:pt idx="25">
                <c:v>163</c:v>
              </c:pt>
              <c:pt idx="26">
                <c:v>339</c:v>
              </c:pt>
              <c:pt idx="27">
                <c:v>191</c:v>
              </c:pt>
              <c:pt idx="28">
                <c:v>59</c:v>
              </c:pt>
              <c:pt idx="29">
                <c:v>89</c:v>
              </c:pt>
              <c:pt idx="30">
                <c:v>92</c:v>
              </c:pt>
            </c:numLit>
          </c:val>
          <c:smooth val="0"/>
          <c:extLst>
            <c:ext xmlns:c16="http://schemas.microsoft.com/office/drawing/2014/chart" uri="{C3380CC4-5D6E-409C-BE32-E72D297353CC}">
              <c16:uniqueId val="{00000000-F3B0-491D-8E69-43875F9C01E0}"/>
            </c:ext>
          </c:extLst>
        </c:ser>
        <c:dLbls>
          <c:showLegendKey val="0"/>
          <c:showVal val="0"/>
          <c:showCatName val="0"/>
          <c:showSerName val="0"/>
          <c:showPercent val="0"/>
          <c:showBubbleSize val="0"/>
        </c:dLbls>
        <c:smooth val="0"/>
        <c:axId val="1202604576"/>
        <c:axId val="1202606016"/>
      </c:lineChart>
      <c:catAx>
        <c:axId val="1202604576"/>
        <c:scaling>
          <c:orientation val="minMax"/>
        </c:scaling>
        <c:delete val="1"/>
        <c:axPos val="b"/>
        <c:numFmt formatCode="General" sourceLinked="1"/>
        <c:majorTickMark val="none"/>
        <c:minorTickMark val="none"/>
        <c:tickLblPos val="nextTo"/>
        <c:crossAx val="1202606016"/>
        <c:crosses val="autoZero"/>
        <c:auto val="1"/>
        <c:lblAlgn val="ctr"/>
        <c:lblOffset val="100"/>
        <c:noMultiLvlLbl val="0"/>
      </c:catAx>
      <c:valAx>
        <c:axId val="1202606016"/>
        <c:scaling>
          <c:orientation val="minMax"/>
        </c:scaling>
        <c:delete val="1"/>
        <c:axPos val="l"/>
        <c:numFmt formatCode="General" sourceLinked="1"/>
        <c:majorTickMark val="none"/>
        <c:minorTickMark val="none"/>
        <c:tickLblPos val="nextTo"/>
        <c:crossAx val="12026045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_xlchart.v1.1</cx:f>
      </cx:numDim>
    </cx:data>
  </cx:chartData>
  <cx:chart>
    <cx:plotArea>
      <cx:plotAreaRegion>
        <cx:series layoutId="treemap" uniqueId="{72071439-42EA-4D8E-9897-E76DC2AB3306}">
          <cx:tx>
            <cx:txData>
              <cx:f>_xlchart.v1.0</cx:f>
              <cx:v>Total Passengers</cx:v>
            </cx:txData>
          </cx:tx>
          <cx:spPr>
            <a:ln>
              <a:noFill/>
            </a:ln>
          </cx:spPr>
          <cx:dataPt idx="0">
            <cx:spPr>
              <a:solidFill>
                <a:srgbClr val="8AE4E2"/>
              </a:solidFill>
              <a:ln>
                <a:noFill/>
              </a:ln>
            </cx:spPr>
          </cx:dataPt>
          <cx:dataPt idx="1">
            <cx:spPr>
              <a:solidFill>
                <a:srgbClr val="E97132">
                  <a:lumMod val="40000"/>
                  <a:lumOff val="60000"/>
                </a:srgbClr>
              </a:solidFill>
              <a:ln>
                <a:noFill/>
              </a:ln>
            </cx:spPr>
          </cx:dataPt>
          <cx:dataPt idx="2">
            <cx:spPr>
              <a:solidFill>
                <a:srgbClr val="4EA72E">
                  <a:lumMod val="40000"/>
                  <a:lumOff val="60000"/>
                </a:srgbClr>
              </a:solidFill>
              <a:ln>
                <a:noFill/>
              </a:ln>
            </cx:spPr>
          </cx:dataPt>
          <cx:dataPt idx="3">
            <cx:spPr>
              <a:solidFill>
                <a:srgbClr val="0F9ED5">
                  <a:lumMod val="20000"/>
                  <a:lumOff val="80000"/>
                </a:srgbClr>
              </a:solidFill>
              <a:ln>
                <a:noFill/>
              </a:ln>
            </cx:spPr>
          </cx:dataPt>
          <cx:dataLabels pos="inEnd">
            <cx:numFmt formatCode="#,##0" sourceLinked="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0F2F5AF7-8482-42F2-ADCA-B3705942B664}">
          <cx:tx>
            <cx:txData>
              <cx:f>_xlchart.v2.4</cx:f>
              <cx:v>Sum of Revenue</cx:v>
            </cx:txData>
          </cx:tx>
          <cx:spPr>
            <a:solidFill>
              <a:srgbClr val="FFC000"/>
            </a:solidFill>
          </cx:spPr>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18" Type="http://schemas.openxmlformats.org/officeDocument/2006/relationships/hyperlink" Target="#Dashboard3!A1"/><Relationship Id="rId3" Type="http://schemas.openxmlformats.org/officeDocument/2006/relationships/image" Target="../media/image16.png"/><Relationship Id="rId7" Type="http://schemas.openxmlformats.org/officeDocument/2006/relationships/chart" Target="../charts/chart2.xml"/><Relationship Id="rId12" Type="http://schemas.microsoft.com/office/2014/relationships/chartEx" Target="../charts/chartEx1.xml"/><Relationship Id="rId17" Type="http://schemas.openxmlformats.org/officeDocument/2006/relationships/image" Target="../media/image21.png"/><Relationship Id="rId2" Type="http://schemas.openxmlformats.org/officeDocument/2006/relationships/image" Target="../media/image15.png"/><Relationship Id="rId16" Type="http://schemas.openxmlformats.org/officeDocument/2006/relationships/image" Target="../media/image20.png"/><Relationship Id="rId1" Type="http://schemas.openxmlformats.org/officeDocument/2006/relationships/image" Target="../media/image14.png"/><Relationship Id="rId6" Type="http://schemas.openxmlformats.org/officeDocument/2006/relationships/image" Target="../media/image18.png"/><Relationship Id="rId11" Type="http://schemas.openxmlformats.org/officeDocument/2006/relationships/chart" Target="../charts/chart6.xml"/><Relationship Id="rId5" Type="http://schemas.openxmlformats.org/officeDocument/2006/relationships/image" Target="../media/image17.png"/><Relationship Id="rId15" Type="http://schemas.openxmlformats.org/officeDocument/2006/relationships/hyperlink" Target="#Dashboard2!A1"/><Relationship Id="rId10" Type="http://schemas.openxmlformats.org/officeDocument/2006/relationships/chart" Target="../charts/chart5.xml"/><Relationship Id="rId19" Type="http://schemas.openxmlformats.org/officeDocument/2006/relationships/image" Target="../media/image22.png"/><Relationship Id="rId4" Type="http://schemas.openxmlformats.org/officeDocument/2006/relationships/chart" Target="../charts/chart1.xml"/><Relationship Id="rId9" Type="http://schemas.openxmlformats.org/officeDocument/2006/relationships/chart" Target="../charts/chart4.xml"/><Relationship Id="rId1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33.png"/><Relationship Id="rId18" Type="http://schemas.openxmlformats.org/officeDocument/2006/relationships/hyperlink" Target="#Dashboard!A1"/><Relationship Id="rId3" Type="http://schemas.openxmlformats.org/officeDocument/2006/relationships/chart" Target="../charts/chart8.xml"/><Relationship Id="rId21" Type="http://schemas.openxmlformats.org/officeDocument/2006/relationships/image" Target="../media/image38.png"/><Relationship Id="rId7" Type="http://schemas.openxmlformats.org/officeDocument/2006/relationships/chart" Target="../charts/chart11.xml"/><Relationship Id="rId12" Type="http://schemas.openxmlformats.org/officeDocument/2006/relationships/image" Target="../media/image32.png"/><Relationship Id="rId17" Type="http://schemas.openxmlformats.org/officeDocument/2006/relationships/image" Target="../media/image36.png"/><Relationship Id="rId2" Type="http://schemas.openxmlformats.org/officeDocument/2006/relationships/image" Target="../media/image23.png"/><Relationship Id="rId16" Type="http://schemas.openxmlformats.org/officeDocument/2006/relationships/chart" Target="../charts/chart15.xml"/><Relationship Id="rId20" Type="http://schemas.openxmlformats.org/officeDocument/2006/relationships/hyperlink" Target="#Dashboard3!A1"/><Relationship Id="rId1" Type="http://schemas.openxmlformats.org/officeDocument/2006/relationships/image" Target="../media/image14.png"/><Relationship Id="rId6" Type="http://schemas.openxmlformats.org/officeDocument/2006/relationships/image" Target="../media/image24.png"/><Relationship Id="rId11" Type="http://schemas.openxmlformats.org/officeDocument/2006/relationships/image" Target="../media/image31.png"/><Relationship Id="rId5" Type="http://schemas.openxmlformats.org/officeDocument/2006/relationships/chart" Target="../charts/chart10.xml"/><Relationship Id="rId15" Type="http://schemas.openxmlformats.org/officeDocument/2006/relationships/image" Target="../media/image35.png"/><Relationship Id="rId10" Type="http://schemas.openxmlformats.org/officeDocument/2006/relationships/chart" Target="../charts/chart14.xml"/><Relationship Id="rId19" Type="http://schemas.openxmlformats.org/officeDocument/2006/relationships/image" Target="../media/image37.png"/><Relationship Id="rId4" Type="http://schemas.openxmlformats.org/officeDocument/2006/relationships/chart" Target="../charts/chart9.xml"/><Relationship Id="rId9" Type="http://schemas.openxmlformats.org/officeDocument/2006/relationships/chart" Target="../charts/chart13.xml"/><Relationship Id="rId14" Type="http://schemas.openxmlformats.org/officeDocument/2006/relationships/image" Target="../media/image3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image" Target="../media/image40.png"/><Relationship Id="rId3" Type="http://schemas.openxmlformats.org/officeDocument/2006/relationships/chart" Target="../charts/chart18.xml"/><Relationship Id="rId7" Type="http://schemas.microsoft.com/office/2014/relationships/chartEx" Target="../charts/chartEx2.xml"/><Relationship Id="rId12" Type="http://schemas.openxmlformats.org/officeDocument/2006/relationships/hyperlink" Target="#Dashboard!A1"/><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0.xml"/><Relationship Id="rId11" Type="http://schemas.openxmlformats.org/officeDocument/2006/relationships/image" Target="../media/image20.png"/><Relationship Id="rId5" Type="http://schemas.openxmlformats.org/officeDocument/2006/relationships/chart" Target="../charts/chart19.xml"/><Relationship Id="rId10" Type="http://schemas.openxmlformats.org/officeDocument/2006/relationships/hyperlink" Target="#Dashboard2!A1"/><Relationship Id="rId4" Type="http://schemas.openxmlformats.org/officeDocument/2006/relationships/image" Target="../media/image39.png"/><Relationship Id="rId9" Type="http://schemas.openxmlformats.org/officeDocument/2006/relationships/chart" Target="../charts/chart22.xml"/><Relationship Id="rId14"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12</xdr:col>
      <xdr:colOff>123825</xdr:colOff>
      <xdr:row>27</xdr:row>
      <xdr:rowOff>28575</xdr:rowOff>
    </xdr:from>
    <xdr:to>
      <xdr:col>12</xdr:col>
      <xdr:colOff>1038225</xdr:colOff>
      <xdr:row>32</xdr:row>
      <xdr:rowOff>38100</xdr:rowOff>
    </xdr:to>
    <xdr:pic>
      <xdr:nvPicPr>
        <xdr:cNvPr id="9" name="Graphic 8" descr="Man with solid fill">
          <a:extLst>
            <a:ext uri="{FF2B5EF4-FFF2-40B4-BE49-F238E27FC236}">
              <a16:creationId xmlns:a16="http://schemas.microsoft.com/office/drawing/2014/main" id="{B06FC495-594E-7833-FA8D-31C2B6E659D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573000" y="4914900"/>
          <a:ext cx="914400" cy="914400"/>
        </a:xfrm>
        <a:prstGeom prst="rect">
          <a:avLst/>
        </a:prstGeom>
      </xdr:spPr>
    </xdr:pic>
    <xdr:clientData/>
  </xdr:twoCellAnchor>
  <xdr:twoCellAnchor editAs="oneCell">
    <xdr:from>
      <xdr:col>12</xdr:col>
      <xdr:colOff>914400</xdr:colOff>
      <xdr:row>27</xdr:row>
      <xdr:rowOff>28575</xdr:rowOff>
    </xdr:from>
    <xdr:to>
      <xdr:col>13</xdr:col>
      <xdr:colOff>571500</xdr:colOff>
      <xdr:row>32</xdr:row>
      <xdr:rowOff>38100</xdr:rowOff>
    </xdr:to>
    <xdr:pic>
      <xdr:nvPicPr>
        <xdr:cNvPr id="11" name="Graphic 10" descr="Woman with solid fill">
          <a:extLst>
            <a:ext uri="{FF2B5EF4-FFF2-40B4-BE49-F238E27FC236}">
              <a16:creationId xmlns:a16="http://schemas.microsoft.com/office/drawing/2014/main" id="{DDBEE156-4D73-9DCB-A17F-9B5D7625FD7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363575" y="4914900"/>
          <a:ext cx="914400" cy="914400"/>
        </a:xfrm>
        <a:prstGeom prst="rect">
          <a:avLst/>
        </a:prstGeom>
      </xdr:spPr>
    </xdr:pic>
    <xdr:clientData/>
  </xdr:twoCellAnchor>
  <xdr:twoCellAnchor editAs="oneCell">
    <xdr:from>
      <xdr:col>12</xdr:col>
      <xdr:colOff>114300</xdr:colOff>
      <xdr:row>34</xdr:row>
      <xdr:rowOff>38100</xdr:rowOff>
    </xdr:from>
    <xdr:to>
      <xdr:col>12</xdr:col>
      <xdr:colOff>1028700</xdr:colOff>
      <xdr:row>39</xdr:row>
      <xdr:rowOff>47625</xdr:rowOff>
    </xdr:to>
    <xdr:pic>
      <xdr:nvPicPr>
        <xdr:cNvPr id="14" name="Graphic 13" descr="Man with solid fill">
          <a:extLst>
            <a:ext uri="{FF2B5EF4-FFF2-40B4-BE49-F238E27FC236}">
              <a16:creationId xmlns:a16="http://schemas.microsoft.com/office/drawing/2014/main" id="{61686A95-B7E2-F8A9-84F5-DEEA6EB494B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563475" y="6191250"/>
          <a:ext cx="914400" cy="914400"/>
        </a:xfrm>
        <a:prstGeom prst="rect">
          <a:avLst/>
        </a:prstGeom>
      </xdr:spPr>
    </xdr:pic>
    <xdr:clientData/>
  </xdr:twoCellAnchor>
  <xdr:twoCellAnchor editAs="oneCell">
    <xdr:from>
      <xdr:col>12</xdr:col>
      <xdr:colOff>904875</xdr:colOff>
      <xdr:row>34</xdr:row>
      <xdr:rowOff>38100</xdr:rowOff>
    </xdr:from>
    <xdr:to>
      <xdr:col>13</xdr:col>
      <xdr:colOff>561975</xdr:colOff>
      <xdr:row>39</xdr:row>
      <xdr:rowOff>47625</xdr:rowOff>
    </xdr:to>
    <xdr:pic>
      <xdr:nvPicPr>
        <xdr:cNvPr id="15" name="Graphic 14" descr="Woman with solid fill">
          <a:extLst>
            <a:ext uri="{FF2B5EF4-FFF2-40B4-BE49-F238E27FC236}">
              <a16:creationId xmlns:a16="http://schemas.microsoft.com/office/drawing/2014/main" id="{31F9D686-72CA-2FD1-A0F2-8A58D026FB2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354050" y="6191250"/>
          <a:ext cx="914400" cy="914400"/>
        </a:xfrm>
        <a:prstGeom prst="rect">
          <a:avLst/>
        </a:prstGeom>
      </xdr:spPr>
    </xdr:pic>
    <xdr:clientData/>
  </xdr:twoCellAnchor>
  <xdr:twoCellAnchor>
    <xdr:from>
      <xdr:col>13</xdr:col>
      <xdr:colOff>400050</xdr:colOff>
      <xdr:row>27</xdr:row>
      <xdr:rowOff>9525</xdr:rowOff>
    </xdr:from>
    <xdr:to>
      <xdr:col>14</xdr:col>
      <xdr:colOff>447675</xdr:colOff>
      <xdr:row>32</xdr:row>
      <xdr:rowOff>19050</xdr:rowOff>
    </xdr:to>
    <xdr:grpSp>
      <xdr:nvGrpSpPr>
        <xdr:cNvPr id="29" name="Group 28">
          <a:extLst>
            <a:ext uri="{FF2B5EF4-FFF2-40B4-BE49-F238E27FC236}">
              <a16:creationId xmlns:a16="http://schemas.microsoft.com/office/drawing/2014/main" id="{F99E00DD-9C7D-FBE2-93B9-3298ABD89D4D}"/>
            </a:ext>
          </a:extLst>
        </xdr:cNvPr>
        <xdr:cNvGrpSpPr/>
      </xdr:nvGrpSpPr>
      <xdr:grpSpPr>
        <a:xfrm>
          <a:off x="13582650" y="4895850"/>
          <a:ext cx="914400" cy="914400"/>
          <a:chOff x="14106525" y="4895850"/>
          <a:chExt cx="914400" cy="914400"/>
        </a:xfrm>
      </xdr:grpSpPr>
      <xdr:pic>
        <xdr:nvPicPr>
          <xdr:cNvPr id="25" name="Graphic 24" descr="Man with solid fill">
            <a:extLst>
              <a:ext uri="{FF2B5EF4-FFF2-40B4-BE49-F238E27FC236}">
                <a16:creationId xmlns:a16="http://schemas.microsoft.com/office/drawing/2014/main" id="{03992ABC-7AC6-E902-695C-8925C7D3A51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106525" y="4895850"/>
            <a:ext cx="914400" cy="914400"/>
          </a:xfrm>
          <a:prstGeom prst="rect">
            <a:avLst/>
          </a:prstGeom>
        </xdr:spPr>
      </xdr:pic>
      <xdr:pic>
        <xdr:nvPicPr>
          <xdr:cNvPr id="24" name="Picture 23">
            <a:extLst>
              <a:ext uri="{FF2B5EF4-FFF2-40B4-BE49-F238E27FC236}">
                <a16:creationId xmlns:a16="http://schemas.microsoft.com/office/drawing/2014/main" id="{9C68159B-903C-2E12-0F08-5CD98D6633C2}"/>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14430374" y="5191124"/>
            <a:ext cx="332765" cy="332765"/>
          </a:xfrm>
          <a:prstGeom prst="rect">
            <a:avLst/>
          </a:prstGeom>
          <a:noFill/>
          <a:ln>
            <a:noFill/>
          </a:ln>
        </xdr:spPr>
      </xdr:pic>
    </xdr:grpSp>
    <xdr:clientData/>
  </xdr:twoCellAnchor>
  <xdr:twoCellAnchor>
    <xdr:from>
      <xdr:col>13</xdr:col>
      <xdr:colOff>390525</xdr:colOff>
      <xdr:row>34</xdr:row>
      <xdr:rowOff>19050</xdr:rowOff>
    </xdr:from>
    <xdr:to>
      <xdr:col>14</xdr:col>
      <xdr:colOff>438150</xdr:colOff>
      <xdr:row>39</xdr:row>
      <xdr:rowOff>28575</xdr:rowOff>
    </xdr:to>
    <xdr:grpSp>
      <xdr:nvGrpSpPr>
        <xdr:cNvPr id="28" name="Group 27">
          <a:extLst>
            <a:ext uri="{FF2B5EF4-FFF2-40B4-BE49-F238E27FC236}">
              <a16:creationId xmlns:a16="http://schemas.microsoft.com/office/drawing/2014/main" id="{8C484F7A-ED03-FE87-0D2A-956FA462BD64}"/>
            </a:ext>
          </a:extLst>
        </xdr:cNvPr>
        <xdr:cNvGrpSpPr/>
      </xdr:nvGrpSpPr>
      <xdr:grpSpPr>
        <a:xfrm>
          <a:off x="13573125" y="6172200"/>
          <a:ext cx="914400" cy="914400"/>
          <a:chOff x="14097000" y="6172200"/>
          <a:chExt cx="914400" cy="914400"/>
        </a:xfrm>
      </xdr:grpSpPr>
      <xdr:pic>
        <xdr:nvPicPr>
          <xdr:cNvPr id="26" name="Graphic 25" descr="Man with solid fill">
            <a:extLst>
              <a:ext uri="{FF2B5EF4-FFF2-40B4-BE49-F238E27FC236}">
                <a16:creationId xmlns:a16="http://schemas.microsoft.com/office/drawing/2014/main" id="{EB0280EA-B494-0201-43E8-30F02E4CCAA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4097000" y="6172200"/>
            <a:ext cx="914400" cy="914400"/>
          </a:xfrm>
          <a:prstGeom prst="rect">
            <a:avLst/>
          </a:prstGeom>
        </xdr:spPr>
      </xdr:pic>
      <xdr:pic>
        <xdr:nvPicPr>
          <xdr:cNvPr id="27" name="Picture 26">
            <a:extLst>
              <a:ext uri="{FF2B5EF4-FFF2-40B4-BE49-F238E27FC236}">
                <a16:creationId xmlns:a16="http://schemas.microsoft.com/office/drawing/2014/main" id="{D40ECDED-1B1E-FD73-F389-E94D3B8E36D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420849" y="6476999"/>
            <a:ext cx="332765" cy="332765"/>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8</xdr:row>
      <xdr:rowOff>85729</xdr:rowOff>
    </xdr:from>
    <xdr:to>
      <xdr:col>8</xdr:col>
      <xdr:colOff>523875</xdr:colOff>
      <xdr:row>29</xdr:row>
      <xdr:rowOff>123830</xdr:rowOff>
    </xdr:to>
    <xdr:sp macro="" textlink="">
      <xdr:nvSpPr>
        <xdr:cNvPr id="5" name="Rectangle: Rounded Corners 4">
          <a:extLst>
            <a:ext uri="{FF2B5EF4-FFF2-40B4-BE49-F238E27FC236}">
              <a16:creationId xmlns:a16="http://schemas.microsoft.com/office/drawing/2014/main" id="{0B1709E6-4DD3-4141-6EA4-0283D2DE7791}"/>
            </a:ext>
          </a:extLst>
        </xdr:cNvPr>
        <xdr:cNvSpPr/>
      </xdr:nvSpPr>
      <xdr:spPr>
        <a:xfrm rot="5400000">
          <a:off x="1576387" y="938217"/>
          <a:ext cx="3838576" cy="5029200"/>
        </a:xfrm>
        <a:prstGeom prst="roundRect">
          <a:avLst>
            <a:gd name="adj" fmla="val 4199"/>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609600</xdr:colOff>
      <xdr:row>8</xdr:row>
      <xdr:rowOff>85725</xdr:rowOff>
    </xdr:from>
    <xdr:to>
      <xdr:col>13</xdr:col>
      <xdr:colOff>514350</xdr:colOff>
      <xdr:row>17</xdr:row>
      <xdr:rowOff>95257</xdr:rowOff>
    </xdr:to>
    <xdr:sp macro="" textlink="">
      <xdr:nvSpPr>
        <xdr:cNvPr id="6" name="Rectangle: Rounded Corners 5">
          <a:extLst>
            <a:ext uri="{FF2B5EF4-FFF2-40B4-BE49-F238E27FC236}">
              <a16:creationId xmlns:a16="http://schemas.microsoft.com/office/drawing/2014/main" id="{46A16373-00A6-3A5D-3422-286B11773324}"/>
            </a:ext>
          </a:extLst>
        </xdr:cNvPr>
        <xdr:cNvSpPr/>
      </xdr:nvSpPr>
      <xdr:spPr>
        <a:xfrm rot="5400000">
          <a:off x="6943721" y="685804"/>
          <a:ext cx="1638307" cy="3333750"/>
        </a:xfrm>
        <a:prstGeom prst="roundRect">
          <a:avLst>
            <a:gd name="adj" fmla="val 8692"/>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619123</xdr:colOff>
      <xdr:row>2</xdr:row>
      <xdr:rowOff>161925</xdr:rowOff>
    </xdr:from>
    <xdr:to>
      <xdr:col>18</xdr:col>
      <xdr:colOff>0</xdr:colOff>
      <xdr:row>29</xdr:row>
      <xdr:rowOff>142877</xdr:rowOff>
    </xdr:to>
    <xdr:sp macro="" textlink="">
      <xdr:nvSpPr>
        <xdr:cNvPr id="7" name="Rectangle: Rounded Corners 6">
          <a:extLst>
            <a:ext uri="{FF2B5EF4-FFF2-40B4-BE49-F238E27FC236}">
              <a16:creationId xmlns:a16="http://schemas.microsoft.com/office/drawing/2014/main" id="{D21FB457-6C35-B850-A209-D671CDE2E18F}"/>
            </a:ext>
          </a:extLst>
        </xdr:cNvPr>
        <xdr:cNvSpPr/>
      </xdr:nvSpPr>
      <xdr:spPr>
        <a:xfrm rot="5400000">
          <a:off x="8505823" y="1552575"/>
          <a:ext cx="4867277" cy="2809877"/>
        </a:xfrm>
        <a:prstGeom prst="roundRect">
          <a:avLst>
            <a:gd name="adj" fmla="val 6674"/>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609600</xdr:colOff>
      <xdr:row>18</xdr:row>
      <xdr:rowOff>1</xdr:rowOff>
    </xdr:from>
    <xdr:to>
      <xdr:col>13</xdr:col>
      <xdr:colOff>514350</xdr:colOff>
      <xdr:row>29</xdr:row>
      <xdr:rowOff>133354</xdr:rowOff>
    </xdr:to>
    <xdr:sp macro="" textlink="">
      <xdr:nvSpPr>
        <xdr:cNvPr id="8" name="Rectangle: Rounded Corners 7">
          <a:extLst>
            <a:ext uri="{FF2B5EF4-FFF2-40B4-BE49-F238E27FC236}">
              <a16:creationId xmlns:a16="http://schemas.microsoft.com/office/drawing/2014/main" id="{361B87CD-675B-9E18-6654-8586F047AAB3}"/>
            </a:ext>
          </a:extLst>
        </xdr:cNvPr>
        <xdr:cNvSpPr/>
      </xdr:nvSpPr>
      <xdr:spPr>
        <a:xfrm rot="5400000">
          <a:off x="6700836" y="2652715"/>
          <a:ext cx="2124078" cy="3333750"/>
        </a:xfrm>
        <a:prstGeom prst="roundRect">
          <a:avLst>
            <a:gd name="adj" fmla="val 8692"/>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oneCellAnchor>
    <xdr:from>
      <xdr:col>1</xdr:col>
      <xdr:colOff>285750</xdr:colOff>
      <xdr:row>0</xdr:row>
      <xdr:rowOff>47625</xdr:rowOff>
    </xdr:from>
    <xdr:ext cx="4388894" cy="451855"/>
    <xdr:sp macro="" textlink="">
      <xdr:nvSpPr>
        <xdr:cNvPr id="9" name="TextBox 8">
          <a:extLst>
            <a:ext uri="{FF2B5EF4-FFF2-40B4-BE49-F238E27FC236}">
              <a16:creationId xmlns:a16="http://schemas.microsoft.com/office/drawing/2014/main" id="{40281B62-C27D-7F62-5E0B-C23488E4C5B1}"/>
            </a:ext>
          </a:extLst>
        </xdr:cNvPr>
        <xdr:cNvSpPr txBox="1"/>
      </xdr:nvSpPr>
      <xdr:spPr>
        <a:xfrm>
          <a:off x="971550" y="47625"/>
          <a:ext cx="4388894" cy="45185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ln>
                <a:solidFill>
                  <a:srgbClr val="FFC000"/>
                </a:solidFill>
              </a:ln>
              <a:solidFill>
                <a:srgbClr val="C00000"/>
              </a:solidFill>
              <a:latin typeface="Bodoni MT Black" panose="02070A03080606020203" pitchFamily="18" charset="0"/>
            </a:rPr>
            <a:t>Transportation Dashboard</a:t>
          </a:r>
        </a:p>
      </xdr:txBody>
    </xdr:sp>
    <xdr:clientData/>
  </xdr:oneCellAnchor>
  <xdr:twoCellAnchor>
    <xdr:from>
      <xdr:col>1</xdr:col>
      <xdr:colOff>285748</xdr:colOff>
      <xdr:row>2</xdr:row>
      <xdr:rowOff>161929</xdr:rowOff>
    </xdr:from>
    <xdr:to>
      <xdr:col>3</xdr:col>
      <xdr:colOff>352425</xdr:colOff>
      <xdr:row>8</xdr:row>
      <xdr:rowOff>9529</xdr:rowOff>
    </xdr:to>
    <xdr:grpSp>
      <xdr:nvGrpSpPr>
        <xdr:cNvPr id="22" name="Group 21">
          <a:extLst>
            <a:ext uri="{FF2B5EF4-FFF2-40B4-BE49-F238E27FC236}">
              <a16:creationId xmlns:a16="http://schemas.microsoft.com/office/drawing/2014/main" id="{F0A7EB86-1EAF-1D9B-990A-06A29C417DA1}"/>
            </a:ext>
          </a:extLst>
        </xdr:cNvPr>
        <xdr:cNvGrpSpPr/>
      </xdr:nvGrpSpPr>
      <xdr:grpSpPr>
        <a:xfrm>
          <a:off x="971548" y="523879"/>
          <a:ext cx="1438277" cy="933450"/>
          <a:chOff x="981073" y="523879"/>
          <a:chExt cx="1438277" cy="933450"/>
        </a:xfrm>
      </xdr:grpSpPr>
      <xdr:sp macro="" textlink="">
        <xdr:nvSpPr>
          <xdr:cNvPr id="3" name="Rectangle: Rounded Corners 2">
            <a:extLst>
              <a:ext uri="{FF2B5EF4-FFF2-40B4-BE49-F238E27FC236}">
                <a16:creationId xmlns:a16="http://schemas.microsoft.com/office/drawing/2014/main" id="{85772597-BF65-3579-4B91-AD79B0231EF7}"/>
              </a:ext>
            </a:extLst>
          </xdr:cNvPr>
          <xdr:cNvSpPr/>
        </xdr:nvSpPr>
        <xdr:spPr>
          <a:xfrm rot="5400000">
            <a:off x="1223961" y="280991"/>
            <a:ext cx="933450" cy="1419226"/>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0" name="TextBox 9">
            <a:extLst>
              <a:ext uri="{FF2B5EF4-FFF2-40B4-BE49-F238E27FC236}">
                <a16:creationId xmlns:a16="http://schemas.microsoft.com/office/drawing/2014/main" id="{7C5E68AD-C886-8E39-AC99-2EDD4167E154}"/>
              </a:ext>
            </a:extLst>
          </xdr:cNvPr>
          <xdr:cNvSpPr txBox="1"/>
        </xdr:nvSpPr>
        <xdr:spPr>
          <a:xfrm>
            <a:off x="1019176" y="571500"/>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C000"/>
                </a:solidFill>
              </a:rPr>
              <a:t>Total Passenger</a:t>
            </a:r>
          </a:p>
        </xdr:txBody>
      </xdr:sp>
      <xdr:pic>
        <xdr:nvPicPr>
          <xdr:cNvPr id="18" name="Picture 17">
            <a:extLst>
              <a:ext uri="{FF2B5EF4-FFF2-40B4-BE49-F238E27FC236}">
                <a16:creationId xmlns:a16="http://schemas.microsoft.com/office/drawing/2014/main" id="{5BCF46A1-23B8-7BE9-71C1-4F077A059504}"/>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1130014" y="853789"/>
            <a:ext cx="451136" cy="451136"/>
          </a:xfrm>
          <a:prstGeom prst="rect">
            <a:avLst/>
          </a:prstGeom>
        </xdr:spPr>
      </xdr:pic>
      <xdr:sp macro="" textlink="Analysis!A5">
        <xdr:nvSpPr>
          <xdr:cNvPr id="21" name="TextBox 20">
            <a:extLst>
              <a:ext uri="{FF2B5EF4-FFF2-40B4-BE49-F238E27FC236}">
                <a16:creationId xmlns:a16="http://schemas.microsoft.com/office/drawing/2014/main" id="{6B5DA57D-24CE-3241-ECDE-B34E13CDB81F}"/>
              </a:ext>
            </a:extLst>
          </xdr:cNvPr>
          <xdr:cNvSpPr txBox="1"/>
        </xdr:nvSpPr>
        <xdr:spPr>
          <a:xfrm>
            <a:off x="1609725" y="942975"/>
            <a:ext cx="6953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B2931C-07D3-4411-BE14-AFDDAE2BCA07}" type="TxLink">
              <a:rPr lang="en-US" sz="1600" b="1" i="0" u="none" strike="noStrike">
                <a:solidFill>
                  <a:schemeClr val="bg1"/>
                </a:solidFill>
                <a:latin typeface="Aptos Narrow"/>
              </a:rPr>
              <a:pPr/>
              <a:t>6,587</a:t>
            </a:fld>
            <a:endParaRPr lang="en-IN" sz="1600" b="1">
              <a:solidFill>
                <a:schemeClr val="bg1"/>
              </a:solidFill>
            </a:endParaRPr>
          </a:p>
        </xdr:txBody>
      </xdr:sp>
    </xdr:grpSp>
    <xdr:clientData/>
  </xdr:twoCellAnchor>
  <xdr:twoCellAnchor>
    <xdr:from>
      <xdr:col>3</xdr:col>
      <xdr:colOff>419098</xdr:colOff>
      <xdr:row>2</xdr:row>
      <xdr:rowOff>142879</xdr:rowOff>
    </xdr:from>
    <xdr:to>
      <xdr:col>7</xdr:col>
      <xdr:colOff>85724</xdr:colOff>
      <xdr:row>7</xdr:row>
      <xdr:rowOff>171454</xdr:rowOff>
    </xdr:to>
    <xdr:grpSp>
      <xdr:nvGrpSpPr>
        <xdr:cNvPr id="52" name="Group 51">
          <a:extLst>
            <a:ext uri="{FF2B5EF4-FFF2-40B4-BE49-F238E27FC236}">
              <a16:creationId xmlns:a16="http://schemas.microsoft.com/office/drawing/2014/main" id="{21049F8F-46AA-532F-2E56-F92892A3C507}"/>
            </a:ext>
          </a:extLst>
        </xdr:cNvPr>
        <xdr:cNvGrpSpPr/>
      </xdr:nvGrpSpPr>
      <xdr:grpSpPr>
        <a:xfrm>
          <a:off x="2476498" y="504829"/>
          <a:ext cx="2409826" cy="933450"/>
          <a:chOff x="4181473" y="504829"/>
          <a:chExt cx="2409826" cy="933450"/>
        </a:xfrm>
      </xdr:grpSpPr>
      <xdr:grpSp>
        <xdr:nvGrpSpPr>
          <xdr:cNvPr id="34" name="Group 33">
            <a:extLst>
              <a:ext uri="{FF2B5EF4-FFF2-40B4-BE49-F238E27FC236}">
                <a16:creationId xmlns:a16="http://schemas.microsoft.com/office/drawing/2014/main" id="{3C11FF3E-0363-77F4-2C1A-EB9224251929}"/>
              </a:ext>
            </a:extLst>
          </xdr:cNvPr>
          <xdr:cNvGrpSpPr/>
        </xdr:nvGrpSpPr>
        <xdr:grpSpPr>
          <a:xfrm>
            <a:off x="4181473" y="504829"/>
            <a:ext cx="2409826" cy="933450"/>
            <a:chOff x="981073" y="523879"/>
            <a:chExt cx="1432614" cy="933450"/>
          </a:xfrm>
        </xdr:grpSpPr>
        <xdr:sp macro="" textlink="">
          <xdr:nvSpPr>
            <xdr:cNvPr id="35" name="Rectangle: Rounded Corners 34">
              <a:extLst>
                <a:ext uri="{FF2B5EF4-FFF2-40B4-BE49-F238E27FC236}">
                  <a16:creationId xmlns:a16="http://schemas.microsoft.com/office/drawing/2014/main" id="{64E7F251-F008-640B-EC24-AA5B1083758F}"/>
                </a:ext>
              </a:extLst>
            </xdr:cNvPr>
            <xdr:cNvSpPr/>
          </xdr:nvSpPr>
          <xdr:spPr>
            <a:xfrm rot="5400000">
              <a:off x="1223961" y="280991"/>
              <a:ext cx="933450" cy="1419226"/>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6" name="TextBox 35">
              <a:extLst>
                <a:ext uri="{FF2B5EF4-FFF2-40B4-BE49-F238E27FC236}">
                  <a16:creationId xmlns:a16="http://schemas.microsoft.com/office/drawing/2014/main" id="{5FE431D1-A74A-4B27-A846-21EF20D8FC92}"/>
                </a:ext>
              </a:extLst>
            </xdr:cNvPr>
            <xdr:cNvSpPr txBox="1"/>
          </xdr:nvSpPr>
          <xdr:spPr>
            <a:xfrm>
              <a:off x="996527" y="571500"/>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C000"/>
                  </a:solidFill>
                </a:rPr>
                <a:t>Busiest Route</a:t>
              </a:r>
            </a:p>
          </xdr:txBody>
        </xdr:sp>
        <xdr:sp macro="" textlink="Analysis!A15">
          <xdr:nvSpPr>
            <xdr:cNvPr id="38" name="TextBox 37">
              <a:extLst>
                <a:ext uri="{FF2B5EF4-FFF2-40B4-BE49-F238E27FC236}">
                  <a16:creationId xmlns:a16="http://schemas.microsoft.com/office/drawing/2014/main" id="{AE06C35C-67C7-FEFE-0636-882EFF933675}"/>
                </a:ext>
              </a:extLst>
            </xdr:cNvPr>
            <xdr:cNvSpPr txBox="1"/>
          </xdr:nvSpPr>
          <xdr:spPr>
            <a:xfrm>
              <a:off x="1361033" y="952500"/>
              <a:ext cx="105265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7F8AED-DC43-44BA-9C7C-6AF71EDC8C74}" type="TxLink">
                <a:rPr lang="en-US" sz="1600" b="1" i="0" u="none" strike="noStrike">
                  <a:solidFill>
                    <a:schemeClr val="bg1"/>
                  </a:solidFill>
                  <a:latin typeface="Aptos Narrow"/>
                </a:rPr>
                <a:pPr/>
                <a:t>East-West Express</a:t>
              </a:fld>
              <a:endParaRPr lang="en-IN" sz="2400" b="1">
                <a:solidFill>
                  <a:schemeClr val="bg1"/>
                </a:solidFill>
              </a:endParaRPr>
            </a:p>
          </xdr:txBody>
        </xdr:sp>
      </xdr:grpSp>
      <xdr:pic>
        <xdr:nvPicPr>
          <xdr:cNvPr id="42" name="Picture 41">
            <a:extLst>
              <a:ext uri="{FF2B5EF4-FFF2-40B4-BE49-F238E27FC236}">
                <a16:creationId xmlns:a16="http://schemas.microsoft.com/office/drawing/2014/main" id="{DC90607A-7DA5-A54C-9E18-89E81E601357}"/>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4286250" y="790576"/>
            <a:ext cx="533399" cy="552450"/>
          </a:xfrm>
          <a:prstGeom prst="rect">
            <a:avLst/>
          </a:prstGeom>
        </xdr:spPr>
      </xdr:pic>
    </xdr:grpSp>
    <xdr:clientData/>
  </xdr:twoCellAnchor>
  <xdr:twoCellAnchor>
    <xdr:from>
      <xdr:col>7</xdr:col>
      <xdr:colOff>161924</xdr:colOff>
      <xdr:row>2</xdr:row>
      <xdr:rowOff>142879</xdr:rowOff>
    </xdr:from>
    <xdr:to>
      <xdr:col>9</xdr:col>
      <xdr:colOff>485775</xdr:colOff>
      <xdr:row>7</xdr:row>
      <xdr:rowOff>171454</xdr:rowOff>
    </xdr:to>
    <xdr:grpSp>
      <xdr:nvGrpSpPr>
        <xdr:cNvPr id="51" name="Group 50">
          <a:extLst>
            <a:ext uri="{FF2B5EF4-FFF2-40B4-BE49-F238E27FC236}">
              <a16:creationId xmlns:a16="http://schemas.microsoft.com/office/drawing/2014/main" id="{83662B48-F819-6780-50B5-702865F02580}"/>
            </a:ext>
          </a:extLst>
        </xdr:cNvPr>
        <xdr:cNvGrpSpPr/>
      </xdr:nvGrpSpPr>
      <xdr:grpSpPr>
        <a:xfrm>
          <a:off x="4962524" y="504829"/>
          <a:ext cx="1695451" cy="933450"/>
          <a:chOff x="6696074" y="504829"/>
          <a:chExt cx="1695451" cy="933450"/>
        </a:xfrm>
      </xdr:grpSpPr>
      <xdr:grpSp>
        <xdr:nvGrpSpPr>
          <xdr:cNvPr id="47" name="Group 46">
            <a:extLst>
              <a:ext uri="{FF2B5EF4-FFF2-40B4-BE49-F238E27FC236}">
                <a16:creationId xmlns:a16="http://schemas.microsoft.com/office/drawing/2014/main" id="{47DDFC40-E40B-D020-B98E-EDAC1319B9B8}"/>
              </a:ext>
            </a:extLst>
          </xdr:cNvPr>
          <xdr:cNvGrpSpPr/>
        </xdr:nvGrpSpPr>
        <xdr:grpSpPr>
          <a:xfrm>
            <a:off x="6696074" y="504829"/>
            <a:ext cx="1695451" cy="933450"/>
            <a:chOff x="981073" y="523879"/>
            <a:chExt cx="1419226" cy="933450"/>
          </a:xfrm>
        </xdr:grpSpPr>
        <xdr:sp macro="" textlink="">
          <xdr:nvSpPr>
            <xdr:cNvPr id="48" name="Rectangle: Rounded Corners 47">
              <a:extLst>
                <a:ext uri="{FF2B5EF4-FFF2-40B4-BE49-F238E27FC236}">
                  <a16:creationId xmlns:a16="http://schemas.microsoft.com/office/drawing/2014/main" id="{152A1379-5395-7763-9CE4-F195786E50FD}"/>
                </a:ext>
              </a:extLst>
            </xdr:cNvPr>
            <xdr:cNvSpPr/>
          </xdr:nvSpPr>
          <xdr:spPr>
            <a:xfrm rot="5400000">
              <a:off x="1223961" y="280991"/>
              <a:ext cx="933450" cy="1419226"/>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49" name="TextBox 48">
              <a:extLst>
                <a:ext uri="{FF2B5EF4-FFF2-40B4-BE49-F238E27FC236}">
                  <a16:creationId xmlns:a16="http://schemas.microsoft.com/office/drawing/2014/main" id="{6FD33609-B568-588C-445D-CD00BC1C4298}"/>
                </a:ext>
              </a:extLst>
            </xdr:cNvPr>
            <xdr:cNvSpPr txBox="1"/>
          </xdr:nvSpPr>
          <xdr:spPr>
            <a:xfrm>
              <a:off x="985571" y="571500"/>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C000"/>
                  </a:solidFill>
                </a:rPr>
                <a:t>Quiet Route</a:t>
              </a:r>
            </a:p>
          </xdr:txBody>
        </xdr:sp>
        <xdr:sp macro="" textlink="Analysis!D15">
          <xdr:nvSpPr>
            <xdr:cNvPr id="50" name="TextBox 49">
              <a:extLst>
                <a:ext uri="{FF2B5EF4-FFF2-40B4-BE49-F238E27FC236}">
                  <a16:creationId xmlns:a16="http://schemas.microsoft.com/office/drawing/2014/main" id="{AB5FDF4E-E7DA-0844-038C-B9566E1C6312}"/>
                </a:ext>
              </a:extLst>
            </xdr:cNvPr>
            <xdr:cNvSpPr txBox="1"/>
          </xdr:nvSpPr>
          <xdr:spPr>
            <a:xfrm>
              <a:off x="1457645" y="942975"/>
              <a:ext cx="918733"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A8CC1D-3731-463E-A1A5-4B243B12E061}" type="TxLink">
                <a:rPr lang="en-US" sz="1600" b="1" i="0" u="none" strike="noStrike">
                  <a:solidFill>
                    <a:schemeClr val="bg1"/>
                  </a:solidFill>
                  <a:latin typeface="Aptos Narrow"/>
                </a:rPr>
                <a:pPr/>
                <a:t>South Line</a:t>
              </a:fld>
              <a:endParaRPr lang="en-IN" sz="2400" b="1">
                <a:solidFill>
                  <a:schemeClr val="bg1"/>
                </a:solidFill>
              </a:endParaRPr>
            </a:p>
          </xdr:txBody>
        </xdr:sp>
      </xdr:grpSp>
      <xdr:pic>
        <xdr:nvPicPr>
          <xdr:cNvPr id="46" name="Picture 45">
            <a:extLst>
              <a:ext uri="{FF2B5EF4-FFF2-40B4-BE49-F238E27FC236}">
                <a16:creationId xmlns:a16="http://schemas.microsoft.com/office/drawing/2014/main" id="{4FCB4E62-678F-CE6D-9B80-4D2708E39103}"/>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6810375" y="828675"/>
            <a:ext cx="457200" cy="457200"/>
          </a:xfrm>
          <a:prstGeom prst="rect">
            <a:avLst/>
          </a:prstGeom>
        </xdr:spPr>
      </xdr:pic>
    </xdr:grpSp>
    <xdr:clientData/>
  </xdr:twoCellAnchor>
  <xdr:twoCellAnchor>
    <xdr:from>
      <xdr:col>1</xdr:col>
      <xdr:colOff>457198</xdr:colOff>
      <xdr:row>19</xdr:row>
      <xdr:rowOff>57151</xdr:rowOff>
    </xdr:from>
    <xdr:to>
      <xdr:col>6</xdr:col>
      <xdr:colOff>9525</xdr:colOff>
      <xdr:row>29</xdr:row>
      <xdr:rowOff>38101</xdr:rowOff>
    </xdr:to>
    <xdr:graphicFrame macro="">
      <xdr:nvGraphicFramePr>
        <xdr:cNvPr id="53" name="Chart 52">
          <a:extLst>
            <a:ext uri="{FF2B5EF4-FFF2-40B4-BE49-F238E27FC236}">
              <a16:creationId xmlns:a16="http://schemas.microsoft.com/office/drawing/2014/main" id="{E0BEF2C4-552A-41B7-B63E-B08AB731F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419099</xdr:colOff>
      <xdr:row>8</xdr:row>
      <xdr:rowOff>142874</xdr:rowOff>
    </xdr:from>
    <xdr:to>
      <xdr:col>5</xdr:col>
      <xdr:colOff>619125</xdr:colOff>
      <xdr:row>10</xdr:row>
      <xdr:rowOff>95249</xdr:rowOff>
    </xdr:to>
    <xdr:sp macro="" textlink="">
      <xdr:nvSpPr>
        <xdr:cNvPr id="54" name="TextBox 53">
          <a:extLst>
            <a:ext uri="{FF2B5EF4-FFF2-40B4-BE49-F238E27FC236}">
              <a16:creationId xmlns:a16="http://schemas.microsoft.com/office/drawing/2014/main" id="{CA826500-BAF6-244F-12FA-9D0C6080094B}"/>
            </a:ext>
          </a:extLst>
        </xdr:cNvPr>
        <xdr:cNvSpPr txBox="1"/>
      </xdr:nvSpPr>
      <xdr:spPr>
        <a:xfrm>
          <a:off x="1104899" y="1590674"/>
          <a:ext cx="29432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Passengers of different Time moment</a:t>
          </a:r>
        </a:p>
      </xdr:txBody>
    </xdr:sp>
    <xdr:clientData/>
  </xdr:twoCellAnchor>
  <xdr:twoCellAnchor>
    <xdr:from>
      <xdr:col>6</xdr:col>
      <xdr:colOff>95251</xdr:colOff>
      <xdr:row>9</xdr:row>
      <xdr:rowOff>85725</xdr:rowOff>
    </xdr:from>
    <xdr:to>
      <xdr:col>8</xdr:col>
      <xdr:colOff>419101</xdr:colOff>
      <xdr:row>21</xdr:row>
      <xdr:rowOff>142875</xdr:rowOff>
    </xdr:to>
    <xdr:grpSp>
      <xdr:nvGrpSpPr>
        <xdr:cNvPr id="16" name="Group 15">
          <a:extLst>
            <a:ext uri="{FF2B5EF4-FFF2-40B4-BE49-F238E27FC236}">
              <a16:creationId xmlns:a16="http://schemas.microsoft.com/office/drawing/2014/main" id="{05142EE7-A9DD-E7B3-E507-77856C7AE2E0}"/>
            </a:ext>
          </a:extLst>
        </xdr:cNvPr>
        <xdr:cNvGrpSpPr/>
      </xdr:nvGrpSpPr>
      <xdr:grpSpPr>
        <a:xfrm>
          <a:off x="4210051" y="1714500"/>
          <a:ext cx="1695450" cy="2228850"/>
          <a:chOff x="4210051" y="1714500"/>
          <a:chExt cx="1695450" cy="2228850"/>
        </a:xfrm>
      </xdr:grpSpPr>
      <xdr:pic>
        <xdr:nvPicPr>
          <xdr:cNvPr id="62" name="Picture 61">
            <a:extLst>
              <a:ext uri="{FF2B5EF4-FFF2-40B4-BE49-F238E27FC236}">
                <a16:creationId xmlns:a16="http://schemas.microsoft.com/office/drawing/2014/main" id="{506EF5F4-11BE-D916-350A-3C2127B1605C}"/>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4724399" y="2895599"/>
            <a:ext cx="647701" cy="647701"/>
          </a:xfrm>
          <a:prstGeom prst="rect">
            <a:avLst/>
          </a:prstGeom>
        </xdr:spPr>
      </xdr:pic>
      <xdr:pic>
        <xdr:nvPicPr>
          <xdr:cNvPr id="64" name="Picture 63">
            <a:extLst>
              <a:ext uri="{FF2B5EF4-FFF2-40B4-BE49-F238E27FC236}">
                <a16:creationId xmlns:a16="http://schemas.microsoft.com/office/drawing/2014/main" id="{E692BAD2-844C-323D-205E-F32AEAFF1A7B}"/>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4724400" y="1714500"/>
            <a:ext cx="597064" cy="597064"/>
          </a:xfrm>
          <a:prstGeom prst="rect">
            <a:avLst/>
          </a:prstGeom>
        </xdr:spPr>
      </xdr:pic>
      <xdr:sp macro="" textlink="">
        <xdr:nvSpPr>
          <xdr:cNvPr id="67" name="TextBox 66">
            <a:extLst>
              <a:ext uri="{FF2B5EF4-FFF2-40B4-BE49-F238E27FC236}">
                <a16:creationId xmlns:a16="http://schemas.microsoft.com/office/drawing/2014/main" id="{5EC32CB8-FB4F-232C-D642-AF2198048427}"/>
              </a:ext>
            </a:extLst>
          </xdr:cNvPr>
          <xdr:cNvSpPr txBox="1"/>
        </xdr:nvSpPr>
        <xdr:spPr>
          <a:xfrm>
            <a:off x="4371975" y="2295525"/>
            <a:ext cx="14763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Peak time of Operation</a:t>
            </a:r>
          </a:p>
        </xdr:txBody>
      </xdr:sp>
      <xdr:sp macro="" textlink="">
        <xdr:nvSpPr>
          <xdr:cNvPr id="68" name="TextBox 67">
            <a:extLst>
              <a:ext uri="{FF2B5EF4-FFF2-40B4-BE49-F238E27FC236}">
                <a16:creationId xmlns:a16="http://schemas.microsoft.com/office/drawing/2014/main" id="{9C145E9B-BFFE-192E-2618-61381A504D0E}"/>
              </a:ext>
            </a:extLst>
          </xdr:cNvPr>
          <xdr:cNvSpPr txBox="1"/>
        </xdr:nvSpPr>
        <xdr:spPr>
          <a:xfrm>
            <a:off x="4210051" y="3476625"/>
            <a:ext cx="16954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Off-Peak time of Operation</a:t>
            </a:r>
          </a:p>
        </xdr:txBody>
      </xdr:sp>
      <xdr:sp macro="" textlink="Analysis!D21">
        <xdr:nvSpPr>
          <xdr:cNvPr id="69" name="TextBox 68">
            <a:extLst>
              <a:ext uri="{FF2B5EF4-FFF2-40B4-BE49-F238E27FC236}">
                <a16:creationId xmlns:a16="http://schemas.microsoft.com/office/drawing/2014/main" id="{DBD4E3A5-EA52-DCFE-D336-8689232334E6}"/>
              </a:ext>
            </a:extLst>
          </xdr:cNvPr>
          <xdr:cNvSpPr txBox="1"/>
        </xdr:nvSpPr>
        <xdr:spPr>
          <a:xfrm>
            <a:off x="4657726" y="2476500"/>
            <a:ext cx="857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1E49C5C-6ECE-417E-B305-FD734261AECD}" type="TxLink">
              <a:rPr lang="en-US" sz="1400" b="0">
                <a:solidFill>
                  <a:schemeClr val="bg1"/>
                </a:solidFill>
                <a:latin typeface="+mn-lt"/>
                <a:ea typeface="+mn-ea"/>
                <a:cs typeface="+mn-cs"/>
              </a:rPr>
              <a:pPr marL="0" indent="0"/>
              <a:t>20:57:00</a:t>
            </a:fld>
            <a:endParaRPr lang="en-IN" sz="1400" b="0">
              <a:solidFill>
                <a:schemeClr val="bg1"/>
              </a:solidFill>
              <a:latin typeface="+mn-lt"/>
              <a:ea typeface="+mn-ea"/>
              <a:cs typeface="+mn-cs"/>
            </a:endParaRPr>
          </a:p>
        </xdr:txBody>
      </xdr:sp>
      <xdr:sp macro="" textlink="Analysis!G21">
        <xdr:nvSpPr>
          <xdr:cNvPr id="70" name="TextBox 69">
            <a:extLst>
              <a:ext uri="{FF2B5EF4-FFF2-40B4-BE49-F238E27FC236}">
                <a16:creationId xmlns:a16="http://schemas.microsoft.com/office/drawing/2014/main" id="{3596836D-6D57-5AFF-4713-934D8F2EF9FC}"/>
              </a:ext>
            </a:extLst>
          </xdr:cNvPr>
          <xdr:cNvSpPr txBox="1"/>
        </xdr:nvSpPr>
        <xdr:spPr>
          <a:xfrm>
            <a:off x="4657726" y="3657600"/>
            <a:ext cx="8953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08A7C7A-FF20-4E8B-9712-44E5EEF1B57C}" type="TxLink">
              <a:rPr lang="en-US" sz="1400">
                <a:solidFill>
                  <a:schemeClr val="bg1"/>
                </a:solidFill>
                <a:latin typeface="+mn-lt"/>
                <a:ea typeface="+mn-ea"/>
                <a:cs typeface="+mn-cs"/>
              </a:rPr>
              <a:pPr marL="0" indent="0"/>
              <a:t>19:50:00</a:t>
            </a:fld>
            <a:endParaRPr lang="en-IN" sz="1400">
              <a:solidFill>
                <a:schemeClr val="bg1"/>
              </a:solidFill>
              <a:latin typeface="+mn-lt"/>
              <a:ea typeface="+mn-ea"/>
              <a:cs typeface="+mn-cs"/>
            </a:endParaRPr>
          </a:p>
        </xdr:txBody>
      </xdr:sp>
    </xdr:grpSp>
    <xdr:clientData/>
  </xdr:twoCellAnchor>
  <xdr:twoCellAnchor>
    <xdr:from>
      <xdr:col>9</xdr:col>
      <xdr:colOff>28575</xdr:colOff>
      <xdr:row>10</xdr:row>
      <xdr:rowOff>9524</xdr:rowOff>
    </xdr:from>
    <xdr:to>
      <xdr:col>12</xdr:col>
      <xdr:colOff>142875</xdr:colOff>
      <xdr:row>17</xdr:row>
      <xdr:rowOff>57150</xdr:rowOff>
    </xdr:to>
    <xdr:graphicFrame macro="">
      <xdr:nvGraphicFramePr>
        <xdr:cNvPr id="71" name="Chart 70">
          <a:extLst>
            <a:ext uri="{FF2B5EF4-FFF2-40B4-BE49-F238E27FC236}">
              <a16:creationId xmlns:a16="http://schemas.microsoft.com/office/drawing/2014/main" id="{F77F621D-C30D-4173-8E07-E04E9BE4F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57149</xdr:colOff>
      <xdr:row>8</xdr:row>
      <xdr:rowOff>114299</xdr:rowOff>
    </xdr:from>
    <xdr:to>
      <xdr:col>13</xdr:col>
      <xdr:colOff>257175</xdr:colOff>
      <xdr:row>10</xdr:row>
      <xdr:rowOff>66674</xdr:rowOff>
    </xdr:to>
    <xdr:sp macro="" textlink="">
      <xdr:nvSpPr>
        <xdr:cNvPr id="72" name="TextBox 71">
          <a:extLst>
            <a:ext uri="{FF2B5EF4-FFF2-40B4-BE49-F238E27FC236}">
              <a16:creationId xmlns:a16="http://schemas.microsoft.com/office/drawing/2014/main" id="{B77FAD17-2AF2-FFA3-908D-4B643988CD65}"/>
            </a:ext>
          </a:extLst>
        </xdr:cNvPr>
        <xdr:cNvSpPr txBox="1"/>
      </xdr:nvSpPr>
      <xdr:spPr>
        <a:xfrm>
          <a:off x="6229349" y="1562099"/>
          <a:ext cx="29432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Trend</a:t>
          </a:r>
          <a:r>
            <a:rPr lang="en-IN" sz="1400" b="1" u="sng" baseline="0">
              <a:solidFill>
                <a:schemeClr val="bg1"/>
              </a:solidFill>
            </a:rPr>
            <a:t> of Passengers over the Years</a:t>
          </a:r>
          <a:endParaRPr lang="en-IN" sz="1400" b="1" u="sng">
            <a:solidFill>
              <a:schemeClr val="bg1"/>
            </a:solidFill>
          </a:endParaRPr>
        </a:p>
      </xdr:txBody>
    </xdr:sp>
    <xdr:clientData/>
  </xdr:twoCellAnchor>
  <xdr:twoCellAnchor>
    <xdr:from>
      <xdr:col>12</xdr:col>
      <xdr:colOff>66676</xdr:colOff>
      <xdr:row>11</xdr:row>
      <xdr:rowOff>0</xdr:rowOff>
    </xdr:from>
    <xdr:to>
      <xdr:col>13</xdr:col>
      <xdr:colOff>466726</xdr:colOff>
      <xdr:row>12</xdr:row>
      <xdr:rowOff>104775</xdr:rowOff>
    </xdr:to>
    <xdr:sp macro="" textlink="">
      <xdr:nvSpPr>
        <xdr:cNvPr id="73" name="TextBox 72">
          <a:extLst>
            <a:ext uri="{FF2B5EF4-FFF2-40B4-BE49-F238E27FC236}">
              <a16:creationId xmlns:a16="http://schemas.microsoft.com/office/drawing/2014/main" id="{A76131F2-9BDF-C08E-246B-A61FD6DF73B8}"/>
            </a:ext>
          </a:extLst>
        </xdr:cNvPr>
        <xdr:cNvSpPr txBox="1"/>
      </xdr:nvSpPr>
      <xdr:spPr>
        <a:xfrm>
          <a:off x="8296276" y="1990725"/>
          <a:ext cx="10858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C000"/>
              </a:solidFill>
            </a:rPr>
            <a:t>YOY Change</a:t>
          </a:r>
        </a:p>
      </xdr:txBody>
    </xdr:sp>
    <xdr:clientData/>
  </xdr:twoCellAnchor>
  <xdr:twoCellAnchor>
    <xdr:from>
      <xdr:col>13</xdr:col>
      <xdr:colOff>1</xdr:colOff>
      <xdr:row>11</xdr:row>
      <xdr:rowOff>171449</xdr:rowOff>
    </xdr:from>
    <xdr:to>
      <xdr:col>13</xdr:col>
      <xdr:colOff>419101</xdr:colOff>
      <xdr:row>14</xdr:row>
      <xdr:rowOff>114299</xdr:rowOff>
    </xdr:to>
    <xdr:sp macro="" textlink="Analysis!K18">
      <xdr:nvSpPr>
        <xdr:cNvPr id="74" name="TextBox 73">
          <a:extLst>
            <a:ext uri="{FF2B5EF4-FFF2-40B4-BE49-F238E27FC236}">
              <a16:creationId xmlns:a16="http://schemas.microsoft.com/office/drawing/2014/main" id="{760FD9E9-7DCC-17BE-0F26-60463D08D8FE}"/>
            </a:ext>
          </a:extLst>
        </xdr:cNvPr>
        <xdr:cNvSpPr txBox="1"/>
      </xdr:nvSpPr>
      <xdr:spPr>
        <a:xfrm>
          <a:off x="8915401" y="2162174"/>
          <a:ext cx="41910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DB2E23-8F49-42CB-A339-0613BCB70C5A}" type="TxLink">
            <a:rPr lang="en-US" sz="3200" b="1" i="0" u="none" strike="noStrike">
              <a:solidFill>
                <a:schemeClr val="bg1"/>
              </a:solidFill>
              <a:latin typeface="Aptos Narrow"/>
            </a:rPr>
            <a:pPr/>
            <a:t>↓</a:t>
          </a:fld>
          <a:endParaRPr lang="en-IN" sz="4000" b="1">
            <a:solidFill>
              <a:schemeClr val="bg1"/>
            </a:solidFill>
          </a:endParaRPr>
        </a:p>
      </xdr:txBody>
    </xdr:sp>
    <xdr:clientData/>
  </xdr:twoCellAnchor>
  <xdr:twoCellAnchor>
    <xdr:from>
      <xdr:col>12</xdr:col>
      <xdr:colOff>161925</xdr:colOff>
      <xdr:row>12</xdr:row>
      <xdr:rowOff>133350</xdr:rowOff>
    </xdr:from>
    <xdr:to>
      <xdr:col>13</xdr:col>
      <xdr:colOff>142875</xdr:colOff>
      <xdr:row>14</xdr:row>
      <xdr:rowOff>57150</xdr:rowOff>
    </xdr:to>
    <xdr:sp macro="" textlink="Analysis!J18">
      <xdr:nvSpPr>
        <xdr:cNvPr id="75" name="TextBox 74">
          <a:extLst>
            <a:ext uri="{FF2B5EF4-FFF2-40B4-BE49-F238E27FC236}">
              <a16:creationId xmlns:a16="http://schemas.microsoft.com/office/drawing/2014/main" id="{1298DD32-B422-4D0D-DF2D-3229064F1B84}"/>
            </a:ext>
          </a:extLst>
        </xdr:cNvPr>
        <xdr:cNvSpPr txBox="1"/>
      </xdr:nvSpPr>
      <xdr:spPr>
        <a:xfrm>
          <a:off x="8391525" y="2305050"/>
          <a:ext cx="666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16558A-D009-4CDA-8159-60B865313AAB}" type="TxLink">
            <a:rPr lang="en-US" sz="1100" b="0" i="0" u="none" strike="noStrike">
              <a:solidFill>
                <a:schemeClr val="bg1"/>
              </a:solidFill>
              <a:latin typeface="Aptos Narrow"/>
            </a:rPr>
            <a:pPr/>
            <a:t>-83.50%</a:t>
          </a:fld>
          <a:endParaRPr lang="en-IN" sz="1100">
            <a:solidFill>
              <a:schemeClr val="bg1"/>
            </a:solidFill>
          </a:endParaRPr>
        </a:p>
      </xdr:txBody>
    </xdr:sp>
    <xdr:clientData/>
  </xdr:twoCellAnchor>
  <xdr:twoCellAnchor>
    <xdr:from>
      <xdr:col>8</xdr:col>
      <xdr:colOff>638175</xdr:colOff>
      <xdr:row>19</xdr:row>
      <xdr:rowOff>85725</xdr:rowOff>
    </xdr:from>
    <xdr:to>
      <xdr:col>13</xdr:col>
      <xdr:colOff>466725</xdr:colOff>
      <xdr:row>29</xdr:row>
      <xdr:rowOff>9525</xdr:rowOff>
    </xdr:to>
    <xdr:graphicFrame macro="">
      <xdr:nvGraphicFramePr>
        <xdr:cNvPr id="76" name="Chart 75">
          <a:extLst>
            <a:ext uri="{FF2B5EF4-FFF2-40B4-BE49-F238E27FC236}">
              <a16:creationId xmlns:a16="http://schemas.microsoft.com/office/drawing/2014/main" id="{3E327B59-A7FA-47F4-AAA0-914DFEE08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57149</xdr:colOff>
      <xdr:row>18</xdr:row>
      <xdr:rowOff>38099</xdr:rowOff>
    </xdr:from>
    <xdr:to>
      <xdr:col>13</xdr:col>
      <xdr:colOff>257175</xdr:colOff>
      <xdr:row>19</xdr:row>
      <xdr:rowOff>171449</xdr:rowOff>
    </xdr:to>
    <xdr:sp macro="" textlink="">
      <xdr:nvSpPr>
        <xdr:cNvPr id="77" name="TextBox 76">
          <a:extLst>
            <a:ext uri="{FF2B5EF4-FFF2-40B4-BE49-F238E27FC236}">
              <a16:creationId xmlns:a16="http://schemas.microsoft.com/office/drawing/2014/main" id="{5A4037E0-EB55-AB19-35E0-77E7575ABE3E}"/>
            </a:ext>
          </a:extLst>
        </xdr:cNvPr>
        <xdr:cNvSpPr txBox="1"/>
      </xdr:nvSpPr>
      <xdr:spPr>
        <a:xfrm>
          <a:off x="6229349" y="3295649"/>
          <a:ext cx="29432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Passengers Weekly Distribution</a:t>
          </a:r>
        </a:p>
      </xdr:txBody>
    </xdr:sp>
    <xdr:clientData/>
  </xdr:twoCellAnchor>
  <xdr:twoCellAnchor>
    <xdr:from>
      <xdr:col>14</xdr:col>
      <xdr:colOff>47625</xdr:colOff>
      <xdr:row>4</xdr:row>
      <xdr:rowOff>76200</xdr:rowOff>
    </xdr:from>
    <xdr:to>
      <xdr:col>15</xdr:col>
      <xdr:colOff>513825</xdr:colOff>
      <xdr:row>10</xdr:row>
      <xdr:rowOff>142350</xdr:rowOff>
    </xdr:to>
    <xdr:graphicFrame macro="">
      <xdr:nvGraphicFramePr>
        <xdr:cNvPr id="78" name="Chart 77">
          <a:extLst>
            <a:ext uri="{FF2B5EF4-FFF2-40B4-BE49-F238E27FC236}">
              <a16:creationId xmlns:a16="http://schemas.microsoft.com/office/drawing/2014/main" id="{89952499-EB07-4209-9306-A50BF7DD7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152399</xdr:colOff>
      <xdr:row>4</xdr:row>
      <xdr:rowOff>76200</xdr:rowOff>
    </xdr:from>
    <xdr:to>
      <xdr:col>17</xdr:col>
      <xdr:colOff>618599</xdr:colOff>
      <xdr:row>10</xdr:row>
      <xdr:rowOff>142350</xdr:rowOff>
    </xdr:to>
    <xdr:graphicFrame macro="">
      <xdr:nvGraphicFramePr>
        <xdr:cNvPr id="79" name="Chart 78">
          <a:extLst>
            <a:ext uri="{FF2B5EF4-FFF2-40B4-BE49-F238E27FC236}">
              <a16:creationId xmlns:a16="http://schemas.microsoft.com/office/drawing/2014/main" id="{6C819056-1CBC-E1A1-6C8E-5334861B4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85724</xdr:colOff>
      <xdr:row>10</xdr:row>
      <xdr:rowOff>161925</xdr:rowOff>
    </xdr:from>
    <xdr:to>
      <xdr:col>16</xdr:col>
      <xdr:colOff>551924</xdr:colOff>
      <xdr:row>17</xdr:row>
      <xdr:rowOff>47100</xdr:rowOff>
    </xdr:to>
    <xdr:graphicFrame macro="">
      <xdr:nvGraphicFramePr>
        <xdr:cNvPr id="80" name="Chart 79">
          <a:extLst>
            <a:ext uri="{FF2B5EF4-FFF2-40B4-BE49-F238E27FC236}">
              <a16:creationId xmlns:a16="http://schemas.microsoft.com/office/drawing/2014/main" id="{DBC0801D-0E2A-ED7E-5AB1-7D7565D6B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190501</xdr:colOff>
      <xdr:row>9</xdr:row>
      <xdr:rowOff>171450</xdr:rowOff>
    </xdr:from>
    <xdr:to>
      <xdr:col>15</xdr:col>
      <xdr:colOff>457200</xdr:colOff>
      <xdr:row>11</xdr:row>
      <xdr:rowOff>95250</xdr:rowOff>
    </xdr:to>
    <xdr:sp macro="" textlink="Analysis!Q20">
      <xdr:nvSpPr>
        <xdr:cNvPr id="81" name="TextBox 80">
          <a:extLst>
            <a:ext uri="{FF2B5EF4-FFF2-40B4-BE49-F238E27FC236}">
              <a16:creationId xmlns:a16="http://schemas.microsoft.com/office/drawing/2014/main" id="{51155030-F470-94EC-972E-B9C647D2FD6B}"/>
            </a:ext>
          </a:extLst>
        </xdr:cNvPr>
        <xdr:cNvSpPr txBox="1"/>
      </xdr:nvSpPr>
      <xdr:spPr>
        <a:xfrm>
          <a:off x="9791701" y="1800225"/>
          <a:ext cx="9524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3FC828C-5155-4DDD-A9BA-1A35D0BDE2FE}" type="TxLink">
            <a:rPr lang="en-US" sz="1100" b="0" i="0" u="none" strike="noStrike">
              <a:solidFill>
                <a:srgbClr val="FFC000"/>
              </a:solidFill>
              <a:latin typeface="Aptos Narrow"/>
              <a:ea typeface="+mn-ea"/>
              <a:cs typeface="+mn-cs"/>
            </a:rPr>
            <a:pPr marL="0" indent="0"/>
            <a:t>Over-Utilized</a:t>
          </a:fld>
          <a:endParaRPr lang="en-IN" sz="1100" b="0" i="0" u="none" strike="noStrike">
            <a:solidFill>
              <a:srgbClr val="FFC000"/>
            </a:solidFill>
            <a:latin typeface="Aptos Narrow"/>
            <a:ea typeface="+mn-ea"/>
            <a:cs typeface="+mn-cs"/>
          </a:endParaRPr>
        </a:p>
      </xdr:txBody>
    </xdr:sp>
    <xdr:clientData/>
  </xdr:twoCellAnchor>
  <xdr:twoCellAnchor>
    <xdr:from>
      <xdr:col>16</xdr:col>
      <xdr:colOff>247651</xdr:colOff>
      <xdr:row>9</xdr:row>
      <xdr:rowOff>171450</xdr:rowOff>
    </xdr:from>
    <xdr:to>
      <xdr:col>17</xdr:col>
      <xdr:colOff>552451</xdr:colOff>
      <xdr:row>11</xdr:row>
      <xdr:rowOff>95250</xdr:rowOff>
    </xdr:to>
    <xdr:sp macro="" textlink="Analysis!Q21">
      <xdr:nvSpPr>
        <xdr:cNvPr id="83" name="TextBox 82">
          <a:extLst>
            <a:ext uri="{FF2B5EF4-FFF2-40B4-BE49-F238E27FC236}">
              <a16:creationId xmlns:a16="http://schemas.microsoft.com/office/drawing/2014/main" id="{5E21F968-4E82-D10F-05DC-B4A9CAE3852A}"/>
            </a:ext>
          </a:extLst>
        </xdr:cNvPr>
        <xdr:cNvSpPr txBox="1"/>
      </xdr:nvSpPr>
      <xdr:spPr>
        <a:xfrm>
          <a:off x="11220451" y="1800225"/>
          <a:ext cx="990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F46F99-89E7-4F09-8281-8C109E3E74C1}" type="TxLink">
            <a:rPr lang="en-US" sz="1100" b="0" i="0" u="none" strike="noStrike">
              <a:solidFill>
                <a:srgbClr val="FFC000"/>
              </a:solidFill>
              <a:latin typeface="Aptos Narrow"/>
            </a:rPr>
            <a:pPr/>
            <a:t>Under-Utilized</a:t>
          </a:fld>
          <a:endParaRPr lang="en-IN" sz="1100">
            <a:solidFill>
              <a:srgbClr val="FFC000"/>
            </a:solidFill>
          </a:endParaRPr>
        </a:p>
      </xdr:txBody>
    </xdr:sp>
    <xdr:clientData/>
  </xdr:twoCellAnchor>
  <xdr:twoCellAnchor>
    <xdr:from>
      <xdr:col>15</xdr:col>
      <xdr:colOff>219076</xdr:colOff>
      <xdr:row>16</xdr:row>
      <xdr:rowOff>76200</xdr:rowOff>
    </xdr:from>
    <xdr:to>
      <xdr:col>16</xdr:col>
      <xdr:colOff>438150</xdr:colOff>
      <xdr:row>18</xdr:row>
      <xdr:rowOff>0</xdr:rowOff>
    </xdr:to>
    <xdr:sp macro="" textlink="Analysis!Q22">
      <xdr:nvSpPr>
        <xdr:cNvPr id="84" name="TextBox 83">
          <a:extLst>
            <a:ext uri="{FF2B5EF4-FFF2-40B4-BE49-F238E27FC236}">
              <a16:creationId xmlns:a16="http://schemas.microsoft.com/office/drawing/2014/main" id="{5CECB407-D048-FDBA-11A5-397E0F12F423}"/>
            </a:ext>
          </a:extLst>
        </xdr:cNvPr>
        <xdr:cNvSpPr txBox="1"/>
      </xdr:nvSpPr>
      <xdr:spPr>
        <a:xfrm>
          <a:off x="10506076" y="2971800"/>
          <a:ext cx="9048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A45679-3233-4031-B690-669ABDC7A4BA}" type="TxLink">
            <a:rPr lang="en-US" sz="1100" b="0" i="0" u="none" strike="noStrike">
              <a:solidFill>
                <a:srgbClr val="FFC000"/>
              </a:solidFill>
              <a:latin typeface="Aptos Narrow"/>
              <a:ea typeface="+mn-ea"/>
              <a:cs typeface="+mn-cs"/>
            </a:rPr>
            <a:pPr marL="0" indent="0"/>
            <a:t>Well-Utilized</a:t>
          </a:fld>
          <a:endParaRPr lang="en-IN" sz="1100" b="0" i="0" u="none" strike="noStrike">
            <a:solidFill>
              <a:srgbClr val="FFC000"/>
            </a:solidFill>
            <a:latin typeface="Aptos Narrow"/>
            <a:ea typeface="+mn-ea"/>
            <a:cs typeface="+mn-cs"/>
          </a:endParaRPr>
        </a:p>
      </xdr:txBody>
    </xdr:sp>
    <xdr:clientData/>
  </xdr:twoCellAnchor>
  <xdr:twoCellAnchor>
    <xdr:from>
      <xdr:col>14</xdr:col>
      <xdr:colOff>28574</xdr:colOff>
      <xdr:row>3</xdr:row>
      <xdr:rowOff>38099</xdr:rowOff>
    </xdr:from>
    <xdr:to>
      <xdr:col>17</xdr:col>
      <xdr:colOff>314325</xdr:colOff>
      <xdr:row>4</xdr:row>
      <xdr:rowOff>171449</xdr:rowOff>
    </xdr:to>
    <xdr:sp macro="" textlink="">
      <xdr:nvSpPr>
        <xdr:cNvPr id="85" name="TextBox 84">
          <a:extLst>
            <a:ext uri="{FF2B5EF4-FFF2-40B4-BE49-F238E27FC236}">
              <a16:creationId xmlns:a16="http://schemas.microsoft.com/office/drawing/2014/main" id="{B0A2CC62-ADBF-F7F1-1178-569FC9CE51AC}"/>
            </a:ext>
          </a:extLst>
        </xdr:cNvPr>
        <xdr:cNvSpPr txBox="1"/>
      </xdr:nvSpPr>
      <xdr:spPr>
        <a:xfrm>
          <a:off x="9629774" y="581024"/>
          <a:ext cx="23431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Percentage of Bus Utilization</a:t>
          </a:r>
        </a:p>
      </xdr:txBody>
    </xdr:sp>
    <xdr:clientData/>
  </xdr:twoCellAnchor>
  <xdr:twoCellAnchor>
    <xdr:from>
      <xdr:col>14</xdr:col>
      <xdr:colOff>361950</xdr:colOff>
      <xdr:row>6</xdr:row>
      <xdr:rowOff>123825</xdr:rowOff>
    </xdr:from>
    <xdr:to>
      <xdr:col>15</xdr:col>
      <xdr:colOff>247650</xdr:colOff>
      <xdr:row>8</xdr:row>
      <xdr:rowOff>38100</xdr:rowOff>
    </xdr:to>
    <xdr:sp macro="" textlink="Analysis!R20">
      <xdr:nvSpPr>
        <xdr:cNvPr id="86" name="TextBox 85">
          <a:extLst>
            <a:ext uri="{FF2B5EF4-FFF2-40B4-BE49-F238E27FC236}">
              <a16:creationId xmlns:a16="http://schemas.microsoft.com/office/drawing/2014/main" id="{8BCCDA23-99AF-F1C4-DB65-3143099CC2E4}"/>
            </a:ext>
          </a:extLst>
        </xdr:cNvPr>
        <xdr:cNvSpPr txBox="1"/>
      </xdr:nvSpPr>
      <xdr:spPr>
        <a:xfrm>
          <a:off x="9963150" y="1209675"/>
          <a:ext cx="5715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E07F602-BFA8-4C62-9685-C70E1EE20BB8}" type="TxLink">
            <a:rPr lang="en-US" sz="1600" b="1" i="0" u="none" strike="noStrike">
              <a:solidFill>
                <a:schemeClr val="bg1"/>
              </a:solidFill>
              <a:latin typeface="Aptos Narrow"/>
              <a:ea typeface="+mn-ea"/>
              <a:cs typeface="+mn-cs"/>
            </a:rPr>
            <a:pPr marL="0" indent="0"/>
            <a:t>24%</a:t>
          </a:fld>
          <a:endParaRPr lang="en-IN" sz="1600" b="1" i="0" u="none" strike="noStrike">
            <a:solidFill>
              <a:schemeClr val="bg1"/>
            </a:solidFill>
            <a:latin typeface="Aptos Narrow"/>
            <a:ea typeface="+mn-ea"/>
            <a:cs typeface="+mn-cs"/>
          </a:endParaRPr>
        </a:p>
      </xdr:txBody>
    </xdr:sp>
    <xdr:clientData/>
  </xdr:twoCellAnchor>
  <xdr:twoCellAnchor>
    <xdr:from>
      <xdr:col>16</xdr:col>
      <xdr:colOff>476250</xdr:colOff>
      <xdr:row>6</xdr:row>
      <xdr:rowOff>123825</xdr:rowOff>
    </xdr:from>
    <xdr:to>
      <xdr:col>17</xdr:col>
      <xdr:colOff>342900</xdr:colOff>
      <xdr:row>8</xdr:row>
      <xdr:rowOff>104775</xdr:rowOff>
    </xdr:to>
    <xdr:sp macro="" textlink="Analysis!R21">
      <xdr:nvSpPr>
        <xdr:cNvPr id="87" name="TextBox 86">
          <a:extLst>
            <a:ext uri="{FF2B5EF4-FFF2-40B4-BE49-F238E27FC236}">
              <a16:creationId xmlns:a16="http://schemas.microsoft.com/office/drawing/2014/main" id="{5A3A4E54-A937-1708-C924-8DFE5DD5AD29}"/>
            </a:ext>
          </a:extLst>
        </xdr:cNvPr>
        <xdr:cNvSpPr txBox="1"/>
      </xdr:nvSpPr>
      <xdr:spPr>
        <a:xfrm>
          <a:off x="11449050" y="1209675"/>
          <a:ext cx="5524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1F0526-2410-4F3E-B385-71823E7E38FE}" type="TxLink">
            <a:rPr lang="en-US" sz="1600" b="1" i="0" u="none" strike="noStrike">
              <a:solidFill>
                <a:schemeClr val="bg1"/>
              </a:solidFill>
              <a:latin typeface="Aptos Narrow"/>
            </a:rPr>
            <a:pPr/>
            <a:t>32%</a:t>
          </a:fld>
          <a:endParaRPr lang="en-IN" sz="1600" b="1">
            <a:solidFill>
              <a:schemeClr val="bg1"/>
            </a:solidFill>
          </a:endParaRPr>
        </a:p>
      </xdr:txBody>
    </xdr:sp>
    <xdr:clientData/>
  </xdr:twoCellAnchor>
  <xdr:twoCellAnchor>
    <xdr:from>
      <xdr:col>15</xdr:col>
      <xdr:colOff>409575</xdr:colOff>
      <xdr:row>13</xdr:row>
      <xdr:rowOff>47625</xdr:rowOff>
    </xdr:from>
    <xdr:to>
      <xdr:col>16</xdr:col>
      <xdr:colOff>295275</xdr:colOff>
      <xdr:row>14</xdr:row>
      <xdr:rowOff>142875</xdr:rowOff>
    </xdr:to>
    <xdr:sp macro="" textlink="Analysis!R22">
      <xdr:nvSpPr>
        <xdr:cNvPr id="89" name="TextBox 88">
          <a:extLst>
            <a:ext uri="{FF2B5EF4-FFF2-40B4-BE49-F238E27FC236}">
              <a16:creationId xmlns:a16="http://schemas.microsoft.com/office/drawing/2014/main" id="{831A9BE0-98D2-2512-FE42-FE6E2DCB7B30}"/>
            </a:ext>
          </a:extLst>
        </xdr:cNvPr>
        <xdr:cNvSpPr txBox="1"/>
      </xdr:nvSpPr>
      <xdr:spPr>
        <a:xfrm>
          <a:off x="10696575" y="2400300"/>
          <a:ext cx="5715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C2220B9-5BDD-4A27-A158-22773EDD8435}" type="TxLink">
            <a:rPr lang="en-US" sz="1600" b="1" i="0" u="none" strike="noStrike">
              <a:solidFill>
                <a:schemeClr val="bg1"/>
              </a:solidFill>
              <a:latin typeface="Aptos Narrow"/>
              <a:ea typeface="+mn-ea"/>
              <a:cs typeface="+mn-cs"/>
            </a:rPr>
            <a:pPr marL="0" indent="0"/>
            <a:t>44%</a:t>
          </a:fld>
          <a:endParaRPr lang="en-IN" sz="1600" b="1" i="0" u="none" strike="noStrike">
            <a:solidFill>
              <a:schemeClr val="bg1"/>
            </a:solidFill>
            <a:latin typeface="Aptos Narrow"/>
            <a:ea typeface="+mn-ea"/>
            <a:cs typeface="+mn-cs"/>
          </a:endParaRPr>
        </a:p>
      </xdr:txBody>
    </xdr:sp>
    <xdr:clientData/>
  </xdr:twoCellAnchor>
  <xdr:twoCellAnchor>
    <xdr:from>
      <xdr:col>14</xdr:col>
      <xdr:colOff>304802</xdr:colOff>
      <xdr:row>11</xdr:row>
      <xdr:rowOff>0</xdr:rowOff>
    </xdr:from>
    <xdr:to>
      <xdr:col>15</xdr:col>
      <xdr:colOff>314326</xdr:colOff>
      <xdr:row>12</xdr:row>
      <xdr:rowOff>104775</xdr:rowOff>
    </xdr:to>
    <xdr:sp macro="" textlink="Analysis!S15">
      <xdr:nvSpPr>
        <xdr:cNvPr id="90" name="TextBox 89">
          <a:extLst>
            <a:ext uri="{FF2B5EF4-FFF2-40B4-BE49-F238E27FC236}">
              <a16:creationId xmlns:a16="http://schemas.microsoft.com/office/drawing/2014/main" id="{C6558273-C77A-7257-158A-DFA937015A09}"/>
            </a:ext>
          </a:extLst>
        </xdr:cNvPr>
        <xdr:cNvSpPr txBox="1"/>
      </xdr:nvSpPr>
      <xdr:spPr>
        <a:xfrm>
          <a:off x="9906002" y="1990725"/>
          <a:ext cx="69532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40A07AF-60A4-4C11-897D-2D4D0ABA5DAA}" type="TxLink">
            <a:rPr lang="en-US" sz="1100" b="0" i="0" u="none" strike="noStrike">
              <a:solidFill>
                <a:schemeClr val="bg1"/>
              </a:solidFill>
              <a:latin typeface="Aptos Narrow"/>
              <a:ea typeface="+mn-ea"/>
              <a:cs typeface="+mn-cs"/>
            </a:rPr>
            <a:pPr marL="0" indent="0"/>
            <a:t>20 Buses</a:t>
          </a:fld>
          <a:endParaRPr lang="en-IN" sz="1100" b="0" i="0" u="none" strike="noStrike">
            <a:solidFill>
              <a:schemeClr val="bg1"/>
            </a:solidFill>
            <a:latin typeface="Aptos Narrow"/>
            <a:ea typeface="+mn-ea"/>
            <a:cs typeface="+mn-cs"/>
          </a:endParaRPr>
        </a:p>
      </xdr:txBody>
    </xdr:sp>
    <xdr:clientData/>
  </xdr:twoCellAnchor>
  <xdr:twoCellAnchor>
    <xdr:from>
      <xdr:col>16</xdr:col>
      <xdr:colOff>400051</xdr:colOff>
      <xdr:row>11</xdr:row>
      <xdr:rowOff>0</xdr:rowOff>
    </xdr:from>
    <xdr:to>
      <xdr:col>17</xdr:col>
      <xdr:colOff>409575</xdr:colOff>
      <xdr:row>12</xdr:row>
      <xdr:rowOff>104775</xdr:rowOff>
    </xdr:to>
    <xdr:sp macro="" textlink="Analysis!S16">
      <xdr:nvSpPr>
        <xdr:cNvPr id="91" name="TextBox 90">
          <a:extLst>
            <a:ext uri="{FF2B5EF4-FFF2-40B4-BE49-F238E27FC236}">
              <a16:creationId xmlns:a16="http://schemas.microsoft.com/office/drawing/2014/main" id="{BB289371-1563-0E8B-6F8A-3C0C9D952E8B}"/>
            </a:ext>
          </a:extLst>
        </xdr:cNvPr>
        <xdr:cNvSpPr txBox="1"/>
      </xdr:nvSpPr>
      <xdr:spPr>
        <a:xfrm>
          <a:off x="11372851" y="1990725"/>
          <a:ext cx="69532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4A373F-21E4-428D-A8A2-290D0F4A2D2D}" type="TxLink">
            <a:rPr lang="en-US" sz="1100" b="0" i="0" u="none" strike="noStrike">
              <a:solidFill>
                <a:schemeClr val="bg1"/>
              </a:solidFill>
              <a:latin typeface="Aptos Narrow"/>
              <a:ea typeface="+mn-ea"/>
              <a:cs typeface="+mn-cs"/>
            </a:rPr>
            <a:pPr marL="0" indent="0"/>
            <a:t>27 Buses</a:t>
          </a:fld>
          <a:endParaRPr lang="en-IN" sz="1100" b="0" i="0" u="none" strike="noStrike">
            <a:solidFill>
              <a:schemeClr val="bg1"/>
            </a:solidFill>
            <a:latin typeface="Aptos Narrow"/>
            <a:ea typeface="+mn-ea"/>
            <a:cs typeface="+mn-cs"/>
          </a:endParaRPr>
        </a:p>
      </xdr:txBody>
    </xdr:sp>
    <xdr:clientData/>
  </xdr:twoCellAnchor>
  <xdr:twoCellAnchor>
    <xdr:from>
      <xdr:col>15</xdr:col>
      <xdr:colOff>323851</xdr:colOff>
      <xdr:row>17</xdr:row>
      <xdr:rowOff>76200</xdr:rowOff>
    </xdr:from>
    <xdr:to>
      <xdr:col>16</xdr:col>
      <xdr:colOff>371475</xdr:colOff>
      <xdr:row>19</xdr:row>
      <xdr:rowOff>0</xdr:rowOff>
    </xdr:to>
    <xdr:sp macro="" textlink="Analysis!S17">
      <xdr:nvSpPr>
        <xdr:cNvPr id="92" name="TextBox 91">
          <a:extLst>
            <a:ext uri="{FF2B5EF4-FFF2-40B4-BE49-F238E27FC236}">
              <a16:creationId xmlns:a16="http://schemas.microsoft.com/office/drawing/2014/main" id="{CE377EA3-B043-7816-32F3-9A4635028C63}"/>
            </a:ext>
          </a:extLst>
        </xdr:cNvPr>
        <xdr:cNvSpPr txBox="1"/>
      </xdr:nvSpPr>
      <xdr:spPr>
        <a:xfrm>
          <a:off x="10610851" y="3152775"/>
          <a:ext cx="73342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43F402-287A-400D-BFDC-DF9D0D712430}" type="TxLink">
            <a:rPr lang="en-US" sz="1100" b="0" i="0" u="none" strike="noStrike">
              <a:solidFill>
                <a:schemeClr val="bg1"/>
              </a:solidFill>
              <a:latin typeface="Aptos Narrow"/>
              <a:ea typeface="+mn-ea"/>
              <a:cs typeface="+mn-cs"/>
            </a:rPr>
            <a:pPr marL="0" indent="0"/>
            <a:t>37 Buses</a:t>
          </a:fld>
          <a:endParaRPr lang="en-IN" sz="1100" b="0" i="0" u="none" strike="noStrike">
            <a:solidFill>
              <a:schemeClr val="bg1"/>
            </a:solidFill>
            <a:latin typeface="Aptos Narrow"/>
            <a:ea typeface="+mn-ea"/>
            <a:cs typeface="+mn-cs"/>
          </a:endParaRPr>
        </a:p>
      </xdr:txBody>
    </xdr:sp>
    <xdr:clientData/>
  </xdr:twoCellAnchor>
  <xdr:twoCellAnchor>
    <xdr:from>
      <xdr:col>1</xdr:col>
      <xdr:colOff>523874</xdr:colOff>
      <xdr:row>10</xdr:row>
      <xdr:rowOff>104780</xdr:rowOff>
    </xdr:from>
    <xdr:to>
      <xdr:col>5</xdr:col>
      <xdr:colOff>476249</xdr:colOff>
      <xdr:row>17</xdr:row>
      <xdr:rowOff>123825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374F988C-6F66-481A-A093-B15CE2A0D8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209674" y="1914530"/>
              <a:ext cx="2695575" cy="12858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371474</xdr:colOff>
      <xdr:row>17</xdr:row>
      <xdr:rowOff>171449</xdr:rowOff>
    </xdr:from>
    <xdr:to>
      <xdr:col>5</xdr:col>
      <xdr:colOff>571500</xdr:colOff>
      <xdr:row>19</xdr:row>
      <xdr:rowOff>123824</xdr:rowOff>
    </xdr:to>
    <xdr:sp macro="" textlink="">
      <xdr:nvSpPr>
        <xdr:cNvPr id="13" name="TextBox 12">
          <a:extLst>
            <a:ext uri="{FF2B5EF4-FFF2-40B4-BE49-F238E27FC236}">
              <a16:creationId xmlns:a16="http://schemas.microsoft.com/office/drawing/2014/main" id="{9D2D6886-07DE-488B-A859-CB70B309B565}"/>
            </a:ext>
          </a:extLst>
        </xdr:cNvPr>
        <xdr:cNvSpPr txBox="1"/>
      </xdr:nvSpPr>
      <xdr:spPr>
        <a:xfrm>
          <a:off x="1057274" y="3248024"/>
          <a:ext cx="29432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Bus Utilization Over the time Interval</a:t>
          </a:r>
        </a:p>
      </xdr:txBody>
    </xdr:sp>
    <xdr:clientData/>
  </xdr:twoCellAnchor>
  <xdr:twoCellAnchor>
    <xdr:from>
      <xdr:col>13</xdr:col>
      <xdr:colOff>628650</xdr:colOff>
      <xdr:row>19</xdr:row>
      <xdr:rowOff>85725</xdr:rowOff>
    </xdr:from>
    <xdr:to>
      <xdr:col>18</xdr:col>
      <xdr:colOff>0</xdr:colOff>
      <xdr:row>29</xdr:row>
      <xdr:rowOff>76201</xdr:rowOff>
    </xdr:to>
    <xdr:graphicFrame macro="">
      <xdr:nvGraphicFramePr>
        <xdr:cNvPr id="26" name="Chart 25">
          <a:extLst>
            <a:ext uri="{FF2B5EF4-FFF2-40B4-BE49-F238E27FC236}">
              <a16:creationId xmlns:a16="http://schemas.microsoft.com/office/drawing/2014/main" id="{DAEBC917-726D-4C6D-A52F-9503959BC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676274</xdr:colOff>
      <xdr:row>18</xdr:row>
      <xdr:rowOff>104774</xdr:rowOff>
    </xdr:from>
    <xdr:to>
      <xdr:col>17</xdr:col>
      <xdr:colOff>676275</xdr:colOff>
      <xdr:row>20</xdr:row>
      <xdr:rowOff>57149</xdr:rowOff>
    </xdr:to>
    <xdr:sp macro="" textlink="">
      <xdr:nvSpPr>
        <xdr:cNvPr id="28" name="TextBox 27">
          <a:extLst>
            <a:ext uri="{FF2B5EF4-FFF2-40B4-BE49-F238E27FC236}">
              <a16:creationId xmlns:a16="http://schemas.microsoft.com/office/drawing/2014/main" id="{2D0E7E3E-9880-1636-97E2-D8D77E07BE3E}"/>
            </a:ext>
          </a:extLst>
        </xdr:cNvPr>
        <xdr:cNvSpPr txBox="1"/>
      </xdr:nvSpPr>
      <xdr:spPr>
        <a:xfrm>
          <a:off x="9591674" y="3362324"/>
          <a:ext cx="274320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Trend of Passengers over the date</a:t>
          </a:r>
        </a:p>
      </xdr:txBody>
    </xdr:sp>
    <xdr:clientData/>
  </xdr:twoCellAnchor>
  <xdr:twoCellAnchor>
    <xdr:from>
      <xdr:col>5</xdr:col>
      <xdr:colOff>495300</xdr:colOff>
      <xdr:row>22</xdr:row>
      <xdr:rowOff>104775</xdr:rowOff>
    </xdr:from>
    <xdr:to>
      <xdr:col>8</xdr:col>
      <xdr:colOff>600075</xdr:colOff>
      <xdr:row>29</xdr:row>
      <xdr:rowOff>38100</xdr:rowOff>
    </xdr:to>
    <xdr:grpSp>
      <xdr:nvGrpSpPr>
        <xdr:cNvPr id="11" name="Group 10">
          <a:extLst>
            <a:ext uri="{FF2B5EF4-FFF2-40B4-BE49-F238E27FC236}">
              <a16:creationId xmlns:a16="http://schemas.microsoft.com/office/drawing/2014/main" id="{3690FBD4-C277-8E77-A3DE-671D976F1E7D}"/>
            </a:ext>
          </a:extLst>
        </xdr:cNvPr>
        <xdr:cNvGrpSpPr/>
      </xdr:nvGrpSpPr>
      <xdr:grpSpPr>
        <a:xfrm>
          <a:off x="3924300" y="4086225"/>
          <a:ext cx="2162175" cy="1200150"/>
          <a:chOff x="3924300" y="4086225"/>
          <a:chExt cx="2162175" cy="1200150"/>
        </a:xfrm>
      </xdr:grpSpPr>
      <xdr:sp macro="" textlink="">
        <xdr:nvSpPr>
          <xdr:cNvPr id="29" name="Speech Bubble: Oval 28">
            <a:extLst>
              <a:ext uri="{FF2B5EF4-FFF2-40B4-BE49-F238E27FC236}">
                <a16:creationId xmlns:a16="http://schemas.microsoft.com/office/drawing/2014/main" id="{06F637E0-CD5F-0B04-FF31-799BCF786488}"/>
              </a:ext>
            </a:extLst>
          </xdr:cNvPr>
          <xdr:cNvSpPr/>
        </xdr:nvSpPr>
        <xdr:spPr>
          <a:xfrm flipV="1">
            <a:off x="3924300" y="4086225"/>
            <a:ext cx="2162175" cy="1200150"/>
          </a:xfrm>
          <a:prstGeom prst="wedgeEllipseCallout">
            <a:avLst>
              <a:gd name="adj1" fmla="val -31846"/>
              <a:gd name="adj2" fmla="val 57738"/>
            </a:avLst>
          </a:prstGeom>
          <a:solidFill>
            <a:schemeClr val="accent4">
              <a:lumMod val="60000"/>
              <a:lumOff val="40000"/>
            </a:schemeClr>
          </a:solidFill>
          <a:ln>
            <a:solidFill>
              <a:schemeClr val="accent4">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1" name="Picture 30">
            <a:extLst>
              <a:ext uri="{FF2B5EF4-FFF2-40B4-BE49-F238E27FC236}">
                <a16:creationId xmlns:a16="http://schemas.microsoft.com/office/drawing/2014/main" id="{175E9CA3-59F9-1688-A3A8-3C993DFC52A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352924" y="4143375"/>
            <a:ext cx="485776" cy="469838"/>
          </a:xfrm>
          <a:prstGeom prst="rect">
            <a:avLst/>
          </a:prstGeom>
        </xdr:spPr>
      </xdr:pic>
      <xdr:sp macro="" textlink="Analysis!Z25">
        <xdr:nvSpPr>
          <xdr:cNvPr id="32" name="TextBox 31">
            <a:extLst>
              <a:ext uri="{FF2B5EF4-FFF2-40B4-BE49-F238E27FC236}">
                <a16:creationId xmlns:a16="http://schemas.microsoft.com/office/drawing/2014/main" id="{91EF8892-6DB1-0945-B6C9-AA7C05BF2740}"/>
              </a:ext>
            </a:extLst>
          </xdr:cNvPr>
          <xdr:cNvSpPr txBox="1"/>
        </xdr:nvSpPr>
        <xdr:spPr>
          <a:xfrm>
            <a:off x="4219575" y="4591050"/>
            <a:ext cx="17049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BE12F5-F92B-4A1D-9B5D-894DF5CEB7FB}" type="TxLink">
              <a:rPr lang="en-US" sz="1100" b="0" i="0" u="none" strike="noStrike">
                <a:solidFill>
                  <a:srgbClr val="000000"/>
                </a:solidFill>
                <a:latin typeface="Aptos Narrow"/>
              </a:rPr>
              <a:pPr/>
              <a:t> </a:t>
            </a:fld>
            <a:r>
              <a:rPr lang="en-US" sz="1100" b="0" i="0" u="none" strike="noStrike">
                <a:solidFill>
                  <a:srgbClr val="000000"/>
                </a:solidFill>
                <a:latin typeface="Aptos Narrow"/>
              </a:rPr>
              <a:t>Morning time has most of the passengers travelling</a:t>
            </a:r>
            <a:endParaRPr lang="en-IN" sz="1100"/>
          </a:p>
        </xdr:txBody>
      </xdr:sp>
    </xdr:grpSp>
    <xdr:clientData/>
  </xdr:twoCellAnchor>
  <xdr:twoCellAnchor>
    <xdr:from>
      <xdr:col>0</xdr:col>
      <xdr:colOff>17925</xdr:colOff>
      <xdr:row>2</xdr:row>
      <xdr:rowOff>161926</xdr:rowOff>
    </xdr:from>
    <xdr:to>
      <xdr:col>1</xdr:col>
      <xdr:colOff>190500</xdr:colOff>
      <xdr:row>29</xdr:row>
      <xdr:rowOff>133351</xdr:rowOff>
    </xdr:to>
    <xdr:grpSp>
      <xdr:nvGrpSpPr>
        <xdr:cNvPr id="59" name="Group 58">
          <a:extLst>
            <a:ext uri="{FF2B5EF4-FFF2-40B4-BE49-F238E27FC236}">
              <a16:creationId xmlns:a16="http://schemas.microsoft.com/office/drawing/2014/main" id="{48480D77-C4E8-334B-FAA2-7ADACF63B77E}"/>
            </a:ext>
          </a:extLst>
        </xdr:cNvPr>
        <xdr:cNvGrpSpPr/>
      </xdr:nvGrpSpPr>
      <xdr:grpSpPr>
        <a:xfrm>
          <a:off x="17925" y="523876"/>
          <a:ext cx="858375" cy="4857750"/>
          <a:chOff x="17925" y="523876"/>
          <a:chExt cx="858375" cy="4857750"/>
        </a:xfrm>
      </xdr:grpSpPr>
      <xdr:grpSp>
        <xdr:nvGrpSpPr>
          <xdr:cNvPr id="55" name="Group 54">
            <a:extLst>
              <a:ext uri="{FF2B5EF4-FFF2-40B4-BE49-F238E27FC236}">
                <a16:creationId xmlns:a16="http://schemas.microsoft.com/office/drawing/2014/main" id="{467F2A9C-1904-84C9-640C-DF44A2605BD2}"/>
              </a:ext>
            </a:extLst>
          </xdr:cNvPr>
          <xdr:cNvGrpSpPr/>
        </xdr:nvGrpSpPr>
        <xdr:grpSpPr>
          <a:xfrm>
            <a:off x="180975" y="523876"/>
            <a:ext cx="695325" cy="4857750"/>
            <a:chOff x="180975" y="523876"/>
            <a:chExt cx="695325" cy="4857750"/>
          </a:xfrm>
        </xdr:grpSpPr>
        <xdr:sp macro="" textlink="">
          <xdr:nvSpPr>
            <xdr:cNvPr id="4" name="Rectangle: Rounded Corners 3">
              <a:extLst>
                <a:ext uri="{FF2B5EF4-FFF2-40B4-BE49-F238E27FC236}">
                  <a16:creationId xmlns:a16="http://schemas.microsoft.com/office/drawing/2014/main" id="{7F56ADA1-47E0-8678-6FCB-E7E36884AEA5}"/>
                </a:ext>
              </a:extLst>
            </xdr:cNvPr>
            <xdr:cNvSpPr/>
          </xdr:nvSpPr>
          <xdr:spPr>
            <a:xfrm>
              <a:off x="238125" y="523876"/>
              <a:ext cx="638175" cy="485775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 name="Rectangle: Rounded Corners 1">
              <a:extLst>
                <a:ext uri="{FF2B5EF4-FFF2-40B4-BE49-F238E27FC236}">
                  <a16:creationId xmlns:a16="http://schemas.microsoft.com/office/drawing/2014/main" id="{A046B6FA-3EB0-A6C1-8EE6-6615DEE4347A}"/>
                </a:ext>
              </a:extLst>
            </xdr:cNvPr>
            <xdr:cNvSpPr/>
          </xdr:nvSpPr>
          <xdr:spPr>
            <a:xfrm>
              <a:off x="180975" y="523876"/>
              <a:ext cx="638175" cy="4857750"/>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57" name="Group 56">
            <a:extLst>
              <a:ext uri="{FF2B5EF4-FFF2-40B4-BE49-F238E27FC236}">
                <a16:creationId xmlns:a16="http://schemas.microsoft.com/office/drawing/2014/main" id="{2EC35049-3263-B536-E597-716B40F8F51B}"/>
              </a:ext>
            </a:extLst>
          </xdr:cNvPr>
          <xdr:cNvGrpSpPr/>
        </xdr:nvGrpSpPr>
        <xdr:grpSpPr>
          <a:xfrm>
            <a:off x="161925" y="2809875"/>
            <a:ext cx="648000" cy="648000"/>
            <a:chOff x="161925" y="2809875"/>
            <a:chExt cx="648000" cy="648000"/>
          </a:xfrm>
        </xdr:grpSpPr>
        <xdr:sp macro="" textlink="">
          <xdr:nvSpPr>
            <xdr:cNvPr id="17" name="Oval 16">
              <a:extLst>
                <a:ext uri="{FF2B5EF4-FFF2-40B4-BE49-F238E27FC236}">
                  <a16:creationId xmlns:a16="http://schemas.microsoft.com/office/drawing/2014/main" id="{8E468EB2-6270-7EBA-BFCD-768B99910E75}"/>
                </a:ext>
              </a:extLst>
            </xdr:cNvPr>
            <xdr:cNvSpPr/>
          </xdr:nvSpPr>
          <xdr:spPr>
            <a:xfrm>
              <a:off x="161925" y="2809875"/>
              <a:ext cx="648000" cy="648000"/>
            </a:xfrm>
            <a:prstGeom prst="ellipse">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0" name="Picture 29">
              <a:hlinkClick xmlns:r="http://schemas.openxmlformats.org/officeDocument/2006/relationships" r:id="rId15"/>
              <a:extLst>
                <a:ext uri="{FF2B5EF4-FFF2-40B4-BE49-F238E27FC236}">
                  <a16:creationId xmlns:a16="http://schemas.microsoft.com/office/drawing/2014/main" id="{A824A051-7A4D-7B03-FFD8-07B7C732D90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09550" y="2867025"/>
              <a:ext cx="543605" cy="543605"/>
            </a:xfrm>
            <a:prstGeom prst="rect">
              <a:avLst/>
            </a:prstGeom>
          </xdr:spPr>
        </xdr:pic>
      </xdr:grpSp>
      <xdr:grpSp>
        <xdr:nvGrpSpPr>
          <xdr:cNvPr id="56" name="Group 55">
            <a:extLst>
              <a:ext uri="{FF2B5EF4-FFF2-40B4-BE49-F238E27FC236}">
                <a16:creationId xmlns:a16="http://schemas.microsoft.com/office/drawing/2014/main" id="{3E472DA5-D066-3684-3B74-CAF1A9F81C04}"/>
              </a:ext>
            </a:extLst>
          </xdr:cNvPr>
          <xdr:cNvGrpSpPr/>
        </xdr:nvGrpSpPr>
        <xdr:grpSpPr>
          <a:xfrm>
            <a:off x="17925" y="1819275"/>
            <a:ext cx="792000" cy="792000"/>
            <a:chOff x="17925" y="1819275"/>
            <a:chExt cx="792000" cy="792000"/>
          </a:xfrm>
        </xdr:grpSpPr>
        <xdr:sp macro="" textlink="">
          <xdr:nvSpPr>
            <xdr:cNvPr id="15" name="Oval 14">
              <a:extLst>
                <a:ext uri="{FF2B5EF4-FFF2-40B4-BE49-F238E27FC236}">
                  <a16:creationId xmlns:a16="http://schemas.microsoft.com/office/drawing/2014/main" id="{9DA64359-8EFF-8DA3-6957-6B6206DC78B6}"/>
                </a:ext>
              </a:extLst>
            </xdr:cNvPr>
            <xdr:cNvSpPr/>
          </xdr:nvSpPr>
          <xdr:spPr>
            <a:xfrm>
              <a:off x="17925" y="1819275"/>
              <a:ext cx="792000" cy="792000"/>
            </a:xfrm>
            <a:prstGeom prst="ellips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9" name="Picture 38">
              <a:extLst>
                <a:ext uri="{FF2B5EF4-FFF2-40B4-BE49-F238E27FC236}">
                  <a16:creationId xmlns:a16="http://schemas.microsoft.com/office/drawing/2014/main" id="{2129A627-C5D0-4BC0-820C-854919CFE7B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4775" y="1905000"/>
              <a:ext cx="625640" cy="625640"/>
            </a:xfrm>
            <a:prstGeom prst="rect">
              <a:avLst/>
            </a:prstGeom>
          </xdr:spPr>
        </xdr:pic>
      </xdr:grpSp>
      <xdr:grpSp>
        <xdr:nvGrpSpPr>
          <xdr:cNvPr id="58" name="Group 57">
            <a:extLst>
              <a:ext uri="{FF2B5EF4-FFF2-40B4-BE49-F238E27FC236}">
                <a16:creationId xmlns:a16="http://schemas.microsoft.com/office/drawing/2014/main" id="{97CB58FA-EAAD-7845-4250-85FB20F801F0}"/>
              </a:ext>
            </a:extLst>
          </xdr:cNvPr>
          <xdr:cNvGrpSpPr/>
        </xdr:nvGrpSpPr>
        <xdr:grpSpPr>
          <a:xfrm>
            <a:off x="161925" y="3667125"/>
            <a:ext cx="648000" cy="648000"/>
            <a:chOff x="161925" y="3667125"/>
            <a:chExt cx="648000" cy="648000"/>
          </a:xfrm>
        </xdr:grpSpPr>
        <xdr:sp macro="" textlink="">
          <xdr:nvSpPr>
            <xdr:cNvPr id="19" name="Oval 18">
              <a:extLst>
                <a:ext uri="{FF2B5EF4-FFF2-40B4-BE49-F238E27FC236}">
                  <a16:creationId xmlns:a16="http://schemas.microsoft.com/office/drawing/2014/main" id="{581E19AD-B6B9-C069-5BC0-A2C6728A0278}"/>
                </a:ext>
              </a:extLst>
            </xdr:cNvPr>
            <xdr:cNvSpPr/>
          </xdr:nvSpPr>
          <xdr:spPr>
            <a:xfrm>
              <a:off x="161925" y="3667125"/>
              <a:ext cx="648000" cy="648000"/>
            </a:xfrm>
            <a:prstGeom prst="ellipse">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41" name="Picture 40">
              <a:hlinkClick xmlns:r="http://schemas.openxmlformats.org/officeDocument/2006/relationships" r:id="rId18"/>
              <a:extLst>
                <a:ext uri="{FF2B5EF4-FFF2-40B4-BE49-F238E27FC236}">
                  <a16:creationId xmlns:a16="http://schemas.microsoft.com/office/drawing/2014/main" id="{F534F082-AA0F-A421-9BC2-F7941224ED1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47650" y="3752850"/>
              <a:ext cx="480364" cy="480364"/>
            </a:xfrm>
            <a:prstGeom prst="rect">
              <a:avLst/>
            </a:prstGeom>
          </xdr:spPr>
        </xdr:pic>
      </xdr:grpSp>
    </xdr:grpSp>
    <xdr:clientData/>
  </xdr:twoCellAnchor>
  <xdr:twoCellAnchor editAs="oneCell">
    <xdr:from>
      <xdr:col>9</xdr:col>
      <xdr:colOff>609600</xdr:colOff>
      <xdr:row>2</xdr:row>
      <xdr:rowOff>123825</xdr:rowOff>
    </xdr:from>
    <xdr:to>
      <xdr:col>11</xdr:col>
      <xdr:colOff>253200</xdr:colOff>
      <xdr:row>5</xdr:row>
      <xdr:rowOff>66900</xdr:rowOff>
    </xdr:to>
    <mc:AlternateContent xmlns:mc="http://schemas.openxmlformats.org/markup-compatibility/2006">
      <mc:Choice xmlns:a14="http://schemas.microsoft.com/office/drawing/2010/main" Requires="a14">
        <xdr:graphicFrame macro="">
          <xdr:nvGraphicFramePr>
            <xdr:cNvPr id="61" name="Year">
              <a:extLst>
                <a:ext uri="{FF2B5EF4-FFF2-40B4-BE49-F238E27FC236}">
                  <a16:creationId xmlns:a16="http://schemas.microsoft.com/office/drawing/2014/main" id="{C70BAF03-670C-FE2B-D149-43031EBCACB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81800" y="485775"/>
              <a:ext cx="1015200" cy="4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2</xdr:row>
      <xdr:rowOff>133350</xdr:rowOff>
    </xdr:from>
    <xdr:to>
      <xdr:col>13</xdr:col>
      <xdr:colOff>487500</xdr:colOff>
      <xdr:row>5</xdr:row>
      <xdr:rowOff>58425</xdr:rowOff>
    </xdr:to>
    <mc:AlternateContent xmlns:mc="http://schemas.openxmlformats.org/markup-compatibility/2006">
      <mc:Choice xmlns:a14="http://schemas.microsoft.com/office/drawing/2010/main" Requires="a14">
        <xdr:graphicFrame macro="">
          <xdr:nvGraphicFramePr>
            <xdr:cNvPr id="63" name="Week Type">
              <a:extLst>
                <a:ext uri="{FF2B5EF4-FFF2-40B4-BE49-F238E27FC236}">
                  <a16:creationId xmlns:a16="http://schemas.microsoft.com/office/drawing/2014/main" id="{0CE459F7-802F-8E9E-7833-590D0BF48AA6}"/>
                </a:ext>
              </a:extLst>
            </xdr:cNvPr>
            <xdr:cNvGraphicFramePr/>
          </xdr:nvGraphicFramePr>
          <xdr:xfrm>
            <a:off x="0" y="0"/>
            <a:ext cx="0" cy="0"/>
          </xdr:xfrm>
          <a:graphic>
            <a:graphicData uri="http://schemas.microsoft.com/office/drawing/2010/slicer">
              <sle:slicer xmlns:sle="http://schemas.microsoft.com/office/drawing/2010/slicer" name="Week Type"/>
            </a:graphicData>
          </a:graphic>
        </xdr:graphicFrame>
      </mc:Choice>
      <mc:Fallback>
        <xdr:sp macro="" textlink="">
          <xdr:nvSpPr>
            <xdr:cNvPr id="0" name=""/>
            <xdr:cNvSpPr>
              <a:spLocks noTextEdit="1"/>
            </xdr:cNvSpPr>
          </xdr:nvSpPr>
          <xdr:spPr>
            <a:xfrm>
              <a:off x="7962900" y="495300"/>
              <a:ext cx="1440000" cy="4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609600</xdr:colOff>
      <xdr:row>5</xdr:row>
      <xdr:rowOff>66674</xdr:rowOff>
    </xdr:from>
    <xdr:to>
      <xdr:col>11</xdr:col>
      <xdr:colOff>253200</xdr:colOff>
      <xdr:row>7</xdr:row>
      <xdr:rowOff>172724</xdr:rowOff>
    </xdr:to>
    <mc:AlternateContent xmlns:mc="http://schemas.openxmlformats.org/markup-compatibility/2006">
      <mc:Choice xmlns:a14="http://schemas.microsoft.com/office/drawing/2010/main" Requires="a14">
        <xdr:graphicFrame macro="">
          <xdr:nvGraphicFramePr>
            <xdr:cNvPr id="65" name="Gender">
              <a:extLst>
                <a:ext uri="{FF2B5EF4-FFF2-40B4-BE49-F238E27FC236}">
                  <a16:creationId xmlns:a16="http://schemas.microsoft.com/office/drawing/2014/main" id="{7F6DAF34-1F0A-4FDC-1929-1A33DC52F85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81800" y="971549"/>
              <a:ext cx="1015200" cy="4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5</xdr:row>
      <xdr:rowOff>66674</xdr:rowOff>
    </xdr:from>
    <xdr:to>
      <xdr:col>13</xdr:col>
      <xdr:colOff>487500</xdr:colOff>
      <xdr:row>7</xdr:row>
      <xdr:rowOff>172724</xdr:rowOff>
    </xdr:to>
    <mc:AlternateContent xmlns:mc="http://schemas.openxmlformats.org/markup-compatibility/2006">
      <mc:Choice xmlns:a14="http://schemas.microsoft.com/office/drawing/2010/main" Requires="a14">
        <xdr:graphicFrame macro="">
          <xdr:nvGraphicFramePr>
            <xdr:cNvPr id="66" name="Occupation">
              <a:extLst>
                <a:ext uri="{FF2B5EF4-FFF2-40B4-BE49-F238E27FC236}">
                  <a16:creationId xmlns:a16="http://schemas.microsoft.com/office/drawing/2014/main" id="{21C057F9-581C-B7AE-18D9-E79F1AAA8A7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962900" y="971549"/>
              <a:ext cx="1440000" cy="4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295275</xdr:colOff>
      <xdr:row>8</xdr:row>
      <xdr:rowOff>85729</xdr:rowOff>
    </xdr:from>
    <xdr:to>
      <xdr:col>5</xdr:col>
      <xdr:colOff>619125</xdr:colOff>
      <xdr:row>29</xdr:row>
      <xdr:rowOff>123830</xdr:rowOff>
    </xdr:to>
    <xdr:sp macro="" textlink="">
      <xdr:nvSpPr>
        <xdr:cNvPr id="4" name="Rectangle: Rounded Corners 3">
          <a:extLst>
            <a:ext uri="{FF2B5EF4-FFF2-40B4-BE49-F238E27FC236}">
              <a16:creationId xmlns:a16="http://schemas.microsoft.com/office/drawing/2014/main" id="{09389151-5291-438E-916A-F919A570C757}"/>
            </a:ext>
          </a:extLst>
        </xdr:cNvPr>
        <xdr:cNvSpPr/>
      </xdr:nvSpPr>
      <xdr:spPr>
        <a:xfrm rot="5400000">
          <a:off x="595312" y="1919292"/>
          <a:ext cx="3838576" cy="3067050"/>
        </a:xfrm>
        <a:prstGeom prst="roundRect">
          <a:avLst>
            <a:gd name="adj" fmla="val 4199"/>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xdr:col>
      <xdr:colOff>19050</xdr:colOff>
      <xdr:row>8</xdr:row>
      <xdr:rowOff>85726</xdr:rowOff>
    </xdr:from>
    <xdr:to>
      <xdr:col>13</xdr:col>
      <xdr:colOff>514350</xdr:colOff>
      <xdr:row>17</xdr:row>
      <xdr:rowOff>95258</xdr:rowOff>
    </xdr:to>
    <xdr:sp macro="" textlink="">
      <xdr:nvSpPr>
        <xdr:cNvPr id="5" name="Rectangle: Rounded Corners 4">
          <a:extLst>
            <a:ext uri="{FF2B5EF4-FFF2-40B4-BE49-F238E27FC236}">
              <a16:creationId xmlns:a16="http://schemas.microsoft.com/office/drawing/2014/main" id="{F662FF88-8FD2-4F34-AAF9-91A61DAEF579}"/>
            </a:ext>
          </a:extLst>
        </xdr:cNvPr>
        <xdr:cNvSpPr/>
      </xdr:nvSpPr>
      <xdr:spPr>
        <a:xfrm rot="5400000">
          <a:off x="5962646" y="-295270"/>
          <a:ext cx="1638307" cy="5295900"/>
        </a:xfrm>
        <a:prstGeom prst="roundRect">
          <a:avLst>
            <a:gd name="adj" fmla="val 8692"/>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619123</xdr:colOff>
      <xdr:row>2</xdr:row>
      <xdr:rowOff>161925</xdr:rowOff>
    </xdr:from>
    <xdr:to>
      <xdr:col>18</xdr:col>
      <xdr:colOff>57148</xdr:colOff>
      <xdr:row>29</xdr:row>
      <xdr:rowOff>142877</xdr:rowOff>
    </xdr:to>
    <xdr:sp macro="" textlink="">
      <xdr:nvSpPr>
        <xdr:cNvPr id="6" name="Rectangle: Rounded Corners 5">
          <a:extLst>
            <a:ext uri="{FF2B5EF4-FFF2-40B4-BE49-F238E27FC236}">
              <a16:creationId xmlns:a16="http://schemas.microsoft.com/office/drawing/2014/main" id="{E3755326-DBE3-476D-B400-DAFC19A0981A}"/>
            </a:ext>
          </a:extLst>
        </xdr:cNvPr>
        <xdr:cNvSpPr/>
      </xdr:nvSpPr>
      <xdr:spPr>
        <a:xfrm rot="5400000">
          <a:off x="8534397" y="1524001"/>
          <a:ext cx="4867277" cy="2867025"/>
        </a:xfrm>
        <a:prstGeom prst="roundRect">
          <a:avLst>
            <a:gd name="adj" fmla="val 4681"/>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xdr:col>
      <xdr:colOff>28575</xdr:colOff>
      <xdr:row>18</xdr:row>
      <xdr:rowOff>1</xdr:rowOff>
    </xdr:from>
    <xdr:to>
      <xdr:col>13</xdr:col>
      <xdr:colOff>514350</xdr:colOff>
      <xdr:row>29</xdr:row>
      <xdr:rowOff>133354</xdr:rowOff>
    </xdr:to>
    <xdr:sp macro="" textlink="">
      <xdr:nvSpPr>
        <xdr:cNvPr id="7" name="Rectangle: Rounded Corners 6">
          <a:extLst>
            <a:ext uri="{FF2B5EF4-FFF2-40B4-BE49-F238E27FC236}">
              <a16:creationId xmlns:a16="http://schemas.microsoft.com/office/drawing/2014/main" id="{8EE612A5-A2BC-4008-96B7-C1A73B0F5EC6}"/>
            </a:ext>
          </a:extLst>
        </xdr:cNvPr>
        <xdr:cNvSpPr/>
      </xdr:nvSpPr>
      <xdr:spPr>
        <a:xfrm rot="5400000">
          <a:off x="5724524" y="1676402"/>
          <a:ext cx="2124078" cy="5286375"/>
        </a:xfrm>
        <a:prstGeom prst="roundRect">
          <a:avLst>
            <a:gd name="adj" fmla="val 7347"/>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oneCellAnchor>
    <xdr:from>
      <xdr:col>1</xdr:col>
      <xdr:colOff>323850</xdr:colOff>
      <xdr:row>0</xdr:row>
      <xdr:rowOff>133350</xdr:rowOff>
    </xdr:from>
    <xdr:ext cx="3558731" cy="381708"/>
    <xdr:sp macro="" textlink="">
      <xdr:nvSpPr>
        <xdr:cNvPr id="8" name="TextBox 7">
          <a:extLst>
            <a:ext uri="{FF2B5EF4-FFF2-40B4-BE49-F238E27FC236}">
              <a16:creationId xmlns:a16="http://schemas.microsoft.com/office/drawing/2014/main" id="{D5FE2DDB-4A41-48CA-9FB4-D2BA231778E0}"/>
            </a:ext>
          </a:extLst>
        </xdr:cNvPr>
        <xdr:cNvSpPr txBox="1"/>
      </xdr:nvSpPr>
      <xdr:spPr>
        <a:xfrm>
          <a:off x="1009650" y="133350"/>
          <a:ext cx="3558731" cy="3817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ln>
                <a:solidFill>
                  <a:srgbClr val="FFC000"/>
                </a:solidFill>
              </a:ln>
              <a:solidFill>
                <a:schemeClr val="tx1"/>
              </a:solidFill>
              <a:latin typeface="Arial Black" panose="020B0A04020102020204" pitchFamily="34" charset="0"/>
            </a:rPr>
            <a:t>Detailed</a:t>
          </a:r>
          <a:r>
            <a:rPr lang="en-IN" sz="1600" baseline="0">
              <a:ln>
                <a:solidFill>
                  <a:srgbClr val="FFC000"/>
                </a:solidFill>
              </a:ln>
              <a:solidFill>
                <a:schemeClr val="tx1"/>
              </a:solidFill>
              <a:latin typeface="Arial Black" panose="020B0A04020102020204" pitchFamily="34" charset="0"/>
            </a:rPr>
            <a:t> View - Demographics</a:t>
          </a:r>
          <a:endParaRPr lang="en-IN" sz="1600">
            <a:ln>
              <a:solidFill>
                <a:srgbClr val="FFC000"/>
              </a:solidFill>
            </a:ln>
            <a:solidFill>
              <a:schemeClr val="tx1"/>
            </a:solidFill>
            <a:latin typeface="Arial Black" panose="020B0A04020102020204" pitchFamily="34" charset="0"/>
          </a:endParaRPr>
        </a:p>
      </xdr:txBody>
    </xdr:sp>
    <xdr:clientData/>
  </xdr:oneCellAnchor>
  <xdr:twoCellAnchor>
    <xdr:from>
      <xdr:col>1</xdr:col>
      <xdr:colOff>285748</xdr:colOff>
      <xdr:row>2</xdr:row>
      <xdr:rowOff>161929</xdr:rowOff>
    </xdr:from>
    <xdr:to>
      <xdr:col>3</xdr:col>
      <xdr:colOff>352425</xdr:colOff>
      <xdr:row>8</xdr:row>
      <xdr:rowOff>9529</xdr:rowOff>
    </xdr:to>
    <xdr:grpSp>
      <xdr:nvGrpSpPr>
        <xdr:cNvPr id="9" name="Group 8">
          <a:extLst>
            <a:ext uri="{FF2B5EF4-FFF2-40B4-BE49-F238E27FC236}">
              <a16:creationId xmlns:a16="http://schemas.microsoft.com/office/drawing/2014/main" id="{65EB5CF6-F351-4CAC-9765-FCFC0EAABD86}"/>
            </a:ext>
          </a:extLst>
        </xdr:cNvPr>
        <xdr:cNvGrpSpPr/>
      </xdr:nvGrpSpPr>
      <xdr:grpSpPr>
        <a:xfrm>
          <a:off x="971548" y="523879"/>
          <a:ext cx="1438277" cy="933450"/>
          <a:chOff x="981073" y="523879"/>
          <a:chExt cx="1438277" cy="933450"/>
        </a:xfrm>
      </xdr:grpSpPr>
      <xdr:sp macro="" textlink="">
        <xdr:nvSpPr>
          <xdr:cNvPr id="10" name="Rectangle: Rounded Corners 9">
            <a:extLst>
              <a:ext uri="{FF2B5EF4-FFF2-40B4-BE49-F238E27FC236}">
                <a16:creationId xmlns:a16="http://schemas.microsoft.com/office/drawing/2014/main" id="{22BB03FE-42DE-9FDD-B074-A9E57EEAC108}"/>
              </a:ext>
            </a:extLst>
          </xdr:cNvPr>
          <xdr:cNvSpPr/>
        </xdr:nvSpPr>
        <xdr:spPr>
          <a:xfrm rot="5400000">
            <a:off x="1223961" y="280991"/>
            <a:ext cx="933450" cy="1419226"/>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1" name="TextBox 10">
            <a:extLst>
              <a:ext uri="{FF2B5EF4-FFF2-40B4-BE49-F238E27FC236}">
                <a16:creationId xmlns:a16="http://schemas.microsoft.com/office/drawing/2014/main" id="{53805271-CBB4-0D22-9F69-488F7AD004B1}"/>
              </a:ext>
            </a:extLst>
          </xdr:cNvPr>
          <xdr:cNvSpPr txBox="1"/>
        </xdr:nvSpPr>
        <xdr:spPr>
          <a:xfrm>
            <a:off x="1019176" y="571500"/>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C000"/>
                </a:solidFill>
              </a:rPr>
              <a:t>Total Passenger</a:t>
            </a:r>
          </a:p>
        </xdr:txBody>
      </xdr:sp>
      <xdr:pic>
        <xdr:nvPicPr>
          <xdr:cNvPr id="12" name="Picture 11">
            <a:extLst>
              <a:ext uri="{FF2B5EF4-FFF2-40B4-BE49-F238E27FC236}">
                <a16:creationId xmlns:a16="http://schemas.microsoft.com/office/drawing/2014/main" id="{348BDC90-5AB6-F8CA-CEBA-6707815CF88A}"/>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1130014" y="853789"/>
            <a:ext cx="451136" cy="451136"/>
          </a:xfrm>
          <a:prstGeom prst="rect">
            <a:avLst/>
          </a:prstGeom>
        </xdr:spPr>
      </xdr:pic>
      <xdr:sp macro="" textlink="Analysis!A5">
        <xdr:nvSpPr>
          <xdr:cNvPr id="13" name="TextBox 12">
            <a:extLst>
              <a:ext uri="{FF2B5EF4-FFF2-40B4-BE49-F238E27FC236}">
                <a16:creationId xmlns:a16="http://schemas.microsoft.com/office/drawing/2014/main" id="{4373EC64-7CAB-2D9E-D4A6-941FF0D78BD2}"/>
              </a:ext>
            </a:extLst>
          </xdr:cNvPr>
          <xdr:cNvSpPr txBox="1"/>
        </xdr:nvSpPr>
        <xdr:spPr>
          <a:xfrm>
            <a:off x="1609725" y="942975"/>
            <a:ext cx="6953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B2931C-07D3-4411-BE14-AFDDAE2BCA07}" type="TxLink">
              <a:rPr lang="en-US" sz="1600" b="1" i="0" u="none" strike="noStrike">
                <a:solidFill>
                  <a:schemeClr val="bg1"/>
                </a:solidFill>
                <a:latin typeface="Aptos Narrow"/>
              </a:rPr>
              <a:pPr/>
              <a:t>6,587</a:t>
            </a:fld>
            <a:endParaRPr lang="en-IN" sz="1600" b="1">
              <a:solidFill>
                <a:schemeClr val="bg1"/>
              </a:solidFill>
            </a:endParaRPr>
          </a:p>
        </xdr:txBody>
      </xdr:sp>
    </xdr:grpSp>
    <xdr:clientData/>
  </xdr:twoCellAnchor>
  <xdr:twoCellAnchor>
    <xdr:from>
      <xdr:col>3</xdr:col>
      <xdr:colOff>419098</xdr:colOff>
      <xdr:row>2</xdr:row>
      <xdr:rowOff>152404</xdr:rowOff>
    </xdr:from>
    <xdr:to>
      <xdr:col>5</xdr:col>
      <xdr:colOff>666750</xdr:colOff>
      <xdr:row>8</xdr:row>
      <xdr:rowOff>4</xdr:rowOff>
    </xdr:to>
    <xdr:grpSp>
      <xdr:nvGrpSpPr>
        <xdr:cNvPr id="14" name="Group 13">
          <a:extLst>
            <a:ext uri="{FF2B5EF4-FFF2-40B4-BE49-F238E27FC236}">
              <a16:creationId xmlns:a16="http://schemas.microsoft.com/office/drawing/2014/main" id="{B67356B2-8A01-448F-B66B-449D890DC716}"/>
            </a:ext>
          </a:extLst>
        </xdr:cNvPr>
        <xdr:cNvGrpSpPr/>
      </xdr:nvGrpSpPr>
      <xdr:grpSpPr>
        <a:xfrm>
          <a:off x="2476498" y="514354"/>
          <a:ext cx="1619252" cy="933450"/>
          <a:chOff x="2486023" y="514354"/>
          <a:chExt cx="1619252" cy="933450"/>
        </a:xfrm>
      </xdr:grpSpPr>
      <xdr:grpSp>
        <xdr:nvGrpSpPr>
          <xdr:cNvPr id="15" name="Group 14">
            <a:extLst>
              <a:ext uri="{FF2B5EF4-FFF2-40B4-BE49-F238E27FC236}">
                <a16:creationId xmlns:a16="http://schemas.microsoft.com/office/drawing/2014/main" id="{554BC303-2440-30F8-B682-F8F11931B613}"/>
              </a:ext>
            </a:extLst>
          </xdr:cNvPr>
          <xdr:cNvGrpSpPr/>
        </xdr:nvGrpSpPr>
        <xdr:grpSpPr>
          <a:xfrm>
            <a:off x="2486023" y="514354"/>
            <a:ext cx="1619252" cy="933450"/>
            <a:chOff x="981073" y="523879"/>
            <a:chExt cx="1438277" cy="933450"/>
          </a:xfrm>
        </xdr:grpSpPr>
        <xdr:sp macro="" textlink="">
          <xdr:nvSpPr>
            <xdr:cNvPr id="17" name="Rectangle: Rounded Corners 16">
              <a:extLst>
                <a:ext uri="{FF2B5EF4-FFF2-40B4-BE49-F238E27FC236}">
                  <a16:creationId xmlns:a16="http://schemas.microsoft.com/office/drawing/2014/main" id="{FDFF3F89-7791-1BCC-9C3A-05AACFE29B69}"/>
                </a:ext>
              </a:extLst>
            </xdr:cNvPr>
            <xdr:cNvSpPr/>
          </xdr:nvSpPr>
          <xdr:spPr>
            <a:xfrm rot="5400000">
              <a:off x="1223961" y="280991"/>
              <a:ext cx="933450" cy="1419226"/>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8" name="TextBox 17">
              <a:extLst>
                <a:ext uri="{FF2B5EF4-FFF2-40B4-BE49-F238E27FC236}">
                  <a16:creationId xmlns:a16="http://schemas.microsoft.com/office/drawing/2014/main" id="{4FB97C51-24E9-084D-E18A-17793CC7C14A}"/>
                </a:ext>
              </a:extLst>
            </xdr:cNvPr>
            <xdr:cNvSpPr txBox="1"/>
          </xdr:nvSpPr>
          <xdr:spPr>
            <a:xfrm>
              <a:off x="1019176" y="571500"/>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C000"/>
                  </a:solidFill>
                </a:rPr>
                <a:t>Average Passenger</a:t>
              </a:r>
            </a:p>
          </xdr:txBody>
        </xdr:sp>
        <xdr:sp macro="" textlink="Analysis!A10">
          <xdr:nvSpPr>
            <xdr:cNvPr id="19" name="TextBox 18">
              <a:extLst>
                <a:ext uri="{FF2B5EF4-FFF2-40B4-BE49-F238E27FC236}">
                  <a16:creationId xmlns:a16="http://schemas.microsoft.com/office/drawing/2014/main" id="{0B2E9228-9BCD-B6D3-CF3B-59811E11E8CE}"/>
                </a:ext>
              </a:extLst>
            </xdr:cNvPr>
            <xdr:cNvSpPr txBox="1"/>
          </xdr:nvSpPr>
          <xdr:spPr>
            <a:xfrm>
              <a:off x="1745090" y="952500"/>
              <a:ext cx="35276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D68768-8027-4143-AAB6-693DB1FD620C}" type="TxLink">
                <a:rPr lang="en-US" sz="1600" b="1" i="0" u="none" strike="noStrike">
                  <a:solidFill>
                    <a:schemeClr val="bg1"/>
                  </a:solidFill>
                  <a:latin typeface="Aptos Narrow"/>
                </a:rPr>
                <a:pPr/>
                <a:t>33</a:t>
              </a:fld>
              <a:endParaRPr lang="en-IN" sz="2400" b="1">
                <a:solidFill>
                  <a:schemeClr val="bg1"/>
                </a:solidFill>
              </a:endParaRPr>
            </a:p>
          </xdr:txBody>
        </xdr:sp>
      </xdr:grpSp>
      <xdr:pic>
        <xdr:nvPicPr>
          <xdr:cNvPr id="16" name="Picture 15">
            <a:extLst>
              <a:ext uri="{FF2B5EF4-FFF2-40B4-BE49-F238E27FC236}">
                <a16:creationId xmlns:a16="http://schemas.microsoft.com/office/drawing/2014/main" id="{EDF95210-1FD9-0C2A-C979-3544B53305ED}"/>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2628900" y="838200"/>
            <a:ext cx="476250" cy="476250"/>
          </a:xfrm>
          <a:prstGeom prst="rect">
            <a:avLst/>
          </a:prstGeom>
        </xdr:spPr>
      </xdr:pic>
    </xdr:grpSp>
    <xdr:clientData/>
  </xdr:twoCellAnchor>
  <xdr:twoCellAnchor>
    <xdr:from>
      <xdr:col>1</xdr:col>
      <xdr:colOff>419099</xdr:colOff>
      <xdr:row>8</xdr:row>
      <xdr:rowOff>142874</xdr:rowOff>
    </xdr:from>
    <xdr:to>
      <xdr:col>5</xdr:col>
      <xdr:colOff>485775</xdr:colOff>
      <xdr:row>10</xdr:row>
      <xdr:rowOff>95249</xdr:rowOff>
    </xdr:to>
    <xdr:sp macro="" textlink="">
      <xdr:nvSpPr>
        <xdr:cNvPr id="33" name="TextBox 32">
          <a:extLst>
            <a:ext uri="{FF2B5EF4-FFF2-40B4-BE49-F238E27FC236}">
              <a16:creationId xmlns:a16="http://schemas.microsoft.com/office/drawing/2014/main" id="{E7FAC757-F0CA-4465-B452-85176C6A1A9F}"/>
            </a:ext>
          </a:extLst>
        </xdr:cNvPr>
        <xdr:cNvSpPr txBox="1"/>
      </xdr:nvSpPr>
      <xdr:spPr>
        <a:xfrm>
          <a:off x="1104899" y="1590674"/>
          <a:ext cx="280987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Top 10 Buses with most Passengers</a:t>
          </a:r>
        </a:p>
      </xdr:txBody>
    </xdr:sp>
    <xdr:clientData/>
  </xdr:twoCellAnchor>
  <xdr:twoCellAnchor>
    <xdr:from>
      <xdr:col>9</xdr:col>
      <xdr:colOff>514350</xdr:colOff>
      <xdr:row>8</xdr:row>
      <xdr:rowOff>104774</xdr:rowOff>
    </xdr:from>
    <xdr:to>
      <xdr:col>13</xdr:col>
      <xdr:colOff>200026</xdr:colOff>
      <xdr:row>10</xdr:row>
      <xdr:rowOff>57149</xdr:rowOff>
    </xdr:to>
    <xdr:sp macro="" textlink="">
      <xdr:nvSpPr>
        <xdr:cNvPr id="42" name="TextBox 41">
          <a:extLst>
            <a:ext uri="{FF2B5EF4-FFF2-40B4-BE49-F238E27FC236}">
              <a16:creationId xmlns:a16="http://schemas.microsoft.com/office/drawing/2014/main" id="{B75F8694-4681-4FF5-B5CF-FB722A17F829}"/>
            </a:ext>
          </a:extLst>
        </xdr:cNvPr>
        <xdr:cNvSpPr txBox="1"/>
      </xdr:nvSpPr>
      <xdr:spPr>
        <a:xfrm>
          <a:off x="6686550" y="1552574"/>
          <a:ext cx="242887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Total Passengers by Age Group</a:t>
          </a:r>
        </a:p>
      </xdr:txBody>
    </xdr:sp>
    <xdr:clientData/>
  </xdr:twoCellAnchor>
  <xdr:twoCellAnchor>
    <xdr:from>
      <xdr:col>6</xdr:col>
      <xdr:colOff>200023</xdr:colOff>
      <xdr:row>18</xdr:row>
      <xdr:rowOff>38099</xdr:rowOff>
    </xdr:from>
    <xdr:to>
      <xdr:col>10</xdr:col>
      <xdr:colOff>257174</xdr:colOff>
      <xdr:row>19</xdr:row>
      <xdr:rowOff>171449</xdr:rowOff>
    </xdr:to>
    <xdr:sp macro="" textlink="">
      <xdr:nvSpPr>
        <xdr:cNvPr id="47" name="TextBox 46">
          <a:extLst>
            <a:ext uri="{FF2B5EF4-FFF2-40B4-BE49-F238E27FC236}">
              <a16:creationId xmlns:a16="http://schemas.microsoft.com/office/drawing/2014/main" id="{75E81C30-E359-40FE-9BE1-792DE364274B}"/>
            </a:ext>
          </a:extLst>
        </xdr:cNvPr>
        <xdr:cNvSpPr txBox="1"/>
      </xdr:nvSpPr>
      <xdr:spPr>
        <a:xfrm>
          <a:off x="4314823" y="3295649"/>
          <a:ext cx="28003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latin typeface="+mn-lt"/>
              <a:ea typeface="+mn-ea"/>
              <a:cs typeface="+mn-cs"/>
            </a:rPr>
            <a:t>Total</a:t>
          </a:r>
          <a:r>
            <a:rPr lang="en-IN" sz="1100" b="1" u="sng">
              <a:solidFill>
                <a:schemeClr val="dk1"/>
              </a:solidFill>
              <a:effectLst/>
              <a:latin typeface="+mn-lt"/>
              <a:ea typeface="+mn-ea"/>
              <a:cs typeface="+mn-cs"/>
            </a:rPr>
            <a:t> </a:t>
          </a:r>
          <a:r>
            <a:rPr lang="en-IN" sz="1400" b="1" u="sng">
              <a:solidFill>
                <a:schemeClr val="bg1"/>
              </a:solidFill>
              <a:latin typeface="+mn-lt"/>
              <a:ea typeface="+mn-ea"/>
              <a:cs typeface="+mn-cs"/>
            </a:rPr>
            <a:t>Passengers</a:t>
          </a:r>
          <a:r>
            <a:rPr lang="en-IN" sz="1100" b="1" u="sng">
              <a:solidFill>
                <a:schemeClr val="dk1"/>
              </a:solidFill>
              <a:effectLst/>
              <a:latin typeface="+mn-lt"/>
              <a:ea typeface="+mn-ea"/>
              <a:cs typeface="+mn-cs"/>
            </a:rPr>
            <a:t> </a:t>
          </a:r>
          <a:r>
            <a:rPr lang="en-IN" sz="1400" b="1" u="sng">
              <a:solidFill>
                <a:schemeClr val="bg1"/>
              </a:solidFill>
              <a:latin typeface="+mn-lt"/>
              <a:ea typeface="+mn-ea"/>
              <a:cs typeface="+mn-cs"/>
            </a:rPr>
            <a:t>by</a:t>
          </a:r>
          <a:r>
            <a:rPr lang="en-IN" sz="1100" b="1" u="sng">
              <a:solidFill>
                <a:schemeClr val="dk1"/>
              </a:solidFill>
              <a:effectLst/>
              <a:latin typeface="+mn-lt"/>
              <a:ea typeface="+mn-ea"/>
              <a:cs typeface="+mn-cs"/>
            </a:rPr>
            <a:t> </a:t>
          </a:r>
          <a:r>
            <a:rPr lang="en-IN" sz="1400" b="1" u="sng">
              <a:solidFill>
                <a:schemeClr val="bg1"/>
              </a:solidFill>
              <a:latin typeface="+mn-lt"/>
              <a:ea typeface="+mn-ea"/>
              <a:cs typeface="+mn-cs"/>
            </a:rPr>
            <a:t>Route and Fare</a:t>
          </a:r>
        </a:p>
      </xdr:txBody>
    </xdr:sp>
    <xdr:clientData/>
  </xdr:twoCellAnchor>
  <xdr:twoCellAnchor>
    <xdr:from>
      <xdr:col>14</xdr:col>
      <xdr:colOff>47625</xdr:colOff>
      <xdr:row>4</xdr:row>
      <xdr:rowOff>76200</xdr:rowOff>
    </xdr:from>
    <xdr:to>
      <xdr:col>15</xdr:col>
      <xdr:colOff>513825</xdr:colOff>
      <xdr:row>10</xdr:row>
      <xdr:rowOff>142350</xdr:rowOff>
    </xdr:to>
    <xdr:graphicFrame macro="">
      <xdr:nvGraphicFramePr>
        <xdr:cNvPr id="48" name="Chart 47">
          <a:extLst>
            <a:ext uri="{FF2B5EF4-FFF2-40B4-BE49-F238E27FC236}">
              <a16:creationId xmlns:a16="http://schemas.microsoft.com/office/drawing/2014/main" id="{0A8CBAB8-8732-491B-8B56-62A856595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152399</xdr:colOff>
      <xdr:row>4</xdr:row>
      <xdr:rowOff>76200</xdr:rowOff>
    </xdr:from>
    <xdr:to>
      <xdr:col>17</xdr:col>
      <xdr:colOff>618599</xdr:colOff>
      <xdr:row>10</xdr:row>
      <xdr:rowOff>142350</xdr:rowOff>
    </xdr:to>
    <xdr:graphicFrame macro="">
      <xdr:nvGraphicFramePr>
        <xdr:cNvPr id="49" name="Chart 48">
          <a:extLst>
            <a:ext uri="{FF2B5EF4-FFF2-40B4-BE49-F238E27FC236}">
              <a16:creationId xmlns:a16="http://schemas.microsoft.com/office/drawing/2014/main" id="{CB95E312-9840-4E15-AE33-3C0563D7B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85724</xdr:colOff>
      <xdr:row>10</xdr:row>
      <xdr:rowOff>161925</xdr:rowOff>
    </xdr:from>
    <xdr:to>
      <xdr:col>16</xdr:col>
      <xdr:colOff>551924</xdr:colOff>
      <xdr:row>17</xdr:row>
      <xdr:rowOff>47100</xdr:rowOff>
    </xdr:to>
    <xdr:graphicFrame macro="">
      <xdr:nvGraphicFramePr>
        <xdr:cNvPr id="50" name="Chart 49">
          <a:extLst>
            <a:ext uri="{FF2B5EF4-FFF2-40B4-BE49-F238E27FC236}">
              <a16:creationId xmlns:a16="http://schemas.microsoft.com/office/drawing/2014/main" id="{1D84353C-24BE-48B1-A293-D82FD39EA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28574</xdr:colOff>
      <xdr:row>3</xdr:row>
      <xdr:rowOff>38099</xdr:rowOff>
    </xdr:from>
    <xdr:to>
      <xdr:col>17</xdr:col>
      <xdr:colOff>314325</xdr:colOff>
      <xdr:row>4</xdr:row>
      <xdr:rowOff>171449</xdr:rowOff>
    </xdr:to>
    <xdr:sp macro="" textlink="">
      <xdr:nvSpPr>
        <xdr:cNvPr id="54" name="TextBox 53">
          <a:extLst>
            <a:ext uri="{FF2B5EF4-FFF2-40B4-BE49-F238E27FC236}">
              <a16:creationId xmlns:a16="http://schemas.microsoft.com/office/drawing/2014/main" id="{878C556F-6899-4E97-BED3-441E0B0709C2}"/>
            </a:ext>
          </a:extLst>
        </xdr:cNvPr>
        <xdr:cNvSpPr txBox="1"/>
      </xdr:nvSpPr>
      <xdr:spPr>
        <a:xfrm>
          <a:off x="9629774" y="581024"/>
          <a:ext cx="23431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Passengers by Occupation</a:t>
          </a:r>
        </a:p>
      </xdr:txBody>
    </xdr:sp>
    <xdr:clientData/>
  </xdr:twoCellAnchor>
  <xdr:twoCellAnchor>
    <xdr:from>
      <xdr:col>6</xdr:col>
      <xdr:colOff>47625</xdr:colOff>
      <xdr:row>2</xdr:row>
      <xdr:rowOff>142879</xdr:rowOff>
    </xdr:from>
    <xdr:to>
      <xdr:col>8</xdr:col>
      <xdr:colOff>19051</xdr:colOff>
      <xdr:row>7</xdr:row>
      <xdr:rowOff>171454</xdr:rowOff>
    </xdr:to>
    <xdr:grpSp>
      <xdr:nvGrpSpPr>
        <xdr:cNvPr id="74" name="Group 73">
          <a:extLst>
            <a:ext uri="{FF2B5EF4-FFF2-40B4-BE49-F238E27FC236}">
              <a16:creationId xmlns:a16="http://schemas.microsoft.com/office/drawing/2014/main" id="{5CDA8D00-C745-EF5B-B738-6E8C740F313E}"/>
            </a:ext>
          </a:extLst>
        </xdr:cNvPr>
        <xdr:cNvGrpSpPr/>
      </xdr:nvGrpSpPr>
      <xdr:grpSpPr>
        <a:xfrm>
          <a:off x="4162425" y="504829"/>
          <a:ext cx="1343026" cy="933450"/>
          <a:chOff x="6629399" y="504829"/>
          <a:chExt cx="1695451" cy="933450"/>
        </a:xfrm>
      </xdr:grpSpPr>
      <xdr:grpSp>
        <xdr:nvGrpSpPr>
          <xdr:cNvPr id="27" name="Group 26">
            <a:extLst>
              <a:ext uri="{FF2B5EF4-FFF2-40B4-BE49-F238E27FC236}">
                <a16:creationId xmlns:a16="http://schemas.microsoft.com/office/drawing/2014/main" id="{8736E8EC-B532-8B12-4BC0-34F80055E3F3}"/>
              </a:ext>
            </a:extLst>
          </xdr:cNvPr>
          <xdr:cNvGrpSpPr/>
        </xdr:nvGrpSpPr>
        <xdr:grpSpPr>
          <a:xfrm>
            <a:off x="6629399" y="504829"/>
            <a:ext cx="1695451" cy="933450"/>
            <a:chOff x="981073" y="523879"/>
            <a:chExt cx="1419226" cy="933450"/>
          </a:xfrm>
        </xdr:grpSpPr>
        <xdr:sp macro="" textlink="">
          <xdr:nvSpPr>
            <xdr:cNvPr id="29" name="Rectangle: Rounded Corners 28">
              <a:extLst>
                <a:ext uri="{FF2B5EF4-FFF2-40B4-BE49-F238E27FC236}">
                  <a16:creationId xmlns:a16="http://schemas.microsoft.com/office/drawing/2014/main" id="{D910808F-67BB-C0F7-44B0-6CB56F8066B4}"/>
                </a:ext>
              </a:extLst>
            </xdr:cNvPr>
            <xdr:cNvSpPr/>
          </xdr:nvSpPr>
          <xdr:spPr>
            <a:xfrm rot="5400000">
              <a:off x="1223961" y="280991"/>
              <a:ext cx="933450" cy="1419226"/>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0" name="TextBox 29">
              <a:extLst>
                <a:ext uri="{FF2B5EF4-FFF2-40B4-BE49-F238E27FC236}">
                  <a16:creationId xmlns:a16="http://schemas.microsoft.com/office/drawing/2014/main" id="{7E58259C-D396-43BF-38B0-4CEBBB3D2DF3}"/>
                </a:ext>
              </a:extLst>
            </xdr:cNvPr>
            <xdr:cNvSpPr txBox="1"/>
          </xdr:nvSpPr>
          <xdr:spPr>
            <a:xfrm>
              <a:off x="985571" y="571500"/>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C000"/>
                  </a:solidFill>
                </a:rPr>
                <a:t>Total Trips</a:t>
              </a:r>
            </a:p>
          </xdr:txBody>
        </xdr:sp>
        <xdr:sp macro="" textlink="Analysis2!A8">
          <xdr:nvSpPr>
            <xdr:cNvPr id="31" name="TextBox 30">
              <a:extLst>
                <a:ext uri="{FF2B5EF4-FFF2-40B4-BE49-F238E27FC236}">
                  <a16:creationId xmlns:a16="http://schemas.microsoft.com/office/drawing/2014/main" id="{E601C094-21CE-A1D3-ADAA-6EB1FA79140E}"/>
                </a:ext>
              </a:extLst>
            </xdr:cNvPr>
            <xdr:cNvSpPr txBox="1"/>
          </xdr:nvSpPr>
          <xdr:spPr>
            <a:xfrm>
              <a:off x="1745667" y="962025"/>
              <a:ext cx="58417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D66838-A834-439B-87B7-28168E1EB519}" type="TxLink">
                <a:rPr lang="en-US" sz="1600" b="1" i="0" u="none" strike="noStrike">
                  <a:solidFill>
                    <a:schemeClr val="bg1"/>
                  </a:solidFill>
                  <a:latin typeface="Aptos Narrow"/>
                </a:rPr>
                <a:t>200</a:t>
              </a:fld>
              <a:endParaRPr lang="en-US" sz="1600" b="1" i="0" u="none" strike="noStrike">
                <a:solidFill>
                  <a:schemeClr val="bg1"/>
                </a:solidFill>
                <a:latin typeface="Aptos Narrow"/>
              </a:endParaRPr>
            </a:p>
          </xdr:txBody>
        </xdr:sp>
      </xdr:grpSp>
      <xdr:pic>
        <xdr:nvPicPr>
          <xdr:cNvPr id="69" name="Picture 68">
            <a:extLst>
              <a:ext uri="{FF2B5EF4-FFF2-40B4-BE49-F238E27FC236}">
                <a16:creationId xmlns:a16="http://schemas.microsoft.com/office/drawing/2014/main" id="{D2B61948-A0F8-EC99-BA1B-BD2E731AF1A7}"/>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6783531" y="790575"/>
            <a:ext cx="714611" cy="561975"/>
          </a:xfrm>
          <a:prstGeom prst="rect">
            <a:avLst/>
          </a:prstGeom>
        </xdr:spPr>
      </xdr:pic>
    </xdr:grpSp>
    <xdr:clientData/>
  </xdr:twoCellAnchor>
  <xdr:twoCellAnchor>
    <xdr:from>
      <xdr:col>6</xdr:col>
      <xdr:colOff>161926</xdr:colOff>
      <xdr:row>19</xdr:row>
      <xdr:rowOff>171450</xdr:rowOff>
    </xdr:from>
    <xdr:to>
      <xdr:col>13</xdr:col>
      <xdr:colOff>381000</xdr:colOff>
      <xdr:row>28</xdr:row>
      <xdr:rowOff>123825</xdr:rowOff>
    </xdr:to>
    <xdr:graphicFrame macro="">
      <xdr:nvGraphicFramePr>
        <xdr:cNvPr id="77" name="Chart 76">
          <a:extLst>
            <a:ext uri="{FF2B5EF4-FFF2-40B4-BE49-F238E27FC236}">
              <a16:creationId xmlns:a16="http://schemas.microsoft.com/office/drawing/2014/main" id="{F12DB932-B554-4F86-AA0E-6E580696F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142874</xdr:colOff>
      <xdr:row>8</xdr:row>
      <xdr:rowOff>123824</xdr:rowOff>
    </xdr:from>
    <xdr:to>
      <xdr:col>8</xdr:col>
      <xdr:colOff>619125</xdr:colOff>
      <xdr:row>10</xdr:row>
      <xdr:rowOff>76199</xdr:rowOff>
    </xdr:to>
    <xdr:sp macro="" textlink="">
      <xdr:nvSpPr>
        <xdr:cNvPr id="79" name="TextBox 78">
          <a:extLst>
            <a:ext uri="{FF2B5EF4-FFF2-40B4-BE49-F238E27FC236}">
              <a16:creationId xmlns:a16="http://schemas.microsoft.com/office/drawing/2014/main" id="{F07E350A-E885-F505-387E-EA7ECACC1688}"/>
            </a:ext>
          </a:extLst>
        </xdr:cNvPr>
        <xdr:cNvSpPr txBox="1"/>
      </xdr:nvSpPr>
      <xdr:spPr>
        <a:xfrm>
          <a:off x="4257674" y="1571624"/>
          <a:ext cx="18478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Passengers by Gender</a:t>
          </a:r>
        </a:p>
      </xdr:txBody>
    </xdr:sp>
    <xdr:clientData/>
  </xdr:twoCellAnchor>
  <xdr:twoCellAnchor>
    <xdr:from>
      <xdr:col>9</xdr:col>
      <xdr:colOff>295276</xdr:colOff>
      <xdr:row>9</xdr:row>
      <xdr:rowOff>104777</xdr:rowOff>
    </xdr:from>
    <xdr:to>
      <xdr:col>13</xdr:col>
      <xdr:colOff>461964</xdr:colOff>
      <xdr:row>17</xdr:row>
      <xdr:rowOff>19051</xdr:rowOff>
    </xdr:to>
    <xdr:graphicFrame macro="">
      <xdr:nvGraphicFramePr>
        <xdr:cNvPr id="80" name="Chart 79">
          <a:extLst>
            <a:ext uri="{FF2B5EF4-FFF2-40B4-BE49-F238E27FC236}">
              <a16:creationId xmlns:a16="http://schemas.microsoft.com/office/drawing/2014/main" id="{4B33C337-4571-4467-B38F-AB582A92C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123825</xdr:colOff>
      <xdr:row>9</xdr:row>
      <xdr:rowOff>66675</xdr:rowOff>
    </xdr:from>
    <xdr:to>
      <xdr:col>9</xdr:col>
      <xdr:colOff>169544</xdr:colOff>
      <xdr:row>16</xdr:row>
      <xdr:rowOff>95250</xdr:rowOff>
    </xdr:to>
    <xdr:sp macro="" textlink="">
      <xdr:nvSpPr>
        <xdr:cNvPr id="81" name="Rectangle: Rounded Corners 80">
          <a:extLst>
            <a:ext uri="{FF2B5EF4-FFF2-40B4-BE49-F238E27FC236}">
              <a16:creationId xmlns:a16="http://schemas.microsoft.com/office/drawing/2014/main" id="{5FEB9A23-C597-53E6-0718-2DCC46DA951C}"/>
            </a:ext>
          </a:extLst>
        </xdr:cNvPr>
        <xdr:cNvSpPr/>
      </xdr:nvSpPr>
      <xdr:spPr>
        <a:xfrm>
          <a:off x="6296025" y="1695450"/>
          <a:ext cx="45719" cy="1295400"/>
        </a:xfrm>
        <a:prstGeom prst="roundRect">
          <a:avLst/>
        </a:prstGeom>
        <a:gradFill>
          <a:gsLst>
            <a:gs pos="35000">
              <a:schemeClr val="accent4">
                <a:lumMod val="75000"/>
              </a:schemeClr>
            </a:gs>
            <a:gs pos="86000">
              <a:schemeClr val="accent1">
                <a:lumMod val="45000"/>
                <a:lumOff val="55000"/>
              </a:schemeClr>
            </a:gs>
            <a:gs pos="77000">
              <a:srgbClr val="4692B3"/>
            </a:gs>
            <a:gs pos="63000">
              <a:schemeClr val="accent4">
                <a:lumMod val="5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676275</xdr:colOff>
      <xdr:row>4</xdr:row>
      <xdr:rowOff>28575</xdr:rowOff>
    </xdr:from>
    <xdr:to>
      <xdr:col>17</xdr:col>
      <xdr:colOff>676275</xdr:colOff>
      <xdr:row>17</xdr:row>
      <xdr:rowOff>47625</xdr:rowOff>
    </xdr:to>
    <xdr:graphicFrame macro="">
      <xdr:nvGraphicFramePr>
        <xdr:cNvPr id="83" name="Chart 82">
          <a:extLst>
            <a:ext uri="{FF2B5EF4-FFF2-40B4-BE49-F238E27FC236}">
              <a16:creationId xmlns:a16="http://schemas.microsoft.com/office/drawing/2014/main" id="{8915BE8A-E022-4E54-A4C4-6B06BD3C9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66675</xdr:colOff>
      <xdr:row>9</xdr:row>
      <xdr:rowOff>104775</xdr:rowOff>
    </xdr:from>
    <xdr:to>
      <xdr:col>9</xdr:col>
      <xdr:colOff>57150</xdr:colOff>
      <xdr:row>17</xdr:row>
      <xdr:rowOff>28577</xdr:rowOff>
    </xdr:to>
    <xdr:graphicFrame macro="">
      <xdr:nvGraphicFramePr>
        <xdr:cNvPr id="84" name="Chart 83">
          <a:extLst>
            <a:ext uri="{FF2B5EF4-FFF2-40B4-BE49-F238E27FC236}">
              <a16:creationId xmlns:a16="http://schemas.microsoft.com/office/drawing/2014/main" id="{0F797889-09F0-4A04-A4C7-248BFDCA1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213358</xdr:colOff>
      <xdr:row>16</xdr:row>
      <xdr:rowOff>139066</xdr:rowOff>
    </xdr:from>
    <xdr:to>
      <xdr:col>17</xdr:col>
      <xdr:colOff>495299</xdr:colOff>
      <xdr:row>17</xdr:row>
      <xdr:rowOff>3810</xdr:rowOff>
    </xdr:to>
    <xdr:sp macro="" textlink="">
      <xdr:nvSpPr>
        <xdr:cNvPr id="85" name="Rectangle: Rounded Corners 84">
          <a:extLst>
            <a:ext uri="{FF2B5EF4-FFF2-40B4-BE49-F238E27FC236}">
              <a16:creationId xmlns:a16="http://schemas.microsoft.com/office/drawing/2014/main" id="{4309DEFD-D77A-54C4-C5FA-9A8ADEC25AFC}"/>
            </a:ext>
          </a:extLst>
        </xdr:cNvPr>
        <xdr:cNvSpPr/>
      </xdr:nvSpPr>
      <xdr:spPr>
        <a:xfrm rot="5400000">
          <a:off x="10961369" y="1887855"/>
          <a:ext cx="45719" cy="2339341"/>
        </a:xfrm>
        <a:prstGeom prst="roundRect">
          <a:avLst/>
        </a:prstGeom>
        <a:gradFill>
          <a:gsLst>
            <a:gs pos="35000">
              <a:schemeClr val="accent4">
                <a:lumMod val="75000"/>
              </a:schemeClr>
            </a:gs>
            <a:gs pos="86000">
              <a:schemeClr val="accent1">
                <a:lumMod val="45000"/>
                <a:lumOff val="55000"/>
              </a:schemeClr>
            </a:gs>
            <a:gs pos="77000">
              <a:srgbClr val="4692B3"/>
            </a:gs>
            <a:gs pos="63000">
              <a:schemeClr val="accent4">
                <a:lumMod val="5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57149</xdr:colOff>
      <xdr:row>17</xdr:row>
      <xdr:rowOff>9524</xdr:rowOff>
    </xdr:from>
    <xdr:to>
      <xdr:col>17</xdr:col>
      <xdr:colOff>600075</xdr:colOff>
      <xdr:row>18</xdr:row>
      <xdr:rowOff>142874</xdr:rowOff>
    </xdr:to>
    <xdr:sp macro="" textlink="">
      <xdr:nvSpPr>
        <xdr:cNvPr id="86" name="TextBox 85">
          <a:extLst>
            <a:ext uri="{FF2B5EF4-FFF2-40B4-BE49-F238E27FC236}">
              <a16:creationId xmlns:a16="http://schemas.microsoft.com/office/drawing/2014/main" id="{71582F31-6655-4303-1A39-EA044DF6F2AF}"/>
            </a:ext>
          </a:extLst>
        </xdr:cNvPr>
        <xdr:cNvSpPr txBox="1"/>
      </xdr:nvSpPr>
      <xdr:spPr>
        <a:xfrm>
          <a:off x="9658349" y="3086099"/>
          <a:ext cx="26003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Peak Time for each Occupation</a:t>
          </a:r>
        </a:p>
      </xdr:txBody>
    </xdr:sp>
    <xdr:clientData/>
  </xdr:twoCellAnchor>
  <xdr:twoCellAnchor>
    <xdr:from>
      <xdr:col>14</xdr:col>
      <xdr:colOff>438149</xdr:colOff>
      <xdr:row>18</xdr:row>
      <xdr:rowOff>142875</xdr:rowOff>
    </xdr:from>
    <xdr:to>
      <xdr:col>17</xdr:col>
      <xdr:colOff>171450</xdr:colOff>
      <xdr:row>20</xdr:row>
      <xdr:rowOff>57151</xdr:rowOff>
    </xdr:to>
    <xdr:sp macro="" textlink="Analysis2!T9">
      <xdr:nvSpPr>
        <xdr:cNvPr id="87" name="TextBox 86">
          <a:extLst>
            <a:ext uri="{FF2B5EF4-FFF2-40B4-BE49-F238E27FC236}">
              <a16:creationId xmlns:a16="http://schemas.microsoft.com/office/drawing/2014/main" id="{EB79CE52-6822-8BDA-BC98-C642237E7D3E}"/>
            </a:ext>
          </a:extLst>
        </xdr:cNvPr>
        <xdr:cNvSpPr txBox="1"/>
      </xdr:nvSpPr>
      <xdr:spPr>
        <a:xfrm>
          <a:off x="10039349" y="3400425"/>
          <a:ext cx="1790701"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5C6EA-4FBA-4D21-B0DA-37DA76F9602F}" type="TxLink">
            <a:rPr lang="en-US" sz="1100" b="0" i="0" u="none" strike="noStrike">
              <a:solidFill>
                <a:schemeClr val="bg1"/>
              </a:solidFill>
              <a:latin typeface="Aptos Narrow"/>
            </a:rPr>
            <a:t>OTHER Peak hour: 20:57:00</a:t>
          </a:fld>
          <a:endParaRPr lang="en-IN" sz="1200" b="0" u="sng">
            <a:solidFill>
              <a:schemeClr val="bg1"/>
            </a:solidFill>
          </a:endParaRPr>
        </a:p>
      </xdr:txBody>
    </xdr:sp>
    <xdr:clientData/>
  </xdr:twoCellAnchor>
  <xdr:twoCellAnchor>
    <xdr:from>
      <xdr:col>14</xdr:col>
      <xdr:colOff>438149</xdr:colOff>
      <xdr:row>20</xdr:row>
      <xdr:rowOff>164307</xdr:rowOff>
    </xdr:from>
    <xdr:to>
      <xdr:col>17</xdr:col>
      <xdr:colOff>609600</xdr:colOff>
      <xdr:row>22</xdr:row>
      <xdr:rowOff>78583</xdr:rowOff>
    </xdr:to>
    <xdr:sp macro="" textlink="Analysis2!X9">
      <xdr:nvSpPr>
        <xdr:cNvPr id="88" name="TextBox 87">
          <a:extLst>
            <a:ext uri="{FF2B5EF4-FFF2-40B4-BE49-F238E27FC236}">
              <a16:creationId xmlns:a16="http://schemas.microsoft.com/office/drawing/2014/main" id="{222927DE-77B1-60DD-B7A2-2314FD796AC9}"/>
            </a:ext>
          </a:extLst>
        </xdr:cNvPr>
        <xdr:cNvSpPr txBox="1"/>
      </xdr:nvSpPr>
      <xdr:spPr>
        <a:xfrm>
          <a:off x="10039349" y="3783807"/>
          <a:ext cx="2228851"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D005AE-99FE-465D-89F5-6A1020E609B4}" type="TxLink">
            <a:rPr lang="en-US" sz="1100" b="0" i="0" u="none" strike="noStrike">
              <a:solidFill>
                <a:schemeClr val="bg1"/>
              </a:solidFill>
              <a:latin typeface="Aptos Narrow"/>
              <a:ea typeface="+mn-ea"/>
              <a:cs typeface="+mn-cs"/>
            </a:rPr>
            <a:pPr marL="0" indent="0"/>
            <a:t>PROFESSIONAL Peak hour: 20:57:00</a:t>
          </a:fld>
          <a:endParaRPr lang="en-IN" sz="1100" b="0" i="0" u="none" strike="noStrike">
            <a:solidFill>
              <a:schemeClr val="bg1"/>
            </a:solidFill>
            <a:latin typeface="Aptos Narrow"/>
            <a:ea typeface="+mn-ea"/>
            <a:cs typeface="+mn-cs"/>
          </a:endParaRPr>
        </a:p>
      </xdr:txBody>
    </xdr:sp>
    <xdr:clientData/>
  </xdr:twoCellAnchor>
  <xdr:twoCellAnchor>
    <xdr:from>
      <xdr:col>14</xdr:col>
      <xdr:colOff>438149</xdr:colOff>
      <xdr:row>23</xdr:row>
      <xdr:rowOff>4764</xdr:rowOff>
    </xdr:from>
    <xdr:to>
      <xdr:col>17</xdr:col>
      <xdr:colOff>209550</xdr:colOff>
      <xdr:row>24</xdr:row>
      <xdr:rowOff>100015</xdr:rowOff>
    </xdr:to>
    <xdr:sp macro="" textlink="Analysis2!AB9">
      <xdr:nvSpPr>
        <xdr:cNvPr id="89" name="TextBox 88">
          <a:extLst>
            <a:ext uri="{FF2B5EF4-FFF2-40B4-BE49-F238E27FC236}">
              <a16:creationId xmlns:a16="http://schemas.microsoft.com/office/drawing/2014/main" id="{48C6D96B-485A-8E5E-D070-25F4150665EF}"/>
            </a:ext>
          </a:extLst>
        </xdr:cNvPr>
        <xdr:cNvSpPr txBox="1"/>
      </xdr:nvSpPr>
      <xdr:spPr>
        <a:xfrm>
          <a:off x="10039349" y="4167189"/>
          <a:ext cx="1828801"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38C5EC9-416C-4ECD-AB63-2A559FD57C23}" type="TxLink">
            <a:rPr lang="en-US" sz="1100" b="0" i="0" u="none" strike="noStrike">
              <a:solidFill>
                <a:schemeClr val="bg1"/>
              </a:solidFill>
              <a:latin typeface="Aptos Narrow"/>
              <a:ea typeface="+mn-ea"/>
              <a:cs typeface="+mn-cs"/>
            </a:rPr>
            <a:pPr marL="0" indent="0"/>
            <a:t>RETIRED Peak hour: 20:57:00</a:t>
          </a:fld>
          <a:endParaRPr lang="en-IN" sz="1100" b="0" i="0" u="none" strike="noStrike">
            <a:solidFill>
              <a:schemeClr val="bg1"/>
            </a:solidFill>
            <a:latin typeface="Aptos Narrow"/>
            <a:ea typeface="+mn-ea"/>
            <a:cs typeface="+mn-cs"/>
          </a:endParaRPr>
        </a:p>
      </xdr:txBody>
    </xdr:sp>
    <xdr:clientData/>
  </xdr:twoCellAnchor>
  <xdr:twoCellAnchor>
    <xdr:from>
      <xdr:col>14</xdr:col>
      <xdr:colOff>438149</xdr:colOff>
      <xdr:row>25</xdr:row>
      <xdr:rowOff>26196</xdr:rowOff>
    </xdr:from>
    <xdr:to>
      <xdr:col>18</xdr:col>
      <xdr:colOff>19050</xdr:colOff>
      <xdr:row>26</xdr:row>
      <xdr:rowOff>121447</xdr:rowOff>
    </xdr:to>
    <xdr:sp macro="" textlink="Analysis2!AF9">
      <xdr:nvSpPr>
        <xdr:cNvPr id="90" name="TextBox 89">
          <a:extLst>
            <a:ext uri="{FF2B5EF4-FFF2-40B4-BE49-F238E27FC236}">
              <a16:creationId xmlns:a16="http://schemas.microsoft.com/office/drawing/2014/main" id="{3B18991B-BC0A-9326-2F4A-C9044EEEA008}"/>
            </a:ext>
          </a:extLst>
        </xdr:cNvPr>
        <xdr:cNvSpPr txBox="1"/>
      </xdr:nvSpPr>
      <xdr:spPr>
        <a:xfrm>
          <a:off x="10039349" y="4550571"/>
          <a:ext cx="2324101"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C51C3A6-B706-4728-819B-63A8254CF3BE}" type="TxLink">
            <a:rPr lang="en-US" sz="1100" b="0" i="0" u="none" strike="noStrike">
              <a:solidFill>
                <a:schemeClr val="bg1"/>
              </a:solidFill>
              <a:latin typeface="Aptos Narrow"/>
              <a:ea typeface="+mn-ea"/>
              <a:cs typeface="+mn-cs"/>
            </a:rPr>
            <a:pPr marL="0" indent="0"/>
            <a:t>SELF-EMPLOYED Peak hour: 20:57:00</a:t>
          </a:fld>
          <a:endParaRPr lang="en-IN" sz="1100" b="0" i="0" u="none" strike="noStrike">
            <a:solidFill>
              <a:schemeClr val="bg1"/>
            </a:solidFill>
            <a:latin typeface="Aptos Narrow"/>
            <a:ea typeface="+mn-ea"/>
            <a:cs typeface="+mn-cs"/>
          </a:endParaRPr>
        </a:p>
      </xdr:txBody>
    </xdr:sp>
    <xdr:clientData/>
  </xdr:twoCellAnchor>
  <xdr:twoCellAnchor>
    <xdr:from>
      <xdr:col>14</xdr:col>
      <xdr:colOff>438149</xdr:colOff>
      <xdr:row>27</xdr:row>
      <xdr:rowOff>47629</xdr:rowOff>
    </xdr:from>
    <xdr:to>
      <xdr:col>17</xdr:col>
      <xdr:colOff>247650</xdr:colOff>
      <xdr:row>28</xdr:row>
      <xdr:rowOff>142880</xdr:rowOff>
    </xdr:to>
    <xdr:sp macro="" textlink="Analysis2!AJ9">
      <xdr:nvSpPr>
        <xdr:cNvPr id="91" name="TextBox 90">
          <a:extLst>
            <a:ext uri="{FF2B5EF4-FFF2-40B4-BE49-F238E27FC236}">
              <a16:creationId xmlns:a16="http://schemas.microsoft.com/office/drawing/2014/main" id="{B6A9F977-5302-58FB-F4F7-6AC417B55BBD}"/>
            </a:ext>
          </a:extLst>
        </xdr:cNvPr>
        <xdr:cNvSpPr txBox="1"/>
      </xdr:nvSpPr>
      <xdr:spPr>
        <a:xfrm>
          <a:off x="10039349" y="4933954"/>
          <a:ext cx="1866901"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79E32AD-E5AE-424E-9261-C7B69F1639E7}" type="TxLink">
            <a:rPr lang="en-US" sz="1100" b="0" i="0" u="none" strike="noStrike">
              <a:solidFill>
                <a:schemeClr val="bg1"/>
              </a:solidFill>
              <a:latin typeface="Aptos Narrow"/>
              <a:ea typeface="+mn-ea"/>
              <a:cs typeface="+mn-cs"/>
            </a:rPr>
            <a:pPr marL="0" indent="0"/>
            <a:t>STUDENT Peak hour: 20:57:00</a:t>
          </a:fld>
          <a:endParaRPr lang="en-IN" sz="1100" b="0" i="0" u="none" strike="noStrike">
            <a:solidFill>
              <a:schemeClr val="bg1"/>
            </a:solidFill>
            <a:latin typeface="Aptos Narrow"/>
            <a:ea typeface="+mn-ea"/>
            <a:cs typeface="+mn-cs"/>
          </a:endParaRPr>
        </a:p>
      </xdr:txBody>
    </xdr:sp>
    <xdr:clientData/>
  </xdr:twoCellAnchor>
  <xdr:twoCellAnchor editAs="oneCell">
    <xdr:from>
      <xdr:col>14</xdr:col>
      <xdr:colOff>51834</xdr:colOff>
      <xdr:row>24</xdr:row>
      <xdr:rowOff>133811</xdr:rowOff>
    </xdr:from>
    <xdr:to>
      <xdr:col>14</xdr:col>
      <xdr:colOff>401163</xdr:colOff>
      <xdr:row>26</xdr:row>
      <xdr:rowOff>121190</xdr:rowOff>
    </xdr:to>
    <xdr:pic>
      <xdr:nvPicPr>
        <xdr:cNvPr id="93" name="Picture 92">
          <a:extLst>
            <a:ext uri="{FF2B5EF4-FFF2-40B4-BE49-F238E27FC236}">
              <a16:creationId xmlns:a16="http://schemas.microsoft.com/office/drawing/2014/main" id="{F2CB3FED-96F4-2F00-8959-222B7FFB2553}"/>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9653034" y="4477211"/>
          <a:ext cx="349329" cy="349329"/>
        </a:xfrm>
        <a:prstGeom prst="rect">
          <a:avLst/>
        </a:prstGeom>
      </xdr:spPr>
    </xdr:pic>
    <xdr:clientData/>
  </xdr:twoCellAnchor>
  <xdr:twoCellAnchor editAs="oneCell">
    <xdr:from>
      <xdr:col>14</xdr:col>
      <xdr:colOff>60362</xdr:colOff>
      <xdr:row>20</xdr:row>
      <xdr:rowOff>88360</xdr:rowOff>
    </xdr:from>
    <xdr:to>
      <xdr:col>14</xdr:col>
      <xdr:colOff>392634</xdr:colOff>
      <xdr:row>22</xdr:row>
      <xdr:rowOff>58682</xdr:rowOff>
    </xdr:to>
    <xdr:pic>
      <xdr:nvPicPr>
        <xdr:cNvPr id="97" name="Picture 96">
          <a:extLst>
            <a:ext uri="{FF2B5EF4-FFF2-40B4-BE49-F238E27FC236}">
              <a16:creationId xmlns:a16="http://schemas.microsoft.com/office/drawing/2014/main" id="{87BD693D-7F74-2E56-0ED8-6CD45244AFE4}"/>
            </a:ext>
          </a:extLst>
        </xdr:cNvPr>
        <xdr:cNvPicPr>
          <a:picLocks noChangeAspect="1"/>
        </xdr:cNvPicPr>
      </xdr:nvPicPr>
      <xdr:blipFill>
        <a:blip xmlns:r="http://schemas.openxmlformats.org/officeDocument/2006/relationships" r:embed="rId12" cstate="print">
          <a:lum bright="70000" contrast="-70000"/>
          <a:extLst>
            <a:ext uri="{28A0092B-C50C-407E-A947-70E740481C1C}">
              <a14:useLocalDpi xmlns:a14="http://schemas.microsoft.com/office/drawing/2010/main" val="0"/>
            </a:ext>
          </a:extLst>
        </a:blip>
        <a:stretch>
          <a:fillRect/>
        </a:stretch>
      </xdr:blipFill>
      <xdr:spPr>
        <a:xfrm>
          <a:off x="9661562" y="3707860"/>
          <a:ext cx="332272" cy="332272"/>
        </a:xfrm>
        <a:prstGeom prst="rect">
          <a:avLst/>
        </a:prstGeom>
      </xdr:spPr>
    </xdr:pic>
    <xdr:clientData/>
  </xdr:twoCellAnchor>
  <xdr:twoCellAnchor editAs="oneCell">
    <xdr:from>
      <xdr:col>14</xdr:col>
      <xdr:colOff>80962</xdr:colOff>
      <xdr:row>18</xdr:row>
      <xdr:rowOff>128028</xdr:rowOff>
    </xdr:from>
    <xdr:to>
      <xdr:col>14</xdr:col>
      <xdr:colOff>372034</xdr:colOff>
      <xdr:row>20</xdr:row>
      <xdr:rowOff>57150</xdr:rowOff>
    </xdr:to>
    <xdr:pic>
      <xdr:nvPicPr>
        <xdr:cNvPr id="99" name="Picture 98">
          <a:extLst>
            <a:ext uri="{FF2B5EF4-FFF2-40B4-BE49-F238E27FC236}">
              <a16:creationId xmlns:a16="http://schemas.microsoft.com/office/drawing/2014/main" id="{A5DB4336-BAD2-06EB-0AE6-2C7907FCEE12}"/>
            </a:ext>
          </a:extLst>
        </xdr:cNvPr>
        <xdr:cNvPicPr>
          <a:picLocks noChangeAspect="1"/>
        </xdr:cNvPicPr>
      </xdr:nvPicPr>
      <xdr:blipFill>
        <a:blip xmlns:r="http://schemas.openxmlformats.org/officeDocument/2006/relationships" r:embed="rId13" cstate="print">
          <a:lum bright="70000" contrast="-70000"/>
          <a:extLst>
            <a:ext uri="{28A0092B-C50C-407E-A947-70E740481C1C}">
              <a14:useLocalDpi xmlns:a14="http://schemas.microsoft.com/office/drawing/2010/main" val="0"/>
            </a:ext>
          </a:extLst>
        </a:blip>
        <a:stretch>
          <a:fillRect/>
        </a:stretch>
      </xdr:blipFill>
      <xdr:spPr>
        <a:xfrm>
          <a:off x="9682162" y="3385578"/>
          <a:ext cx="291072" cy="291072"/>
        </a:xfrm>
        <a:prstGeom prst="rect">
          <a:avLst/>
        </a:prstGeom>
      </xdr:spPr>
    </xdr:pic>
    <xdr:clientData/>
  </xdr:twoCellAnchor>
  <xdr:twoCellAnchor editAs="oneCell">
    <xdr:from>
      <xdr:col>14</xdr:col>
      <xdr:colOff>24372</xdr:colOff>
      <xdr:row>26</xdr:row>
      <xdr:rowOff>142875</xdr:rowOff>
    </xdr:from>
    <xdr:to>
      <xdr:col>14</xdr:col>
      <xdr:colOff>428625</xdr:colOff>
      <xdr:row>29</xdr:row>
      <xdr:rowOff>4203</xdr:rowOff>
    </xdr:to>
    <xdr:pic>
      <xdr:nvPicPr>
        <xdr:cNvPr id="101" name="Picture 100">
          <a:extLst>
            <a:ext uri="{FF2B5EF4-FFF2-40B4-BE49-F238E27FC236}">
              <a16:creationId xmlns:a16="http://schemas.microsoft.com/office/drawing/2014/main" id="{77351D4C-798E-5AD5-EAA2-F74AC4204752}"/>
            </a:ext>
          </a:extLst>
        </xdr:cNvPr>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Lst>
        </a:blip>
        <a:stretch>
          <a:fillRect/>
        </a:stretch>
      </xdr:blipFill>
      <xdr:spPr>
        <a:xfrm>
          <a:off x="9625572" y="4848225"/>
          <a:ext cx="404253" cy="404253"/>
        </a:xfrm>
        <a:prstGeom prst="rect">
          <a:avLst/>
        </a:prstGeom>
      </xdr:spPr>
    </xdr:pic>
    <xdr:clientData/>
  </xdr:twoCellAnchor>
  <xdr:twoCellAnchor editAs="oneCell">
    <xdr:from>
      <xdr:col>14</xdr:col>
      <xdr:colOff>57149</xdr:colOff>
      <xdr:row>22</xdr:row>
      <xdr:rowOff>104774</xdr:rowOff>
    </xdr:from>
    <xdr:to>
      <xdr:col>14</xdr:col>
      <xdr:colOff>393884</xdr:colOff>
      <xdr:row>24</xdr:row>
      <xdr:rowOff>79559</xdr:rowOff>
    </xdr:to>
    <xdr:pic>
      <xdr:nvPicPr>
        <xdr:cNvPr id="108" name="Picture 107">
          <a:extLst>
            <a:ext uri="{FF2B5EF4-FFF2-40B4-BE49-F238E27FC236}">
              <a16:creationId xmlns:a16="http://schemas.microsoft.com/office/drawing/2014/main" id="{5AB9FE62-3E10-D61D-6ECD-289B28A36B2A}"/>
            </a:ext>
          </a:extLst>
        </xdr:cNvPr>
        <xdr:cNvPicPr>
          <a:picLocks noChangeAspect="1"/>
        </xdr:cNvPicPr>
      </xdr:nvPicPr>
      <xdr:blipFill>
        <a:blip xmlns:r="http://schemas.openxmlformats.org/officeDocument/2006/relationships" r:embed="rId15" cstate="print">
          <a:lum bright="70000" contrast="-70000"/>
          <a:extLst>
            <a:ext uri="{28A0092B-C50C-407E-A947-70E740481C1C}">
              <a14:useLocalDpi xmlns:a14="http://schemas.microsoft.com/office/drawing/2010/main" val="0"/>
            </a:ext>
          </a:extLst>
        </a:blip>
        <a:stretch>
          <a:fillRect/>
        </a:stretch>
      </xdr:blipFill>
      <xdr:spPr>
        <a:xfrm>
          <a:off x="9658349" y="4086224"/>
          <a:ext cx="336735" cy="336735"/>
        </a:xfrm>
        <a:prstGeom prst="rect">
          <a:avLst/>
        </a:prstGeom>
      </xdr:spPr>
    </xdr:pic>
    <xdr:clientData/>
  </xdr:twoCellAnchor>
  <xdr:twoCellAnchor>
    <xdr:from>
      <xdr:col>1</xdr:col>
      <xdr:colOff>428624</xdr:colOff>
      <xdr:row>10</xdr:row>
      <xdr:rowOff>28575</xdr:rowOff>
    </xdr:from>
    <xdr:to>
      <xdr:col>5</xdr:col>
      <xdr:colOff>609599</xdr:colOff>
      <xdr:row>29</xdr:row>
      <xdr:rowOff>19050</xdr:rowOff>
    </xdr:to>
    <xdr:graphicFrame macro="">
      <xdr:nvGraphicFramePr>
        <xdr:cNvPr id="113" name="Chart 112">
          <a:extLst>
            <a:ext uri="{FF2B5EF4-FFF2-40B4-BE49-F238E27FC236}">
              <a16:creationId xmlns:a16="http://schemas.microsoft.com/office/drawing/2014/main" id="{D1349E25-906B-431D-B49A-7F512FC12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2</xdr:row>
      <xdr:rowOff>161926</xdr:rowOff>
    </xdr:from>
    <xdr:to>
      <xdr:col>1</xdr:col>
      <xdr:colOff>190500</xdr:colOff>
      <xdr:row>29</xdr:row>
      <xdr:rowOff>133351</xdr:rowOff>
    </xdr:to>
    <xdr:grpSp>
      <xdr:nvGrpSpPr>
        <xdr:cNvPr id="134" name="Group 133">
          <a:extLst>
            <a:ext uri="{FF2B5EF4-FFF2-40B4-BE49-F238E27FC236}">
              <a16:creationId xmlns:a16="http://schemas.microsoft.com/office/drawing/2014/main" id="{38A446C2-D480-CAC6-04A0-0469FADAB3DB}"/>
            </a:ext>
          </a:extLst>
        </xdr:cNvPr>
        <xdr:cNvGrpSpPr/>
      </xdr:nvGrpSpPr>
      <xdr:grpSpPr>
        <a:xfrm>
          <a:off x="0" y="523876"/>
          <a:ext cx="876300" cy="4857750"/>
          <a:chOff x="0" y="523876"/>
          <a:chExt cx="876300" cy="4857750"/>
        </a:xfrm>
      </xdr:grpSpPr>
      <xdr:grpSp>
        <xdr:nvGrpSpPr>
          <xdr:cNvPr id="133" name="Group 132">
            <a:extLst>
              <a:ext uri="{FF2B5EF4-FFF2-40B4-BE49-F238E27FC236}">
                <a16:creationId xmlns:a16="http://schemas.microsoft.com/office/drawing/2014/main" id="{AA1863C1-3A6C-6998-1F89-816DDA987E10}"/>
              </a:ext>
            </a:extLst>
          </xdr:cNvPr>
          <xdr:cNvGrpSpPr/>
        </xdr:nvGrpSpPr>
        <xdr:grpSpPr>
          <a:xfrm>
            <a:off x="180975" y="523876"/>
            <a:ext cx="695325" cy="4857750"/>
            <a:chOff x="180975" y="523876"/>
            <a:chExt cx="695325" cy="4857750"/>
          </a:xfrm>
        </xdr:grpSpPr>
        <xdr:sp macro="" textlink="">
          <xdr:nvSpPr>
            <xdr:cNvPr id="2" name="Rectangle: Rounded Corners 1">
              <a:extLst>
                <a:ext uri="{FF2B5EF4-FFF2-40B4-BE49-F238E27FC236}">
                  <a16:creationId xmlns:a16="http://schemas.microsoft.com/office/drawing/2014/main" id="{9FC9D39E-1448-461F-87A9-B8D5BB24DFCB}"/>
                </a:ext>
              </a:extLst>
            </xdr:cNvPr>
            <xdr:cNvSpPr/>
          </xdr:nvSpPr>
          <xdr:spPr>
            <a:xfrm>
              <a:off x="238125" y="523876"/>
              <a:ext cx="638175" cy="485775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4FB9A0FA-BFEA-466F-B347-848145847BC6}"/>
                </a:ext>
              </a:extLst>
            </xdr:cNvPr>
            <xdr:cNvSpPr/>
          </xdr:nvSpPr>
          <xdr:spPr>
            <a:xfrm>
              <a:off x="180975" y="523876"/>
              <a:ext cx="638175" cy="4857750"/>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31" name="Group 130">
            <a:extLst>
              <a:ext uri="{FF2B5EF4-FFF2-40B4-BE49-F238E27FC236}">
                <a16:creationId xmlns:a16="http://schemas.microsoft.com/office/drawing/2014/main" id="{B1559812-6EEC-8F7F-078E-6084F4ABF276}"/>
              </a:ext>
            </a:extLst>
          </xdr:cNvPr>
          <xdr:cNvGrpSpPr/>
        </xdr:nvGrpSpPr>
        <xdr:grpSpPr>
          <a:xfrm>
            <a:off x="0" y="2686051"/>
            <a:ext cx="792000" cy="792000"/>
            <a:chOff x="0" y="2686051"/>
            <a:chExt cx="792000" cy="792000"/>
          </a:xfrm>
        </xdr:grpSpPr>
        <xdr:sp macro="" textlink="">
          <xdr:nvSpPr>
            <xdr:cNvPr id="117" name="Oval 116">
              <a:extLst>
                <a:ext uri="{FF2B5EF4-FFF2-40B4-BE49-F238E27FC236}">
                  <a16:creationId xmlns:a16="http://schemas.microsoft.com/office/drawing/2014/main" id="{346335BF-E7AB-A98C-6231-8E847D79941B}"/>
                </a:ext>
              </a:extLst>
            </xdr:cNvPr>
            <xdr:cNvSpPr/>
          </xdr:nvSpPr>
          <xdr:spPr>
            <a:xfrm>
              <a:off x="0" y="2686051"/>
              <a:ext cx="792000" cy="792000"/>
            </a:xfrm>
            <a:prstGeom prst="ellips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2" name="Picture 121">
              <a:extLst>
                <a:ext uri="{FF2B5EF4-FFF2-40B4-BE49-F238E27FC236}">
                  <a16:creationId xmlns:a16="http://schemas.microsoft.com/office/drawing/2014/main" id="{612CB4C9-4587-BF6A-BE88-5A8327216A2F}"/>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7149" y="2752724"/>
              <a:ext cx="667431" cy="667431"/>
            </a:xfrm>
            <a:prstGeom prst="rect">
              <a:avLst/>
            </a:prstGeom>
          </xdr:spPr>
        </xdr:pic>
      </xdr:grpSp>
      <xdr:grpSp>
        <xdr:nvGrpSpPr>
          <xdr:cNvPr id="130" name="Group 129">
            <a:extLst>
              <a:ext uri="{FF2B5EF4-FFF2-40B4-BE49-F238E27FC236}">
                <a16:creationId xmlns:a16="http://schemas.microsoft.com/office/drawing/2014/main" id="{3B459037-889D-8CCC-2BD3-0A8EBC5F4DC7}"/>
              </a:ext>
            </a:extLst>
          </xdr:cNvPr>
          <xdr:cNvGrpSpPr/>
        </xdr:nvGrpSpPr>
        <xdr:grpSpPr>
          <a:xfrm>
            <a:off x="153525" y="1828801"/>
            <a:ext cx="648000" cy="648000"/>
            <a:chOff x="153525" y="1828801"/>
            <a:chExt cx="648000" cy="648000"/>
          </a:xfrm>
        </xdr:grpSpPr>
        <xdr:sp macro="" textlink="">
          <xdr:nvSpPr>
            <xdr:cNvPr id="115" name="Oval 114">
              <a:extLst>
                <a:ext uri="{FF2B5EF4-FFF2-40B4-BE49-F238E27FC236}">
                  <a16:creationId xmlns:a16="http://schemas.microsoft.com/office/drawing/2014/main" id="{8C6FDB47-589F-4176-B158-E3E459247A69}"/>
                </a:ext>
              </a:extLst>
            </xdr:cNvPr>
            <xdr:cNvSpPr/>
          </xdr:nvSpPr>
          <xdr:spPr>
            <a:xfrm>
              <a:off x="153525" y="1828801"/>
              <a:ext cx="648000" cy="648000"/>
            </a:xfrm>
            <a:prstGeom prst="ellipse">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4" name="Picture 123">
              <a:hlinkClick xmlns:r="http://schemas.openxmlformats.org/officeDocument/2006/relationships" r:id="rId18"/>
              <a:extLst>
                <a:ext uri="{FF2B5EF4-FFF2-40B4-BE49-F238E27FC236}">
                  <a16:creationId xmlns:a16="http://schemas.microsoft.com/office/drawing/2014/main" id="{70807E77-C3DE-85ED-927B-604CE30EB844}"/>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47649" y="1924049"/>
              <a:ext cx="447675" cy="447675"/>
            </a:xfrm>
            <a:prstGeom prst="rect">
              <a:avLst/>
            </a:prstGeom>
          </xdr:spPr>
        </xdr:pic>
      </xdr:grpSp>
      <xdr:grpSp>
        <xdr:nvGrpSpPr>
          <xdr:cNvPr id="132" name="Group 131">
            <a:extLst>
              <a:ext uri="{FF2B5EF4-FFF2-40B4-BE49-F238E27FC236}">
                <a16:creationId xmlns:a16="http://schemas.microsoft.com/office/drawing/2014/main" id="{FE207042-239A-9AC1-BB3E-969E8CECEA56}"/>
              </a:ext>
            </a:extLst>
          </xdr:cNvPr>
          <xdr:cNvGrpSpPr/>
        </xdr:nvGrpSpPr>
        <xdr:grpSpPr>
          <a:xfrm>
            <a:off x="163050" y="3667126"/>
            <a:ext cx="648000" cy="648000"/>
            <a:chOff x="163050" y="3667126"/>
            <a:chExt cx="648000" cy="648000"/>
          </a:xfrm>
        </xdr:grpSpPr>
        <xdr:sp macro="" textlink="">
          <xdr:nvSpPr>
            <xdr:cNvPr id="116" name="Oval 115">
              <a:extLst>
                <a:ext uri="{FF2B5EF4-FFF2-40B4-BE49-F238E27FC236}">
                  <a16:creationId xmlns:a16="http://schemas.microsoft.com/office/drawing/2014/main" id="{C671F361-A1B9-4C64-B093-9177B16CF20C}"/>
                </a:ext>
              </a:extLst>
            </xdr:cNvPr>
            <xdr:cNvSpPr/>
          </xdr:nvSpPr>
          <xdr:spPr>
            <a:xfrm>
              <a:off x="163050" y="3667126"/>
              <a:ext cx="648000" cy="648000"/>
            </a:xfrm>
            <a:prstGeom prst="ellipse">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126" name="Picture 125">
              <a:hlinkClick xmlns:r="http://schemas.openxmlformats.org/officeDocument/2006/relationships" r:id="rId20"/>
              <a:extLst>
                <a:ext uri="{FF2B5EF4-FFF2-40B4-BE49-F238E27FC236}">
                  <a16:creationId xmlns:a16="http://schemas.microsoft.com/office/drawing/2014/main" id="{EF11BCFD-3397-0A08-BE44-DE5C4AE9A233}"/>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47650" y="3752850"/>
              <a:ext cx="478800" cy="478800"/>
            </a:xfrm>
            <a:prstGeom prst="rect">
              <a:avLst/>
            </a:prstGeom>
          </xdr:spPr>
        </xdr:pic>
      </xdr:grp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295275</xdr:colOff>
      <xdr:row>8</xdr:row>
      <xdr:rowOff>85729</xdr:rowOff>
    </xdr:from>
    <xdr:to>
      <xdr:col>8</xdr:col>
      <xdr:colOff>238125</xdr:colOff>
      <xdr:row>29</xdr:row>
      <xdr:rowOff>123830</xdr:rowOff>
    </xdr:to>
    <xdr:sp macro="" textlink="">
      <xdr:nvSpPr>
        <xdr:cNvPr id="4" name="Rectangle: Rounded Corners 3">
          <a:extLst>
            <a:ext uri="{FF2B5EF4-FFF2-40B4-BE49-F238E27FC236}">
              <a16:creationId xmlns:a16="http://schemas.microsoft.com/office/drawing/2014/main" id="{29E7F498-26B5-4EE2-BBBF-22B877859EB7}"/>
            </a:ext>
          </a:extLst>
        </xdr:cNvPr>
        <xdr:cNvSpPr/>
      </xdr:nvSpPr>
      <xdr:spPr>
        <a:xfrm rot="5400000">
          <a:off x="1433512" y="1081092"/>
          <a:ext cx="3838576" cy="4743450"/>
        </a:xfrm>
        <a:prstGeom prst="roundRect">
          <a:avLst>
            <a:gd name="adj" fmla="val 4199"/>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619123</xdr:colOff>
      <xdr:row>2</xdr:row>
      <xdr:rowOff>161925</xdr:rowOff>
    </xdr:from>
    <xdr:to>
      <xdr:col>18</xdr:col>
      <xdr:colOff>57148</xdr:colOff>
      <xdr:row>29</xdr:row>
      <xdr:rowOff>142877</xdr:rowOff>
    </xdr:to>
    <xdr:sp macro="" textlink="">
      <xdr:nvSpPr>
        <xdr:cNvPr id="6" name="Rectangle: Rounded Corners 5">
          <a:extLst>
            <a:ext uri="{FF2B5EF4-FFF2-40B4-BE49-F238E27FC236}">
              <a16:creationId xmlns:a16="http://schemas.microsoft.com/office/drawing/2014/main" id="{63209D13-CDE0-4938-B62E-C90CF43573D3}"/>
            </a:ext>
          </a:extLst>
        </xdr:cNvPr>
        <xdr:cNvSpPr/>
      </xdr:nvSpPr>
      <xdr:spPr>
        <a:xfrm rot="5400000">
          <a:off x="8534397" y="1524001"/>
          <a:ext cx="4867277" cy="2867025"/>
        </a:xfrm>
        <a:prstGeom prst="roundRect">
          <a:avLst>
            <a:gd name="adj" fmla="val 4681"/>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oneCellAnchor>
    <xdr:from>
      <xdr:col>1</xdr:col>
      <xdr:colOff>323850</xdr:colOff>
      <xdr:row>0</xdr:row>
      <xdr:rowOff>133350</xdr:rowOff>
    </xdr:from>
    <xdr:ext cx="2008563" cy="381708"/>
    <xdr:sp macro="" textlink="">
      <xdr:nvSpPr>
        <xdr:cNvPr id="8" name="TextBox 7">
          <a:extLst>
            <a:ext uri="{FF2B5EF4-FFF2-40B4-BE49-F238E27FC236}">
              <a16:creationId xmlns:a16="http://schemas.microsoft.com/office/drawing/2014/main" id="{8895C509-F470-4FCE-BB84-8E242D45E343}"/>
            </a:ext>
          </a:extLst>
        </xdr:cNvPr>
        <xdr:cNvSpPr txBox="1"/>
      </xdr:nvSpPr>
      <xdr:spPr>
        <a:xfrm>
          <a:off x="1009650" y="133350"/>
          <a:ext cx="2008563" cy="3817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ln>
                <a:solidFill>
                  <a:srgbClr val="FFC000"/>
                </a:solidFill>
              </a:ln>
              <a:solidFill>
                <a:schemeClr val="tx1"/>
              </a:solidFill>
              <a:latin typeface="Arial Black" panose="020B0A04020102020204" pitchFamily="34" charset="0"/>
            </a:rPr>
            <a:t>Revenue Details</a:t>
          </a:r>
        </a:p>
      </xdr:txBody>
    </xdr:sp>
    <xdr:clientData/>
  </xdr:oneCellAnchor>
  <xdr:twoCellAnchor>
    <xdr:from>
      <xdr:col>14</xdr:col>
      <xdr:colOff>47625</xdr:colOff>
      <xdr:row>4</xdr:row>
      <xdr:rowOff>76200</xdr:rowOff>
    </xdr:from>
    <xdr:to>
      <xdr:col>15</xdr:col>
      <xdr:colOff>513825</xdr:colOff>
      <xdr:row>10</xdr:row>
      <xdr:rowOff>142350</xdr:rowOff>
    </xdr:to>
    <xdr:graphicFrame macro="">
      <xdr:nvGraphicFramePr>
        <xdr:cNvPr id="23" name="Chart 22">
          <a:extLst>
            <a:ext uri="{FF2B5EF4-FFF2-40B4-BE49-F238E27FC236}">
              <a16:creationId xmlns:a16="http://schemas.microsoft.com/office/drawing/2014/main" id="{DE209C6A-5B8D-4E77-B63A-E10101B73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152399</xdr:colOff>
      <xdr:row>4</xdr:row>
      <xdr:rowOff>76200</xdr:rowOff>
    </xdr:from>
    <xdr:to>
      <xdr:col>17</xdr:col>
      <xdr:colOff>618599</xdr:colOff>
      <xdr:row>10</xdr:row>
      <xdr:rowOff>142350</xdr:rowOff>
    </xdr:to>
    <xdr:graphicFrame macro="">
      <xdr:nvGraphicFramePr>
        <xdr:cNvPr id="24" name="Chart 23">
          <a:extLst>
            <a:ext uri="{FF2B5EF4-FFF2-40B4-BE49-F238E27FC236}">
              <a16:creationId xmlns:a16="http://schemas.microsoft.com/office/drawing/2014/main" id="{7DB00438-F147-447F-B111-41D211337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85724</xdr:colOff>
      <xdr:row>10</xdr:row>
      <xdr:rowOff>161925</xdr:rowOff>
    </xdr:from>
    <xdr:to>
      <xdr:col>16</xdr:col>
      <xdr:colOff>551924</xdr:colOff>
      <xdr:row>17</xdr:row>
      <xdr:rowOff>47100</xdr:rowOff>
    </xdr:to>
    <xdr:graphicFrame macro="">
      <xdr:nvGraphicFramePr>
        <xdr:cNvPr id="25" name="Chart 24">
          <a:extLst>
            <a:ext uri="{FF2B5EF4-FFF2-40B4-BE49-F238E27FC236}">
              <a16:creationId xmlns:a16="http://schemas.microsoft.com/office/drawing/2014/main" id="{F95FA37E-593C-44E0-A214-6D6166406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438149</xdr:colOff>
      <xdr:row>2</xdr:row>
      <xdr:rowOff>142879</xdr:rowOff>
    </xdr:from>
    <xdr:to>
      <xdr:col>7</xdr:col>
      <xdr:colOff>361950</xdr:colOff>
      <xdr:row>7</xdr:row>
      <xdr:rowOff>171454</xdr:rowOff>
    </xdr:to>
    <xdr:grpSp>
      <xdr:nvGrpSpPr>
        <xdr:cNvPr id="28" name="Group 27">
          <a:extLst>
            <a:ext uri="{FF2B5EF4-FFF2-40B4-BE49-F238E27FC236}">
              <a16:creationId xmlns:a16="http://schemas.microsoft.com/office/drawing/2014/main" id="{D17D6174-B92C-0821-0490-42A551AB720F}"/>
            </a:ext>
          </a:extLst>
        </xdr:cNvPr>
        <xdr:cNvGrpSpPr/>
      </xdr:nvGrpSpPr>
      <xdr:grpSpPr>
        <a:xfrm>
          <a:off x="3181349" y="504829"/>
          <a:ext cx="1981201" cy="933450"/>
          <a:chOff x="981073" y="523879"/>
          <a:chExt cx="1426083" cy="933450"/>
        </a:xfrm>
      </xdr:grpSpPr>
      <xdr:sp macro="" textlink="">
        <xdr:nvSpPr>
          <xdr:cNvPr id="30" name="Rectangle: Rounded Corners 29">
            <a:extLst>
              <a:ext uri="{FF2B5EF4-FFF2-40B4-BE49-F238E27FC236}">
                <a16:creationId xmlns:a16="http://schemas.microsoft.com/office/drawing/2014/main" id="{C2B01BFD-B2EC-8467-DF23-199CE41198DA}"/>
              </a:ext>
            </a:extLst>
          </xdr:cNvPr>
          <xdr:cNvSpPr/>
        </xdr:nvSpPr>
        <xdr:spPr>
          <a:xfrm rot="5400000">
            <a:off x="1223961" y="280991"/>
            <a:ext cx="933450" cy="1419226"/>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1" name="TextBox 30">
            <a:extLst>
              <a:ext uri="{FF2B5EF4-FFF2-40B4-BE49-F238E27FC236}">
                <a16:creationId xmlns:a16="http://schemas.microsoft.com/office/drawing/2014/main" id="{6A044342-D6EA-66E4-17EB-43370C045F89}"/>
              </a:ext>
            </a:extLst>
          </xdr:cNvPr>
          <xdr:cNvSpPr txBox="1"/>
        </xdr:nvSpPr>
        <xdr:spPr>
          <a:xfrm>
            <a:off x="985571" y="571500"/>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C000"/>
                </a:solidFill>
              </a:rPr>
              <a:t>Highest Revenue Route</a:t>
            </a:r>
          </a:p>
        </xdr:txBody>
      </xdr:sp>
      <xdr:sp macro="" textlink="Analysis3!X8">
        <xdr:nvSpPr>
          <xdr:cNvPr id="32" name="TextBox 31">
            <a:extLst>
              <a:ext uri="{FF2B5EF4-FFF2-40B4-BE49-F238E27FC236}">
                <a16:creationId xmlns:a16="http://schemas.microsoft.com/office/drawing/2014/main" id="{5F8C8818-9050-91BF-13B2-D6F03574E404}"/>
              </a:ext>
            </a:extLst>
          </xdr:cNvPr>
          <xdr:cNvSpPr txBox="1"/>
        </xdr:nvSpPr>
        <xdr:spPr>
          <a:xfrm>
            <a:off x="987931" y="962025"/>
            <a:ext cx="870733"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F78982-4758-4F02-B6DA-F27972DE9AD0}" type="TxLink">
              <a:rPr lang="en-US" sz="1600" b="0" i="0" u="none" strike="noStrike">
                <a:solidFill>
                  <a:schemeClr val="bg1"/>
                </a:solidFill>
                <a:latin typeface="Aptos Narrow"/>
              </a:rPr>
              <a:t>Central Line</a:t>
            </a:fld>
            <a:endParaRPr lang="en-US" sz="3200" b="1" i="0" u="none" strike="noStrike">
              <a:solidFill>
                <a:schemeClr val="bg1"/>
              </a:solidFill>
              <a:latin typeface="Aptos Narrow"/>
            </a:endParaRPr>
          </a:p>
        </xdr:txBody>
      </xdr:sp>
      <xdr:sp macro="" textlink="Analysis3!Y10">
        <xdr:nvSpPr>
          <xdr:cNvPr id="79" name="TextBox 78">
            <a:extLst>
              <a:ext uri="{FF2B5EF4-FFF2-40B4-BE49-F238E27FC236}">
                <a16:creationId xmlns:a16="http://schemas.microsoft.com/office/drawing/2014/main" id="{0469775B-13FA-16DE-C1BC-F2D14212FF23}"/>
              </a:ext>
            </a:extLst>
          </xdr:cNvPr>
          <xdr:cNvSpPr txBox="1"/>
        </xdr:nvSpPr>
        <xdr:spPr>
          <a:xfrm>
            <a:off x="1769533" y="971550"/>
            <a:ext cx="637623"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AA7903-83BC-4372-896C-DB84634D1744}" type="TxLink">
              <a:rPr lang="en-US" sz="1600" b="0" i="0" u="none" strike="noStrike">
                <a:solidFill>
                  <a:schemeClr val="bg1"/>
                </a:solidFill>
                <a:latin typeface="Aptos Narrow"/>
                <a:ea typeface="+mn-ea"/>
                <a:cs typeface="+mn-cs"/>
              </a:rPr>
              <a:pPr marL="0" indent="0"/>
              <a:t>$63,550</a:t>
            </a:fld>
            <a:endParaRPr lang="en-US" sz="1600" b="0" i="0" u="none" strike="noStrike">
              <a:solidFill>
                <a:schemeClr val="bg1"/>
              </a:solidFill>
              <a:latin typeface="Aptos Narrow"/>
              <a:ea typeface="+mn-ea"/>
              <a:cs typeface="+mn-cs"/>
            </a:endParaRPr>
          </a:p>
        </xdr:txBody>
      </xdr:sp>
    </xdr:grpSp>
    <xdr:clientData/>
  </xdr:twoCellAnchor>
  <xdr:twoCellAnchor>
    <xdr:from>
      <xdr:col>1</xdr:col>
      <xdr:colOff>285748</xdr:colOff>
      <xdr:row>2</xdr:row>
      <xdr:rowOff>142879</xdr:rowOff>
    </xdr:from>
    <xdr:to>
      <xdr:col>4</xdr:col>
      <xdr:colOff>351446</xdr:colOff>
      <xdr:row>7</xdr:row>
      <xdr:rowOff>171454</xdr:rowOff>
    </xdr:to>
    <xdr:grpSp>
      <xdr:nvGrpSpPr>
        <xdr:cNvPr id="33" name="Group 32">
          <a:extLst>
            <a:ext uri="{FF2B5EF4-FFF2-40B4-BE49-F238E27FC236}">
              <a16:creationId xmlns:a16="http://schemas.microsoft.com/office/drawing/2014/main" id="{31C27DE1-CD1B-4DA2-BC46-19A9A2E30C9D}"/>
            </a:ext>
          </a:extLst>
        </xdr:cNvPr>
        <xdr:cNvGrpSpPr/>
      </xdr:nvGrpSpPr>
      <xdr:grpSpPr>
        <a:xfrm>
          <a:off x="971548" y="504829"/>
          <a:ext cx="2123098" cy="933450"/>
          <a:chOff x="4162423" y="504829"/>
          <a:chExt cx="2123098" cy="933450"/>
        </a:xfrm>
      </xdr:grpSpPr>
      <xdr:grpSp>
        <xdr:nvGrpSpPr>
          <xdr:cNvPr id="34" name="Group 33">
            <a:extLst>
              <a:ext uri="{FF2B5EF4-FFF2-40B4-BE49-F238E27FC236}">
                <a16:creationId xmlns:a16="http://schemas.microsoft.com/office/drawing/2014/main" id="{32206869-F720-E1D8-10FD-AB95E1C72DAE}"/>
              </a:ext>
            </a:extLst>
          </xdr:cNvPr>
          <xdr:cNvGrpSpPr/>
        </xdr:nvGrpSpPr>
        <xdr:grpSpPr>
          <a:xfrm>
            <a:off x="4162423" y="504829"/>
            <a:ext cx="2123098" cy="933450"/>
            <a:chOff x="981073" y="523879"/>
            <a:chExt cx="1419226" cy="933450"/>
          </a:xfrm>
        </xdr:grpSpPr>
        <xdr:sp macro="" textlink="">
          <xdr:nvSpPr>
            <xdr:cNvPr id="36" name="Rectangle: Rounded Corners 35">
              <a:extLst>
                <a:ext uri="{FF2B5EF4-FFF2-40B4-BE49-F238E27FC236}">
                  <a16:creationId xmlns:a16="http://schemas.microsoft.com/office/drawing/2014/main" id="{1B89F20F-ABA7-1D4F-6269-FD0A8EBB5600}"/>
                </a:ext>
              </a:extLst>
            </xdr:cNvPr>
            <xdr:cNvSpPr/>
          </xdr:nvSpPr>
          <xdr:spPr>
            <a:xfrm rot="5400000">
              <a:off x="1223961" y="280991"/>
              <a:ext cx="933450" cy="1419226"/>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7" name="TextBox 36">
              <a:extLst>
                <a:ext uri="{FF2B5EF4-FFF2-40B4-BE49-F238E27FC236}">
                  <a16:creationId xmlns:a16="http://schemas.microsoft.com/office/drawing/2014/main" id="{816F5299-15C9-88CD-C531-0F2C97535EE8}"/>
                </a:ext>
              </a:extLst>
            </xdr:cNvPr>
            <xdr:cNvSpPr txBox="1"/>
          </xdr:nvSpPr>
          <xdr:spPr>
            <a:xfrm>
              <a:off x="996527" y="571500"/>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C000"/>
                  </a:solidFill>
                </a:rPr>
                <a:t>Total Revenue Generated</a:t>
              </a:r>
            </a:p>
          </xdr:txBody>
        </xdr:sp>
        <xdr:sp macro="" textlink="Analysis2!AN17">
          <xdr:nvSpPr>
            <xdr:cNvPr id="38" name="TextBox 37">
              <a:extLst>
                <a:ext uri="{FF2B5EF4-FFF2-40B4-BE49-F238E27FC236}">
                  <a16:creationId xmlns:a16="http://schemas.microsoft.com/office/drawing/2014/main" id="{5A271D71-37E5-2C41-A096-054FF7EB12C8}"/>
                </a:ext>
              </a:extLst>
            </xdr:cNvPr>
            <xdr:cNvSpPr txBox="1"/>
          </xdr:nvSpPr>
          <xdr:spPr>
            <a:xfrm>
              <a:off x="1496814" y="952500"/>
              <a:ext cx="694023"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71685E-06BE-4CD6-AF3F-418BEF04E768}" type="TxLink">
                <a:rPr lang="en-US" sz="1600" b="0" i="0" u="none" strike="noStrike">
                  <a:solidFill>
                    <a:schemeClr val="bg1"/>
                  </a:solidFill>
                  <a:latin typeface="Aptos Narrow"/>
                </a:rPr>
                <a:t>$1,83,133</a:t>
              </a:fld>
              <a:endParaRPr lang="en-IN" sz="2400" b="1" i="0" u="none" strike="noStrike">
                <a:solidFill>
                  <a:schemeClr val="bg1"/>
                </a:solidFill>
                <a:latin typeface="Aptos Narrow"/>
              </a:endParaRPr>
            </a:p>
          </xdr:txBody>
        </xdr:sp>
      </xdr:grpSp>
      <xdr:pic>
        <xdr:nvPicPr>
          <xdr:cNvPr id="35" name="Picture 34">
            <a:extLst>
              <a:ext uri="{FF2B5EF4-FFF2-40B4-BE49-F238E27FC236}">
                <a16:creationId xmlns:a16="http://schemas.microsoft.com/office/drawing/2014/main" id="{CEBE7A75-3764-94A3-CD90-FC56E1A39AB2}"/>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4379528" y="866775"/>
            <a:ext cx="409702" cy="409575"/>
          </a:xfrm>
          <a:prstGeom prst="rect">
            <a:avLst/>
          </a:prstGeom>
        </xdr:spPr>
      </xdr:pic>
    </xdr:grpSp>
    <xdr:clientData/>
  </xdr:twoCellAnchor>
  <xdr:twoCellAnchor>
    <xdr:from>
      <xdr:col>14</xdr:col>
      <xdr:colOff>19050</xdr:colOff>
      <xdr:row>4</xdr:row>
      <xdr:rowOff>123825</xdr:rowOff>
    </xdr:from>
    <xdr:to>
      <xdr:col>17</xdr:col>
      <xdr:colOff>657225</xdr:colOff>
      <xdr:row>18</xdr:row>
      <xdr:rowOff>114300</xdr:rowOff>
    </xdr:to>
    <xdr:graphicFrame macro="">
      <xdr:nvGraphicFramePr>
        <xdr:cNvPr id="60" name="Chart 59">
          <a:extLst>
            <a:ext uri="{FF2B5EF4-FFF2-40B4-BE49-F238E27FC236}">
              <a16:creationId xmlns:a16="http://schemas.microsoft.com/office/drawing/2014/main" id="{CC5331A4-C457-4E4F-AD1D-9579D8037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76198</xdr:colOff>
      <xdr:row>3</xdr:row>
      <xdr:rowOff>38100</xdr:rowOff>
    </xdr:from>
    <xdr:to>
      <xdr:col>17</xdr:col>
      <xdr:colOff>523875</xdr:colOff>
      <xdr:row>4</xdr:row>
      <xdr:rowOff>171450</xdr:rowOff>
    </xdr:to>
    <xdr:sp macro="" textlink="">
      <xdr:nvSpPr>
        <xdr:cNvPr id="61" name="TextBox 60">
          <a:extLst>
            <a:ext uri="{FF2B5EF4-FFF2-40B4-BE49-F238E27FC236}">
              <a16:creationId xmlns:a16="http://schemas.microsoft.com/office/drawing/2014/main" id="{8015E2C6-E3C0-4EE7-A545-1643F0078019}"/>
            </a:ext>
          </a:extLst>
        </xdr:cNvPr>
        <xdr:cNvSpPr txBox="1"/>
      </xdr:nvSpPr>
      <xdr:spPr>
        <a:xfrm>
          <a:off x="9677398" y="581025"/>
          <a:ext cx="250507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Rate Distribution of all Routes</a:t>
          </a:r>
        </a:p>
      </xdr:txBody>
    </xdr:sp>
    <xdr:clientData/>
  </xdr:twoCellAnchor>
  <xdr:twoCellAnchor>
    <xdr:from>
      <xdr:col>1</xdr:col>
      <xdr:colOff>209550</xdr:colOff>
      <xdr:row>10</xdr:row>
      <xdr:rowOff>19050</xdr:rowOff>
    </xdr:from>
    <xdr:to>
      <xdr:col>8</xdr:col>
      <xdr:colOff>219075</xdr:colOff>
      <xdr:row>28</xdr:row>
      <xdr:rowOff>171449</xdr:rowOff>
    </xdr:to>
    <xdr:graphicFrame macro="">
      <xdr:nvGraphicFramePr>
        <xdr:cNvPr id="62" name="Chart 61">
          <a:extLst>
            <a:ext uri="{FF2B5EF4-FFF2-40B4-BE49-F238E27FC236}">
              <a16:creationId xmlns:a16="http://schemas.microsoft.com/office/drawing/2014/main" id="{81C92D00-9FD5-4E01-A243-281E91BE6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19050</xdr:colOff>
      <xdr:row>21</xdr:row>
      <xdr:rowOff>0</xdr:rowOff>
    </xdr:from>
    <xdr:to>
      <xdr:col>17</xdr:col>
      <xdr:colOff>609600</xdr:colOff>
      <xdr:row>29</xdr:row>
      <xdr:rowOff>104774</xdr:rowOff>
    </xdr:to>
    <mc:AlternateContent xmlns:mc="http://schemas.openxmlformats.org/markup-compatibility/2006">
      <mc:Choice xmlns:cx2="http://schemas.microsoft.com/office/drawing/2015/10/21/chartex" Requires="cx2">
        <xdr:graphicFrame macro="">
          <xdr:nvGraphicFramePr>
            <xdr:cNvPr id="63" name="Chart 62">
              <a:extLst>
                <a:ext uri="{FF2B5EF4-FFF2-40B4-BE49-F238E27FC236}">
                  <a16:creationId xmlns:a16="http://schemas.microsoft.com/office/drawing/2014/main" id="{E633F5CE-7B35-4F2C-A620-921AA28B10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620250" y="3800475"/>
              <a:ext cx="2647950" cy="15525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333372</xdr:colOff>
      <xdr:row>8</xdr:row>
      <xdr:rowOff>85725</xdr:rowOff>
    </xdr:from>
    <xdr:to>
      <xdr:col>13</xdr:col>
      <xdr:colOff>533397</xdr:colOff>
      <xdr:row>29</xdr:row>
      <xdr:rowOff>123825</xdr:rowOff>
    </xdr:to>
    <xdr:sp macro="" textlink="">
      <xdr:nvSpPr>
        <xdr:cNvPr id="64" name="Rectangle: Rounded Corners 63">
          <a:extLst>
            <a:ext uri="{FF2B5EF4-FFF2-40B4-BE49-F238E27FC236}">
              <a16:creationId xmlns:a16="http://schemas.microsoft.com/office/drawing/2014/main" id="{14D2EA42-6AF0-4B1A-8F15-F78E3AB4771D}"/>
            </a:ext>
          </a:extLst>
        </xdr:cNvPr>
        <xdr:cNvSpPr/>
      </xdr:nvSpPr>
      <xdr:spPr>
        <a:xfrm rot="5400000">
          <a:off x="5714997" y="1638300"/>
          <a:ext cx="3838575" cy="3629025"/>
        </a:xfrm>
        <a:prstGeom prst="roundRect">
          <a:avLst>
            <a:gd name="adj" fmla="val 4493"/>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38098</xdr:colOff>
      <xdr:row>19</xdr:row>
      <xdr:rowOff>28575</xdr:rowOff>
    </xdr:from>
    <xdr:to>
      <xdr:col>17</xdr:col>
      <xdr:colOff>666750</xdr:colOff>
      <xdr:row>20</xdr:row>
      <xdr:rowOff>161925</xdr:rowOff>
    </xdr:to>
    <xdr:sp macro="" textlink="">
      <xdr:nvSpPr>
        <xdr:cNvPr id="65" name="TextBox 64">
          <a:extLst>
            <a:ext uri="{FF2B5EF4-FFF2-40B4-BE49-F238E27FC236}">
              <a16:creationId xmlns:a16="http://schemas.microsoft.com/office/drawing/2014/main" id="{7D7FB5EF-FFFB-5A14-CD18-9222B9E449E7}"/>
            </a:ext>
          </a:extLst>
        </xdr:cNvPr>
        <xdr:cNvSpPr txBox="1"/>
      </xdr:nvSpPr>
      <xdr:spPr>
        <a:xfrm>
          <a:off x="9639298" y="3467100"/>
          <a:ext cx="268605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Revenue by Time of Operation</a:t>
          </a:r>
        </a:p>
      </xdr:txBody>
    </xdr:sp>
    <xdr:clientData/>
  </xdr:twoCellAnchor>
  <xdr:twoCellAnchor>
    <xdr:from>
      <xdr:col>14</xdr:col>
      <xdr:colOff>200025</xdr:colOff>
      <xdr:row>18</xdr:row>
      <xdr:rowOff>133350</xdr:rowOff>
    </xdr:from>
    <xdr:to>
      <xdr:col>17</xdr:col>
      <xdr:colOff>481966</xdr:colOff>
      <xdr:row>18</xdr:row>
      <xdr:rowOff>179069</xdr:rowOff>
    </xdr:to>
    <xdr:sp macro="" textlink="">
      <xdr:nvSpPr>
        <xdr:cNvPr id="66" name="Rectangle: Rounded Corners 65">
          <a:extLst>
            <a:ext uri="{FF2B5EF4-FFF2-40B4-BE49-F238E27FC236}">
              <a16:creationId xmlns:a16="http://schemas.microsoft.com/office/drawing/2014/main" id="{ACAF8A64-7E2C-4D46-84CE-FBEDA49F5914}"/>
            </a:ext>
          </a:extLst>
        </xdr:cNvPr>
        <xdr:cNvSpPr/>
      </xdr:nvSpPr>
      <xdr:spPr>
        <a:xfrm rot="5400000">
          <a:off x="10948036" y="2244089"/>
          <a:ext cx="45719" cy="2339341"/>
        </a:xfrm>
        <a:prstGeom prst="roundRect">
          <a:avLst/>
        </a:prstGeom>
        <a:gradFill>
          <a:gsLst>
            <a:gs pos="35000">
              <a:schemeClr val="accent4">
                <a:lumMod val="75000"/>
              </a:schemeClr>
            </a:gs>
            <a:gs pos="86000">
              <a:schemeClr val="accent1">
                <a:lumMod val="45000"/>
                <a:lumOff val="55000"/>
              </a:schemeClr>
            </a:gs>
            <a:gs pos="77000">
              <a:srgbClr val="4692B3"/>
            </a:gs>
            <a:gs pos="63000">
              <a:schemeClr val="accent4">
                <a:lumMod val="5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428623</xdr:colOff>
      <xdr:row>8</xdr:row>
      <xdr:rowOff>123825</xdr:rowOff>
    </xdr:from>
    <xdr:to>
      <xdr:col>7</xdr:col>
      <xdr:colOff>228600</xdr:colOff>
      <xdr:row>10</xdr:row>
      <xdr:rowOff>76200</xdr:rowOff>
    </xdr:to>
    <xdr:sp macro="" textlink="">
      <xdr:nvSpPr>
        <xdr:cNvPr id="67" name="TextBox 66">
          <a:extLst>
            <a:ext uri="{FF2B5EF4-FFF2-40B4-BE49-F238E27FC236}">
              <a16:creationId xmlns:a16="http://schemas.microsoft.com/office/drawing/2014/main" id="{D5824B5B-2352-A0D9-3A25-62723C1593C6}"/>
            </a:ext>
          </a:extLst>
        </xdr:cNvPr>
        <xdr:cNvSpPr txBox="1"/>
      </xdr:nvSpPr>
      <xdr:spPr>
        <a:xfrm>
          <a:off x="1114423" y="1571625"/>
          <a:ext cx="391477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Travel Duration vs Passengers on different Routes</a:t>
          </a:r>
        </a:p>
      </xdr:txBody>
    </xdr:sp>
    <xdr:clientData/>
  </xdr:twoCellAnchor>
  <xdr:twoCellAnchor>
    <xdr:from>
      <xdr:col>8</xdr:col>
      <xdr:colOff>142875</xdr:colOff>
      <xdr:row>10</xdr:row>
      <xdr:rowOff>38099</xdr:rowOff>
    </xdr:from>
    <xdr:to>
      <xdr:col>13</xdr:col>
      <xdr:colOff>457200</xdr:colOff>
      <xdr:row>18</xdr:row>
      <xdr:rowOff>104774</xdr:rowOff>
    </xdr:to>
    <xdr:graphicFrame macro="">
      <xdr:nvGraphicFramePr>
        <xdr:cNvPr id="68" name="Chart 67">
          <a:extLst>
            <a:ext uri="{FF2B5EF4-FFF2-40B4-BE49-F238E27FC236}">
              <a16:creationId xmlns:a16="http://schemas.microsoft.com/office/drawing/2014/main" id="{D99A0157-BB07-48B1-8EA3-FA4CB43DF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38099</xdr:colOff>
      <xdr:row>20</xdr:row>
      <xdr:rowOff>9525</xdr:rowOff>
    </xdr:from>
    <xdr:to>
      <xdr:col>13</xdr:col>
      <xdr:colOff>466724</xdr:colOff>
      <xdr:row>29</xdr:row>
      <xdr:rowOff>19050</xdr:rowOff>
    </xdr:to>
    <xdr:graphicFrame macro="">
      <xdr:nvGraphicFramePr>
        <xdr:cNvPr id="69" name="Chart 68">
          <a:extLst>
            <a:ext uri="{FF2B5EF4-FFF2-40B4-BE49-F238E27FC236}">
              <a16:creationId xmlns:a16="http://schemas.microsoft.com/office/drawing/2014/main" id="{0FAC4AFE-6C02-46B6-B6E0-394CF08A9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461959</xdr:colOff>
      <xdr:row>8</xdr:row>
      <xdr:rowOff>123825</xdr:rowOff>
    </xdr:from>
    <xdr:to>
      <xdr:col>12</xdr:col>
      <xdr:colOff>85725</xdr:colOff>
      <xdr:row>10</xdr:row>
      <xdr:rowOff>76200</xdr:rowOff>
    </xdr:to>
    <xdr:sp macro="" textlink="">
      <xdr:nvSpPr>
        <xdr:cNvPr id="70" name="TextBox 69">
          <a:extLst>
            <a:ext uri="{FF2B5EF4-FFF2-40B4-BE49-F238E27FC236}">
              <a16:creationId xmlns:a16="http://schemas.microsoft.com/office/drawing/2014/main" id="{9642755B-7A3D-445B-BDEB-76AB1463897A}"/>
            </a:ext>
          </a:extLst>
        </xdr:cNvPr>
        <xdr:cNvSpPr txBox="1"/>
      </xdr:nvSpPr>
      <xdr:spPr>
        <a:xfrm>
          <a:off x="5948359" y="1571625"/>
          <a:ext cx="236696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Top 5 High Performing Buses </a:t>
          </a:r>
        </a:p>
      </xdr:txBody>
    </xdr:sp>
    <xdr:clientData/>
  </xdr:twoCellAnchor>
  <xdr:twoCellAnchor>
    <xdr:from>
      <xdr:col>8</xdr:col>
      <xdr:colOff>461959</xdr:colOff>
      <xdr:row>18</xdr:row>
      <xdr:rowOff>114300</xdr:rowOff>
    </xdr:from>
    <xdr:to>
      <xdr:col>11</xdr:col>
      <xdr:colOff>661988</xdr:colOff>
      <xdr:row>20</xdr:row>
      <xdr:rowOff>66675</xdr:rowOff>
    </xdr:to>
    <xdr:sp macro="" textlink="">
      <xdr:nvSpPr>
        <xdr:cNvPr id="71" name="TextBox 70">
          <a:extLst>
            <a:ext uri="{FF2B5EF4-FFF2-40B4-BE49-F238E27FC236}">
              <a16:creationId xmlns:a16="http://schemas.microsoft.com/office/drawing/2014/main" id="{35017849-D418-3837-7C73-463E4F955D9E}"/>
            </a:ext>
          </a:extLst>
        </xdr:cNvPr>
        <xdr:cNvSpPr txBox="1"/>
      </xdr:nvSpPr>
      <xdr:spPr>
        <a:xfrm>
          <a:off x="5948359" y="3371850"/>
          <a:ext cx="225742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bg1"/>
              </a:solidFill>
            </a:rPr>
            <a:t>Top 5 Low Performing Buses </a:t>
          </a:r>
        </a:p>
      </xdr:txBody>
    </xdr:sp>
    <xdr:clientData/>
  </xdr:twoCellAnchor>
  <xdr:twoCellAnchor>
    <xdr:from>
      <xdr:col>8</xdr:col>
      <xdr:colOff>561974</xdr:colOff>
      <xdr:row>18</xdr:row>
      <xdr:rowOff>9525</xdr:rowOff>
    </xdr:from>
    <xdr:to>
      <xdr:col>13</xdr:col>
      <xdr:colOff>314324</xdr:colOff>
      <xdr:row>18</xdr:row>
      <xdr:rowOff>55244</xdr:rowOff>
    </xdr:to>
    <xdr:sp macro="" textlink="">
      <xdr:nvSpPr>
        <xdr:cNvPr id="72" name="Rectangle: Rounded Corners 71">
          <a:extLst>
            <a:ext uri="{FF2B5EF4-FFF2-40B4-BE49-F238E27FC236}">
              <a16:creationId xmlns:a16="http://schemas.microsoft.com/office/drawing/2014/main" id="{8C8CB135-05D4-88A9-F71D-4EDCD1059672}"/>
            </a:ext>
          </a:extLst>
        </xdr:cNvPr>
        <xdr:cNvSpPr/>
      </xdr:nvSpPr>
      <xdr:spPr>
        <a:xfrm rot="5400000">
          <a:off x="7616189" y="1699260"/>
          <a:ext cx="45719" cy="3181350"/>
        </a:xfrm>
        <a:prstGeom prst="roundRect">
          <a:avLst/>
        </a:prstGeom>
        <a:gradFill>
          <a:gsLst>
            <a:gs pos="35000">
              <a:schemeClr val="accent4">
                <a:lumMod val="75000"/>
              </a:schemeClr>
            </a:gs>
            <a:gs pos="86000">
              <a:schemeClr val="accent1">
                <a:lumMod val="45000"/>
                <a:lumOff val="55000"/>
              </a:schemeClr>
            </a:gs>
            <a:gs pos="77000">
              <a:srgbClr val="4692B3"/>
            </a:gs>
            <a:gs pos="63000">
              <a:schemeClr val="accent4">
                <a:lumMod val="5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447674</xdr:colOff>
      <xdr:row>2</xdr:row>
      <xdr:rowOff>133354</xdr:rowOff>
    </xdr:from>
    <xdr:to>
      <xdr:col>10</xdr:col>
      <xdr:colOff>361949</xdr:colOff>
      <xdr:row>7</xdr:row>
      <xdr:rowOff>161929</xdr:rowOff>
    </xdr:to>
    <xdr:grpSp>
      <xdr:nvGrpSpPr>
        <xdr:cNvPr id="102" name="Group 101">
          <a:extLst>
            <a:ext uri="{FF2B5EF4-FFF2-40B4-BE49-F238E27FC236}">
              <a16:creationId xmlns:a16="http://schemas.microsoft.com/office/drawing/2014/main" id="{A62A097D-1543-CFD4-7D68-925C37AF5F6C}"/>
            </a:ext>
          </a:extLst>
        </xdr:cNvPr>
        <xdr:cNvGrpSpPr/>
      </xdr:nvGrpSpPr>
      <xdr:grpSpPr>
        <a:xfrm>
          <a:off x="5248274" y="495304"/>
          <a:ext cx="1971675" cy="933450"/>
          <a:chOff x="5248274" y="495304"/>
          <a:chExt cx="1971675" cy="933450"/>
        </a:xfrm>
      </xdr:grpSpPr>
      <xdr:grpSp>
        <xdr:nvGrpSpPr>
          <xdr:cNvPr id="74" name="Group 73">
            <a:extLst>
              <a:ext uri="{FF2B5EF4-FFF2-40B4-BE49-F238E27FC236}">
                <a16:creationId xmlns:a16="http://schemas.microsoft.com/office/drawing/2014/main" id="{F02F2E64-9230-45DD-F4BE-922F0DCE071E}"/>
              </a:ext>
            </a:extLst>
          </xdr:cNvPr>
          <xdr:cNvGrpSpPr/>
        </xdr:nvGrpSpPr>
        <xdr:grpSpPr>
          <a:xfrm>
            <a:off x="5248274" y="495304"/>
            <a:ext cx="1971675" cy="933450"/>
            <a:chOff x="981073" y="523879"/>
            <a:chExt cx="1419226" cy="933450"/>
          </a:xfrm>
        </xdr:grpSpPr>
        <xdr:sp macro="" textlink="">
          <xdr:nvSpPr>
            <xdr:cNvPr id="76" name="Rectangle: Rounded Corners 75">
              <a:extLst>
                <a:ext uri="{FF2B5EF4-FFF2-40B4-BE49-F238E27FC236}">
                  <a16:creationId xmlns:a16="http://schemas.microsoft.com/office/drawing/2014/main" id="{AF763A8B-2AAB-192E-2A8A-CF412BF464A9}"/>
                </a:ext>
              </a:extLst>
            </xdr:cNvPr>
            <xdr:cNvSpPr/>
          </xdr:nvSpPr>
          <xdr:spPr>
            <a:xfrm rot="5400000">
              <a:off x="1223961" y="280991"/>
              <a:ext cx="933450" cy="1419226"/>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77" name="TextBox 76">
              <a:extLst>
                <a:ext uri="{FF2B5EF4-FFF2-40B4-BE49-F238E27FC236}">
                  <a16:creationId xmlns:a16="http://schemas.microsoft.com/office/drawing/2014/main" id="{0E620751-9FA6-D4C1-B5EC-1245C826A5D4}"/>
                </a:ext>
              </a:extLst>
            </xdr:cNvPr>
            <xdr:cNvSpPr txBox="1"/>
          </xdr:nvSpPr>
          <xdr:spPr>
            <a:xfrm>
              <a:off x="985571" y="571500"/>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C000"/>
                  </a:solidFill>
                </a:rPr>
                <a:t>Lowest Revenue Route</a:t>
              </a:r>
            </a:p>
          </xdr:txBody>
        </xdr:sp>
      </xdr:grpSp>
      <xdr:sp macro="" textlink="Analysis3!AB8">
        <xdr:nvSpPr>
          <xdr:cNvPr id="80" name="TextBox 79">
            <a:extLst>
              <a:ext uri="{FF2B5EF4-FFF2-40B4-BE49-F238E27FC236}">
                <a16:creationId xmlns:a16="http://schemas.microsoft.com/office/drawing/2014/main" id="{B7DA6DF2-7F3A-4177-B84F-073AD5777466}"/>
              </a:ext>
            </a:extLst>
          </xdr:cNvPr>
          <xdr:cNvSpPr txBox="1"/>
        </xdr:nvSpPr>
        <xdr:spPr>
          <a:xfrm>
            <a:off x="5333999" y="923929"/>
            <a:ext cx="10668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49B807-FFEA-4A63-BC23-72C13CD61627}" type="TxLink">
              <a:rPr lang="en-US" sz="1600" b="0" i="0" u="none" strike="noStrike">
                <a:solidFill>
                  <a:schemeClr val="bg1"/>
                </a:solidFill>
                <a:latin typeface="Aptos Narrow"/>
              </a:rPr>
              <a:t>South Line</a:t>
            </a:fld>
            <a:endParaRPr lang="en-US" sz="3200" b="1" i="0" u="none" strike="noStrike">
              <a:solidFill>
                <a:schemeClr val="bg1"/>
              </a:solidFill>
              <a:latin typeface="Aptos Narrow"/>
            </a:endParaRPr>
          </a:p>
        </xdr:txBody>
      </xdr:sp>
      <xdr:sp macro="" textlink="Analysis3!AC10">
        <xdr:nvSpPr>
          <xdr:cNvPr id="82" name="TextBox 81">
            <a:extLst>
              <a:ext uri="{FF2B5EF4-FFF2-40B4-BE49-F238E27FC236}">
                <a16:creationId xmlns:a16="http://schemas.microsoft.com/office/drawing/2014/main" id="{D9E6510C-605D-47B5-8208-A19773C0D86D}"/>
              </a:ext>
            </a:extLst>
          </xdr:cNvPr>
          <xdr:cNvSpPr txBox="1"/>
        </xdr:nvSpPr>
        <xdr:spPr>
          <a:xfrm>
            <a:off x="6324599" y="923929"/>
            <a:ext cx="75247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F4D67B1-201C-4D32-8AFE-D28ABC05ACCB}" type="TxLink">
              <a:rPr lang="en-US" sz="1600" b="0" i="0" u="none" strike="noStrike">
                <a:solidFill>
                  <a:schemeClr val="bg1"/>
                </a:solidFill>
                <a:latin typeface="Aptos Narrow"/>
                <a:ea typeface="+mn-ea"/>
                <a:cs typeface="+mn-cs"/>
              </a:rPr>
              <a:pPr marL="0" indent="0"/>
              <a:t>$5,365</a:t>
            </a:fld>
            <a:endParaRPr lang="en-US" sz="1600" b="0" i="0" u="none" strike="noStrike">
              <a:solidFill>
                <a:schemeClr val="bg1"/>
              </a:solidFill>
              <a:latin typeface="Aptos Narrow"/>
              <a:ea typeface="+mn-ea"/>
              <a:cs typeface="+mn-cs"/>
            </a:endParaRPr>
          </a:p>
        </xdr:txBody>
      </xdr:sp>
    </xdr:grpSp>
    <xdr:clientData/>
  </xdr:twoCellAnchor>
  <xdr:twoCellAnchor>
    <xdr:from>
      <xdr:col>0</xdr:col>
      <xdr:colOff>19050</xdr:colOff>
      <xdr:row>2</xdr:row>
      <xdr:rowOff>161926</xdr:rowOff>
    </xdr:from>
    <xdr:to>
      <xdr:col>1</xdr:col>
      <xdr:colOff>190500</xdr:colOff>
      <xdr:row>29</xdr:row>
      <xdr:rowOff>133351</xdr:rowOff>
    </xdr:to>
    <xdr:grpSp>
      <xdr:nvGrpSpPr>
        <xdr:cNvPr id="100" name="Group 99">
          <a:extLst>
            <a:ext uri="{FF2B5EF4-FFF2-40B4-BE49-F238E27FC236}">
              <a16:creationId xmlns:a16="http://schemas.microsoft.com/office/drawing/2014/main" id="{382BD007-E900-63DE-B9C2-D1BF9E5B5E38}"/>
            </a:ext>
          </a:extLst>
        </xdr:cNvPr>
        <xdr:cNvGrpSpPr/>
      </xdr:nvGrpSpPr>
      <xdr:grpSpPr>
        <a:xfrm>
          <a:off x="19050" y="523876"/>
          <a:ext cx="857250" cy="4857750"/>
          <a:chOff x="19050" y="523876"/>
          <a:chExt cx="857250" cy="4857750"/>
        </a:xfrm>
      </xdr:grpSpPr>
      <xdr:grpSp>
        <xdr:nvGrpSpPr>
          <xdr:cNvPr id="99" name="Group 98">
            <a:extLst>
              <a:ext uri="{FF2B5EF4-FFF2-40B4-BE49-F238E27FC236}">
                <a16:creationId xmlns:a16="http://schemas.microsoft.com/office/drawing/2014/main" id="{EF8A5901-194A-69F3-D4B3-8B31322DD3CD}"/>
              </a:ext>
            </a:extLst>
          </xdr:cNvPr>
          <xdr:cNvGrpSpPr/>
        </xdr:nvGrpSpPr>
        <xdr:grpSpPr>
          <a:xfrm>
            <a:off x="180975" y="523876"/>
            <a:ext cx="695325" cy="4857750"/>
            <a:chOff x="180975" y="523876"/>
            <a:chExt cx="695325" cy="4857750"/>
          </a:xfrm>
        </xdr:grpSpPr>
        <xdr:sp macro="" textlink="">
          <xdr:nvSpPr>
            <xdr:cNvPr id="2" name="Rectangle: Rounded Corners 1">
              <a:extLst>
                <a:ext uri="{FF2B5EF4-FFF2-40B4-BE49-F238E27FC236}">
                  <a16:creationId xmlns:a16="http://schemas.microsoft.com/office/drawing/2014/main" id="{D3B09489-19C9-43DA-9C78-843A164D1160}"/>
                </a:ext>
              </a:extLst>
            </xdr:cNvPr>
            <xdr:cNvSpPr/>
          </xdr:nvSpPr>
          <xdr:spPr>
            <a:xfrm>
              <a:off x="238125" y="523876"/>
              <a:ext cx="638175" cy="485775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FBFA648C-A66E-44BB-B290-44FFFF5E02D8}"/>
                </a:ext>
              </a:extLst>
            </xdr:cNvPr>
            <xdr:cNvSpPr/>
          </xdr:nvSpPr>
          <xdr:spPr>
            <a:xfrm>
              <a:off x="180975" y="523876"/>
              <a:ext cx="638175" cy="4857750"/>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97" name="Group 96">
            <a:extLst>
              <a:ext uri="{FF2B5EF4-FFF2-40B4-BE49-F238E27FC236}">
                <a16:creationId xmlns:a16="http://schemas.microsoft.com/office/drawing/2014/main" id="{ECF32E99-BF6D-332D-0D13-FA0AEE40E393}"/>
              </a:ext>
            </a:extLst>
          </xdr:cNvPr>
          <xdr:cNvGrpSpPr/>
        </xdr:nvGrpSpPr>
        <xdr:grpSpPr>
          <a:xfrm>
            <a:off x="163050" y="2686051"/>
            <a:ext cx="648000" cy="648000"/>
            <a:chOff x="163050" y="2686051"/>
            <a:chExt cx="648000" cy="648000"/>
          </a:xfrm>
        </xdr:grpSpPr>
        <xdr:sp macro="" textlink="">
          <xdr:nvSpPr>
            <xdr:cNvPr id="84" name="Oval 83">
              <a:extLst>
                <a:ext uri="{FF2B5EF4-FFF2-40B4-BE49-F238E27FC236}">
                  <a16:creationId xmlns:a16="http://schemas.microsoft.com/office/drawing/2014/main" id="{766869A3-C2FE-4FA8-882E-7920D67870C9}"/>
                </a:ext>
              </a:extLst>
            </xdr:cNvPr>
            <xdr:cNvSpPr/>
          </xdr:nvSpPr>
          <xdr:spPr>
            <a:xfrm>
              <a:off x="163050" y="2686051"/>
              <a:ext cx="648000" cy="648000"/>
            </a:xfrm>
            <a:prstGeom prst="ellipse">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8" name="Picture 87">
              <a:hlinkClick xmlns:r="http://schemas.openxmlformats.org/officeDocument/2006/relationships" r:id="rId10"/>
              <a:extLst>
                <a:ext uri="{FF2B5EF4-FFF2-40B4-BE49-F238E27FC236}">
                  <a16:creationId xmlns:a16="http://schemas.microsoft.com/office/drawing/2014/main" id="{E8B65245-1374-B187-DEE6-C8A1E2596A3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19075" y="2733675"/>
              <a:ext cx="543600" cy="543600"/>
            </a:xfrm>
            <a:prstGeom prst="rect">
              <a:avLst/>
            </a:prstGeom>
          </xdr:spPr>
        </xdr:pic>
      </xdr:grpSp>
      <xdr:grpSp>
        <xdr:nvGrpSpPr>
          <xdr:cNvPr id="96" name="Group 95">
            <a:extLst>
              <a:ext uri="{FF2B5EF4-FFF2-40B4-BE49-F238E27FC236}">
                <a16:creationId xmlns:a16="http://schemas.microsoft.com/office/drawing/2014/main" id="{F2C2563C-6615-2718-5984-B44C7B52D0D1}"/>
              </a:ext>
            </a:extLst>
          </xdr:cNvPr>
          <xdr:cNvGrpSpPr/>
        </xdr:nvGrpSpPr>
        <xdr:grpSpPr>
          <a:xfrm>
            <a:off x="153525" y="1828801"/>
            <a:ext cx="648000" cy="648000"/>
            <a:chOff x="153525" y="1828801"/>
            <a:chExt cx="648000" cy="648000"/>
          </a:xfrm>
        </xdr:grpSpPr>
        <xdr:sp macro="" textlink="">
          <xdr:nvSpPr>
            <xdr:cNvPr id="85" name="Oval 84">
              <a:extLst>
                <a:ext uri="{FF2B5EF4-FFF2-40B4-BE49-F238E27FC236}">
                  <a16:creationId xmlns:a16="http://schemas.microsoft.com/office/drawing/2014/main" id="{FD6F57C4-1014-4893-95F5-5B24A6B2DFFB}"/>
                </a:ext>
              </a:extLst>
            </xdr:cNvPr>
            <xdr:cNvSpPr/>
          </xdr:nvSpPr>
          <xdr:spPr>
            <a:xfrm>
              <a:off x="153525" y="1828801"/>
              <a:ext cx="648000" cy="648000"/>
            </a:xfrm>
            <a:prstGeom prst="ellipse">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90" name="Picture 89">
              <a:hlinkClick xmlns:r="http://schemas.openxmlformats.org/officeDocument/2006/relationships" r:id="rId12"/>
              <a:extLst>
                <a:ext uri="{FF2B5EF4-FFF2-40B4-BE49-F238E27FC236}">
                  <a16:creationId xmlns:a16="http://schemas.microsoft.com/office/drawing/2014/main" id="{17CB9AD3-9BC2-51EF-C883-644328E7459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47649" y="1924049"/>
              <a:ext cx="446400" cy="446400"/>
            </a:xfrm>
            <a:prstGeom prst="rect">
              <a:avLst/>
            </a:prstGeom>
          </xdr:spPr>
        </xdr:pic>
      </xdr:grpSp>
      <xdr:grpSp>
        <xdr:nvGrpSpPr>
          <xdr:cNvPr id="98" name="Group 97">
            <a:extLst>
              <a:ext uri="{FF2B5EF4-FFF2-40B4-BE49-F238E27FC236}">
                <a16:creationId xmlns:a16="http://schemas.microsoft.com/office/drawing/2014/main" id="{91A82347-2EDC-4096-79A6-998358AB7212}"/>
              </a:ext>
            </a:extLst>
          </xdr:cNvPr>
          <xdr:cNvGrpSpPr/>
        </xdr:nvGrpSpPr>
        <xdr:grpSpPr>
          <a:xfrm>
            <a:off x="19050" y="3543301"/>
            <a:ext cx="792000" cy="792000"/>
            <a:chOff x="19050" y="3543301"/>
            <a:chExt cx="792000" cy="792000"/>
          </a:xfrm>
        </xdr:grpSpPr>
        <xdr:sp macro="" textlink="">
          <xdr:nvSpPr>
            <xdr:cNvPr id="86" name="Oval 85">
              <a:extLst>
                <a:ext uri="{FF2B5EF4-FFF2-40B4-BE49-F238E27FC236}">
                  <a16:creationId xmlns:a16="http://schemas.microsoft.com/office/drawing/2014/main" id="{5A495F72-8855-6680-D658-5B460A38BC3D}"/>
                </a:ext>
              </a:extLst>
            </xdr:cNvPr>
            <xdr:cNvSpPr/>
          </xdr:nvSpPr>
          <xdr:spPr>
            <a:xfrm>
              <a:off x="19050" y="3543301"/>
              <a:ext cx="792000" cy="792000"/>
            </a:xfrm>
            <a:prstGeom prst="ellips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2" name="Picture 91">
              <a:extLst>
                <a:ext uri="{FF2B5EF4-FFF2-40B4-BE49-F238E27FC236}">
                  <a16:creationId xmlns:a16="http://schemas.microsoft.com/office/drawing/2014/main" id="{2AED9E7B-CF2E-75E6-4D8F-A27FAC7AEB9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4775" y="3619500"/>
              <a:ext cx="642289" cy="642289"/>
            </a:xfrm>
            <a:prstGeom prst="rect">
              <a:avLst/>
            </a:prstGeom>
          </xdr:spPr>
        </xdr:pic>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59027779" backgroundQuery="1" createdVersion="8" refreshedVersion="8" minRefreshableVersion="3" recordCount="0" supportSubquery="1" supportAdvancedDrill="1" xr:uid="{E7BB8713-04F7-4AB2-BACF-60DD25D2BA2B}">
  <cacheSource type="external" connectionId="7"/>
  <cacheFields count="2">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1"/>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4004629" backgroundQuery="1" createdVersion="8" refreshedVersion="8" minRefreshableVersion="3" recordCount="0" supportSubquery="1" supportAdvancedDrill="1" xr:uid="{64CC54E6-2562-4162-B179-5CB4F665D724}">
  <cacheSource type="external" connectionId="7"/>
  <cacheFields count="3">
    <cacheField name="[Facttable_ridership].[Day / Night].[Day / Night]" caption="Day / Night" numFmtId="0" hierarchy="32" level="1">
      <sharedItems count="2">
        <s v="Day"/>
        <s v="Night"/>
      </sharedItems>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2" memberValueDatatype="130" unbalanced="0">
      <fieldsUsage count="2">
        <fieldUsage x="-1"/>
        <fieldUsage x="0"/>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446759" backgroundQuery="1" createdVersion="8" refreshedVersion="8" minRefreshableVersion="3" recordCount="0" supportSubquery="1" supportAdvancedDrill="1" xr:uid="{60D69FC6-7DAB-4212-816C-EB965AE66042}">
  <cacheSource type="external" connectionId="7"/>
  <cacheFields count="3">
    <cacheField name="[Measures].[Total Passengers]" caption="Total Passengers" numFmtId="0" hierarchy="43" level="32767"/>
    <cacheField name="[Facttable_ridership].[Time].[Time]" caption="Time" numFmtId="0" hierarchy="30"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5046298" backgroundQuery="1" createdVersion="8" refreshedVersion="8" minRefreshableVersion="3" recordCount="0" supportSubquery="1" supportAdvancedDrill="1" xr:uid="{795F6115-35B4-44BE-BD4E-F8EED66AFB89}">
  <cacheSource type="external" connectionId="7"/>
  <cacheFields count="3">
    <cacheField name="[Measures].[Total Passengers]" caption="Total Passengers" numFmtId="0" hierarchy="43" level="32767"/>
    <cacheField name="[Facttable_ridership].[Time].[Time]" caption="Time" numFmtId="0" hierarchy="30"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5624999" backgroundQuery="1" createdVersion="8" refreshedVersion="8" minRefreshableVersion="3" recordCount="0" supportSubquery="1" supportAdvancedDrill="1" xr:uid="{B0B46497-2BA7-45A6-86C2-4213634C6734}">
  <cacheSource type="external" connectionId="7"/>
  <cacheFields count="3">
    <cacheField name="[Measures].[Total Passengers]" caption="Total Passengers" numFmtId="0" hierarchy="43" level="32767"/>
    <cacheField name="[Dim_datetable].[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table].[Year].&amp;[2023]"/>
            <x15:cachedUniqueName index="1" name="[Dim_datetable].[Year].&amp;[2024]"/>
          </x15:cachedUniqueNames>
        </ext>
      </extLst>
    </cacheField>
    <cacheField name="[Dim_datetable].[Month Name].[Month Name]" caption="Month Name" numFmtId="0" hierarchy="7" level="1">
      <sharedItems count="2">
        <s v="Dec"/>
        <s v="Jan"/>
      </sharedItems>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1"/>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fieldsUsage count="2">
        <fieldUsage x="-1"/>
        <fieldUsage x="2"/>
      </fieldsUsage>
    </cacheHierarchy>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5740738" backgroundQuery="1" createdVersion="8" refreshedVersion="8" minRefreshableVersion="3" recordCount="0" supportSubquery="1" supportAdvancedDrill="1" xr:uid="{4C7BEDEB-0E01-46DF-BA8F-92C2F8225BAA}">
  <cacheSource type="external" connectionId="7"/>
  <cacheFields count="2">
    <cacheField name="[Measures].[Total Transaction]" caption="Total Transaction" numFmtId="0" hierarchy="41"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1"/>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oneField="1">
      <fieldsUsage count="1">
        <fieldUsage x="0"/>
      </fieldsUsage>
    </cacheHierarchy>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6319445" backgroundQuery="1" createdVersion="8" refreshedVersion="8" minRefreshableVersion="3" recordCount="0" supportSubquery="1" supportAdvancedDrill="1" xr:uid="{A02D4F11-D0B9-4546-9873-79ED2AC79B7A}">
  <cacheSource type="external" connectionId="7"/>
  <cacheFields count="4">
    <cacheField name="[Dim_demographics].[Occupation].[Occupation]" caption="Occupation" numFmtId="0" hierarchy="15" level="1">
      <sharedItems count="1">
        <s v="Student"/>
      </sharedItems>
    </cacheField>
    <cacheField name="[Facttable_ridership].[Time].[Time]" caption="Time" numFmtId="0" hierarchy="30"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3"/>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fieldsUsage count="2">
        <fieldUsage x="-1"/>
        <fieldUsage x="0"/>
      </fieldsUsage>
    </cacheHierarchy>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2"/>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6898146" backgroundQuery="1" createdVersion="8" refreshedVersion="8" minRefreshableVersion="3" recordCount="0" supportSubquery="1" supportAdvancedDrill="1" xr:uid="{9B20DC4E-EEEB-4E2A-A7AE-06C7D02ED6BD}">
  <cacheSource type="external" connectionId="7"/>
  <cacheFields count="4">
    <cacheField name="[Dim_demographics].[Occupation].[Occupation]" caption="Occupation" numFmtId="0" hierarchy="15" level="1">
      <sharedItems count="1">
        <s v="Student"/>
      </sharedItems>
    </cacheField>
    <cacheField name="[Facttable_ridership].[Time].[Time]" caption="Time" numFmtId="0" hierarchy="30"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3"/>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fieldsUsage count="2">
        <fieldUsage x="-1"/>
        <fieldUsage x="0"/>
      </fieldsUsage>
    </cacheHierarchy>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2"/>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7361108" backgroundQuery="1" createdVersion="8" refreshedVersion="8" minRefreshableVersion="3" recordCount="0" supportSubquery="1" supportAdvancedDrill="1" xr:uid="{57C4CEA8-6755-4967-8F8F-A66650259E1F}">
  <cacheSource type="external" connectionId="7"/>
  <cacheFields count="4">
    <cacheField name="[Dim_demographics].[Occupation].[Occupation]" caption="Occupation" numFmtId="0" hierarchy="15" level="1">
      <sharedItems count="1">
        <s v="Student"/>
      </sharedItems>
    </cacheField>
    <cacheField name="[Facttable_ridership].[Time].[Time]" caption="Time" numFmtId="0" hierarchy="30"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3"/>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fieldsUsage count="2">
        <fieldUsage x="-1"/>
        <fieldUsage x="0"/>
      </fieldsUsage>
    </cacheHierarchy>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2"/>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7939816" backgroundQuery="1" createdVersion="8" refreshedVersion="8" minRefreshableVersion="3" recordCount="0" supportSubquery="1" supportAdvancedDrill="1" xr:uid="{5B2CDECB-3B3D-493D-909B-A818260227BB}">
  <cacheSource type="external" connectionId="7"/>
  <cacheFields count="3">
    <cacheField name="[Dim_routes].[RouteName].[RouteName]" caption="RouteName" numFmtId="0" hierarchy="18" level="1">
      <sharedItems count="10">
        <s v="Airport Express"/>
        <s v="Beachfront Route"/>
        <s v="Central Line"/>
        <s v="City Shuttle"/>
        <s v="East-West Express"/>
        <s v="Market Line"/>
        <s v="North Circular"/>
        <s v="South Line"/>
        <s v="Suburban Line"/>
        <s v="University Line"/>
      </sharedItems>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8634262" backgroundQuery="1" createdVersion="8" refreshedVersion="8" minRefreshableVersion="3" recordCount="0" supportSubquery="1" supportAdvancedDrill="1" xr:uid="{90555C72-E14A-4DE0-A6F1-6D73BAE72E43}">
  <cacheSource type="external" connectionId="7"/>
  <cacheFields count="4">
    <cacheField name="[Dim_routes].[RouteName].[RouteName]" caption="RouteName" numFmtId="0" hierarchy="18" level="1">
      <sharedItems count="10">
        <s v="Airport Express"/>
        <s v="Beachfront Route"/>
        <s v="Central Line"/>
        <s v="City Shuttle"/>
        <s v="East-West Express"/>
        <s v="Market Line"/>
        <s v="North Circular"/>
        <s v="South Line"/>
        <s v="Suburban Line"/>
        <s v="University Line"/>
      </sharedItems>
    </cacheField>
    <cacheField name="[Measures].[Total Passengers]" caption="Total Passengers" numFmtId="0" hierarchy="43" level="32767"/>
    <cacheField name="[Dim_demographics].[Age Group].[Age Group]" caption="Age Group" numFmtId="0" hierarchy="16" level="1">
      <sharedItems count="6">
        <s v="0-19"/>
        <s v="20-29"/>
        <s v="30-39"/>
        <s v="40-49"/>
        <s v="50-59"/>
        <s v="60+"/>
      </sharedItems>
    </cacheField>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3"/>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2" memberValueDatatype="130" unbalanced="0">
      <fieldsUsage count="2">
        <fieldUsage x="-1"/>
        <fieldUsage x="2"/>
      </fieldsUsage>
    </cacheHierarchy>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59837964" backgroundQuery="1" createdVersion="8" refreshedVersion="8" minRefreshableVersion="3" recordCount="0" supportSubquery="1" supportAdvancedDrill="1" xr:uid="{6C3DF324-4088-46A5-B617-ECE453BF34B3}">
  <cacheSource type="external" connectionId="7"/>
  <cacheFields count="3">
    <cacheField name="[Measures].[Total Passengers]" caption="Total Passengers" numFmtId="0" hierarchy="43" level="32767"/>
    <cacheField name="[Dim_datetable].[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table].[Year].&amp;[2023]"/>
            <x15:cachedUniqueName index="1" name="[Dim_datetable].[Year].&amp;[2024]"/>
          </x15:cachedUniqueNames>
        </ext>
      </extLst>
    </cacheField>
    <cacheField name="Dummy0" numFmtId="0" hierarchy="79" level="32767">
      <extLst>
        <ext xmlns:x14="http://schemas.microsoft.com/office/spreadsheetml/2009/9/main" uri="{63CAB8AC-B538-458d-9737-405883B0398D}">
          <x14:cacheField ignore="1"/>
        </ext>
      </extLst>
    </cacheField>
  </cacheFields>
  <cacheHierarchies count="80">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1"/>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Dummy0" caption="Calculation" measure="1" count="0">
      <extLst>
        <ext xmlns:x14="http://schemas.microsoft.com/office/spreadsheetml/2009/9/main" uri="{8CF416AD-EC4C-4aba-99F5-12A058AE0983}">
          <x14:cacheHierarchy ignore="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9791663" backgroundQuery="1" createdVersion="8" refreshedVersion="8" minRefreshableVersion="3" recordCount="0" supportSubquery="1" supportAdvancedDrill="1" xr:uid="{77EDD34F-54B7-4273-AA06-6EDCF464297A}">
  <cacheSource type="external" connectionId="7"/>
  <cacheFields count="5">
    <cacheField name="[Dim_routes].[RouteName].[RouteName]" caption="RouteName" numFmtId="0" hierarchy="18" level="1">
      <sharedItems count="10">
        <s v="Airport Express"/>
        <s v="Beachfront Route"/>
        <s v="Central Line"/>
        <s v="City Shuttle"/>
        <s v="East-West Express"/>
        <s v="Market Line"/>
        <s v="North Circular"/>
        <s v="South Line"/>
        <s v="Suburban Line"/>
        <s v="University Line"/>
      </sharedItems>
    </cacheField>
    <cacheField name="[Dim_routes].[Journey Duration].[Journey Duration]" caption="Journey Duration" numFmtId="0" hierarchy="24" level="1">
      <sharedItems count="6">
        <s v="0.104166667"/>
        <s v="0.270833333"/>
        <s v="0.604166667"/>
        <s v="0.770833333"/>
        <s v="0.854166667"/>
        <s v="0.9375"/>
      </sharedItems>
    </cacheField>
    <cacheField name="[Measures].[Total Passengers]" caption="Total Passengers" numFmtId="0" hierarchy="43" level="32767"/>
    <cacheField name="[Dim_demographics].[Occupation].[Occupation]" caption="Occupation" numFmtId="0" hierarchy="15" level="1">
      <sharedItems count="6">
        <s v="Other"/>
        <s v="Professional"/>
        <s v="Retired"/>
        <s v="Self-Employed"/>
        <s v="Unemployed"/>
        <s v="Student"/>
      </sharedItems>
    </cacheField>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4"/>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fieldsUsage count="2">
        <fieldUsage x="-1"/>
        <fieldUsage x="3"/>
      </fieldsUsage>
    </cacheHierarchy>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2" memberValueDatatype="130" unbalanced="0">
      <fieldsUsage count="2">
        <fieldUsage x="-1"/>
        <fieldUsage x="1"/>
      </fieldsUsage>
    </cacheHierarchy>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2"/>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0138887" backgroundQuery="1" createdVersion="8" refreshedVersion="8" minRefreshableVersion="3" recordCount="0" supportSubquery="1" supportAdvancedDrill="1" xr:uid="{C8FC9021-57ED-43C8-86EF-D736489796B4}">
  <cacheSource type="external" connectionId="7"/>
  <cacheFields count="2">
    <cacheField name="[Measures].[Sum of Revenue]" caption="Sum of Revenue" numFmtId="0" hierarchy="75"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1"/>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0601848" backgroundQuery="1" createdVersion="8" refreshedVersion="8" minRefreshableVersion="3" recordCount="0" supportSubquery="1" supportAdvancedDrill="1" xr:uid="{47120CE5-CB6F-424F-8264-9235199D83BD}">
  <cacheSource type="external" connectionId="7"/>
  <cacheFields count="5">
    <cacheField name="[Dim_routes].[RouteName].[RouteName]" caption="RouteName" numFmtId="0" hierarchy="18" level="1">
      <sharedItems count="10">
        <s v="Airport Express"/>
        <s v="Beachfront Route"/>
        <s v="Central Line"/>
        <s v="City Shuttle"/>
        <s v="East-West Express"/>
        <s v="Market Line"/>
        <s v="North Circular"/>
        <s v="South Line"/>
        <s v="Suburban Line"/>
        <s v="University Line"/>
      </sharedItems>
    </cacheField>
    <cacheField name="[Measures].[Total Passengers]" caption="Total Passengers" numFmtId="0" hierarchy="43" level="32767"/>
    <cacheField name="[Dim_demographics].[Age Group].[Age Group]" caption="Age Group" numFmtId="0" hierarchy="16" level="1">
      <sharedItems count="6">
        <s v="0-19"/>
        <s v="20-29"/>
        <s v="30-39"/>
        <s v="40-49"/>
        <s v="50-59"/>
        <s v="60+"/>
      </sharedItems>
    </cacheField>
    <cacheField name="[Dim_demographics].[Gender].[Gender]" caption="Gender" numFmtId="0" hierarchy="14" level="1">
      <sharedItems count="3">
        <s v="Female"/>
        <s v="Male"/>
        <s v="Other"/>
      </sharedItems>
    </cacheField>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4"/>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fieldsUsage count="2">
        <fieldUsage x="-1"/>
        <fieldUsage x="3"/>
      </fieldsUsage>
    </cacheHierarchy>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2" memberValueDatatype="130" unbalanced="0">
      <fieldsUsage count="2">
        <fieldUsage x="-1"/>
        <fieldUsage x="2"/>
      </fieldsUsage>
    </cacheHierarchy>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1412034" backgroundQuery="1" createdVersion="8" refreshedVersion="8" minRefreshableVersion="3" recordCount="0" supportSubquery="1" supportAdvancedDrill="1" xr:uid="{B665CA2C-BB54-4911-B4D6-AEEF33AD342F}">
  <cacheSource type="external" connectionId="7"/>
  <cacheFields count="5">
    <cacheField name="[Dim_routes].[RouteName].[RouteName]" caption="RouteName" numFmtId="0" hierarchy="18" level="1">
      <sharedItems count="10">
        <s v="Airport Express"/>
        <s v="Beachfront Route"/>
        <s v="Central Line"/>
        <s v="City Shuttle"/>
        <s v="East-West Express"/>
        <s v="Market Line"/>
        <s v="North Circular"/>
        <s v="South Line"/>
        <s v="Suburban Line"/>
        <s v="University Line"/>
      </sharedItems>
    </cacheField>
    <cacheField name="[Measures].[Total Passengers]" caption="Total Passengers" numFmtId="0" hierarchy="43" level="32767"/>
    <cacheField name="[Dim_demographics].[Age Group].[Age Group]" caption="Age Group" numFmtId="0" hierarchy="16" level="1">
      <sharedItems count="6">
        <s v="0-19"/>
        <s v="20-29"/>
        <s v="30-39"/>
        <s v="40-49"/>
        <s v="50-59"/>
        <s v="60+"/>
      </sharedItems>
    </cacheField>
    <cacheField name="[Dim_demographics].[Occupation].[Occupation]" caption="Occupation" numFmtId="0" hierarchy="15" level="1">
      <sharedItems count="6">
        <s v="Other"/>
        <s v="Professional"/>
        <s v="Retired"/>
        <s v="Self-Employed"/>
        <s v="Student"/>
        <s v="Unemployed"/>
      </sharedItems>
    </cacheField>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4"/>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fieldsUsage count="2">
        <fieldUsage x="-1"/>
        <fieldUsage x="3"/>
      </fieldsUsage>
    </cacheHierarchy>
    <cacheHierarchy uniqueName="[Dim_demographics].[Age Group]" caption="Age Group" attribute="1" defaultMemberUniqueName="[Dim_demographics].[Age Group].[All]" allUniqueName="[Dim_demographics].[Age Group].[All]" dimensionUniqueName="[Dim_demographics]" displayFolder="" count="2" memberValueDatatype="130" unbalanced="0">
      <fieldsUsage count="2">
        <fieldUsage x="-1"/>
        <fieldUsage x="2"/>
      </fieldsUsage>
    </cacheHierarchy>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2337965" backgroundQuery="1" createdVersion="8" refreshedVersion="8" minRefreshableVersion="3" recordCount="0" supportSubquery="1" supportAdvancedDrill="1" xr:uid="{928BEBD0-712B-4ACF-BA90-4FE11D1EEE1A}">
  <cacheSource type="external" connectionId="7"/>
  <cacheFields count="3">
    <cacheField name="[Dim_buses].[BusNumber].[BusNumber]" caption="BusNumber" numFmtId="0" hierarchy="3" level="1">
      <sharedItems count="10">
        <s v="Bus 10"/>
        <s v="Bus 20"/>
        <s v="Bus 21"/>
        <s v="Bus 27"/>
        <s v="Bus 28"/>
        <s v="Bus 3"/>
        <s v="Bus 33"/>
        <s v="Bus 37"/>
        <s v="Bus 38"/>
        <s v="Bus 4"/>
      </sharedItems>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2" memberValueDatatype="130" unbalanced="0">
      <fieldsUsage count="2">
        <fieldUsage x="-1"/>
        <fieldUsage x="0"/>
      </fieldsUsage>
    </cacheHierarchy>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3379627" backgroundQuery="1" createdVersion="8" refreshedVersion="8" minRefreshableVersion="3" recordCount="0" supportSubquery="1" supportAdvancedDrill="1" xr:uid="{BD9F8B4B-F5EF-40FD-9AA0-5B86EF6193AD}">
  <cacheSource type="external" connectionId="7"/>
  <cacheFields count="4">
    <cacheField name="[Dim_demographics].[Occupation].[Occupation]" caption="Occupation" numFmtId="0" hierarchy="15" level="1">
      <sharedItems count="1">
        <s v="Student"/>
      </sharedItems>
    </cacheField>
    <cacheField name="[Facttable_ridership].[Time].[Time]" caption="Time" numFmtId="0" hierarchy="30"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3"/>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fieldsUsage count="2">
        <fieldUsage x="-1"/>
        <fieldUsage x="0"/>
      </fieldsUsage>
    </cacheHierarchy>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2"/>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4421297" backgroundQuery="1" createdVersion="8" refreshedVersion="8" minRefreshableVersion="3" recordCount="0" supportSubquery="1" supportAdvancedDrill="1" xr:uid="{C3C73C38-7250-48D4-B9D8-DD3260F4A9CF}">
  <cacheSource type="external" connectionId="7"/>
  <cacheFields count="4">
    <cacheField name="[Dim_demographics].[Occupation].[Occupation]" caption="Occupation" numFmtId="0" hierarchy="15" level="1">
      <sharedItems count="1">
        <s v="Student"/>
      </sharedItems>
    </cacheField>
    <cacheField name="[Facttable_ridership].[Time].[Time]" caption="Time" numFmtId="0" hierarchy="30"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3"/>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fieldsUsage count="2">
        <fieldUsage x="-1"/>
        <fieldUsage x="0"/>
      </fieldsUsage>
    </cacheHierarchy>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2"/>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5578705" backgroundQuery="1" createdVersion="8" refreshedVersion="8" minRefreshableVersion="3" recordCount="0" supportSubquery="1" supportAdvancedDrill="1" xr:uid="{B1ABB2A7-0EA6-4DE8-A487-9C5E0230E6DF}">
  <cacheSource type="external" connectionId="7"/>
  <cacheFields count="4">
    <cacheField name="[Dim_demographics].[Occupation].[Occupation]" caption="Occupation" numFmtId="0" hierarchy="15" level="1">
      <sharedItems count="1">
        <s v="Student"/>
      </sharedItems>
    </cacheField>
    <cacheField name="[Facttable_ridership].[Time].[Time]" caption="Time" numFmtId="0" hierarchy="30"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3"/>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fieldsUsage count="2">
        <fieldUsage x="-1"/>
        <fieldUsage x="0"/>
      </fieldsUsage>
    </cacheHierarchy>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2"/>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6273145" backgroundQuery="1" createdVersion="8" refreshedVersion="8" minRefreshableVersion="3" recordCount="0" supportSubquery="1" supportAdvancedDrill="1" xr:uid="{35F81024-DB77-403B-BB3F-FA15F9051921}">
  <cacheSource type="external" connectionId="7"/>
  <cacheFields count="4">
    <cacheField name="[Measures].[Sum of Travel Duration]" caption="Sum of Travel Duration" numFmtId="0" hierarchy="77" level="32767"/>
    <cacheField name="[Dim_routes].[RouteName].[RouteName]" caption="RouteName" numFmtId="0" hierarchy="18" level="1">
      <sharedItems count="10">
        <s v="Airport Express"/>
        <s v="Beachfront Route"/>
        <s v="Central Line"/>
        <s v="City Shuttle"/>
        <s v="East-West Express"/>
        <s v="Market Line"/>
        <s v="North Circular"/>
        <s v="South Line"/>
        <s v="Suburban Line"/>
        <s v="University Line"/>
      </sharedItems>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3"/>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2"/>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7199076" backgroundQuery="1" createdVersion="8" refreshedVersion="8" minRefreshableVersion="3" recordCount="0" supportSubquery="1" supportAdvancedDrill="1" xr:uid="{9852DCA8-1C8A-4A4B-9873-45FF8950D2B6}">
  <cacheSource type="external" connectionId="7"/>
  <cacheFields count="3">
    <cacheField name="[Dim_routes].[RouteName].[RouteName]" caption="RouteName" numFmtId="0" hierarchy="18" level="1">
      <sharedItems count="10">
        <s v="Airport Express"/>
        <s v="Beachfront Route"/>
        <s v="Central Line"/>
        <s v="City Shuttle"/>
        <s v="East-West Express"/>
        <s v="Market Line"/>
        <s v="North Circular"/>
        <s v="South Line"/>
        <s v="Suburban Line"/>
        <s v="University Line"/>
      </sharedItems>
    </cacheField>
    <cacheField name="[Measures].[Sum of TripFee]" caption="Sum of TripFee" numFmtId="0" hierarchy="66"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0300926" backgroundQuery="1" createdVersion="8" refreshedVersion="8" minRefreshableVersion="3" recordCount="0" supportSubquery="1" supportAdvancedDrill="1" xr:uid="{C3659CBA-7D78-4CAA-BCC6-7B79392F38BF}">
  <cacheSource type="external" connectionId="7"/>
  <cacheFields count="3">
    <cacheField name="[Dim_datetable].[Day Name].[Day Name]" caption="Day Name" numFmtId="0" hierarchy="9" level="1">
      <sharedItems count="7">
        <s v="Sun"/>
        <s v="Mon"/>
        <s v="Tue"/>
        <s v="Wed"/>
        <s v="Thu"/>
        <s v="Fri"/>
        <s v="Sat"/>
      </sharedItems>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2" memberValueDatatype="130" unbalanced="0">
      <fieldsUsage count="2">
        <fieldUsage x="-1"/>
        <fieldUsage x="0"/>
      </fieldsUsage>
    </cacheHierarchy>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8124999" backgroundQuery="1" createdVersion="8" refreshedVersion="8" minRefreshableVersion="3" recordCount="0" supportSubquery="1" supportAdvancedDrill="1" xr:uid="{33AEF011-C3D6-4384-94F5-C7CC3CFAD705}">
  <cacheSource type="external" connectionId="7"/>
  <cacheFields count="3">
    <cacheField name="[Facttable_ridership].[Time of Operation].[Time of Operation]" caption="Time of Operation" numFmtId="0" hierarchy="35" level="1">
      <sharedItems count="4">
        <s v="Afternoon"/>
        <s v="Evening"/>
        <s v="Morning"/>
        <s v="Night"/>
      </sharedItems>
    </cacheField>
    <cacheField name="[Measures].[Sum of Revenue]" caption="Sum of Revenue" numFmtId="0" hierarchy="75"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2" memberValueDatatype="130" unbalanced="0">
      <fieldsUsage count="2">
        <fieldUsage x="-1"/>
        <fieldUsage x="0"/>
      </fieldsUsage>
    </cacheHierarchy>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79166669" backgroundQuery="1" createdVersion="8" refreshedVersion="8" minRefreshableVersion="3" recordCount="0" supportSubquery="1" supportAdvancedDrill="1" xr:uid="{DEED0F75-A1D8-4689-915D-5F825C230446}">
  <cacheSource type="external" connectionId="7"/>
  <cacheFields count="6">
    <cacheField name="[Facttable_ridership].[Time of Operation].[Time of Operation]" caption="Time of Operation" numFmtId="0" hierarchy="35" level="1">
      <sharedItems count="4">
        <s v="Afternoon"/>
        <s v="Evening"/>
        <s v="Morning"/>
        <s v="Night"/>
      </sharedItems>
    </cacheField>
    <cacheField name="[Measures].[Sum of Revenue]" caption="Sum of Revenue" numFmtId="0" hierarchy="75" level="32767"/>
    <cacheField name="[Dim_buses].[BusNumber].[BusNumber]" caption="BusNumber" numFmtId="0" hierarchy="3" level="1">
      <sharedItems count="5">
        <s v="Bus 10"/>
        <s v="Bus 17"/>
        <s v="Bus 28"/>
        <s v="Bus 38"/>
        <s v="Bus 4"/>
      </sharedItems>
    </cacheField>
    <cacheField name="[Facttable_ridership].[Utilization Category].[Utilization Category]" caption="Utilization Category" numFmtId="0" hierarchy="38" level="1">
      <sharedItems count="3">
        <s v="Over-Utilized"/>
        <s v="Well-Utilized"/>
        <s v="Under-Utilized"/>
      </sharedItems>
    </cacheField>
    <cacheField name="[Measures].[Average of Utilization %]" caption="Average of Utilization %" numFmtId="0" hierarchy="78"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2" memberValueDatatype="130" unbalanced="0">
      <fieldsUsage count="2">
        <fieldUsage x="-1"/>
        <fieldUsage x="2"/>
      </fieldsUsage>
    </cacheHierarchy>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5"/>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2" memberValueDatatype="130" unbalanced="0">
      <fieldsUsage count="2">
        <fieldUsage x="-1"/>
        <fieldUsage x="0"/>
      </fieldsUsage>
    </cacheHierarchy>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2" memberValueDatatype="130" unbalanced="0">
      <fieldsUsage count="2">
        <fieldUsage x="-1"/>
        <fieldUsage x="3"/>
      </fieldsUsage>
    </cacheHierarchy>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oneField="1" hidden="1">
      <fieldsUsage count="1">
        <fieldUsage x="4"/>
      </fieldsUsage>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80092593" backgroundQuery="1" createdVersion="8" refreshedVersion="8" minRefreshableVersion="3" recordCount="0" supportSubquery="1" supportAdvancedDrill="1" xr:uid="{528A6200-D5B6-4138-B369-EFA9945A00E5}">
  <cacheSource type="external" connectionId="7"/>
  <cacheFields count="6">
    <cacheField name="[Facttable_ridership].[Time of Operation].[Time of Operation]" caption="Time of Operation" numFmtId="0" hierarchy="35" level="1">
      <sharedItems count="4">
        <s v="Afternoon"/>
        <s v="Evening"/>
        <s v="Morning"/>
        <s v="Night"/>
      </sharedItems>
    </cacheField>
    <cacheField name="[Measures].[Sum of Revenue]" caption="Sum of Revenue" numFmtId="0" hierarchy="75" level="32767"/>
    <cacheField name="[Dim_buses].[BusNumber].[BusNumber]" caption="BusNumber" numFmtId="0" hierarchy="3" level="1">
      <sharedItems count="5">
        <s v="Bus 14"/>
        <s v="Bus 19"/>
        <s v="Bus 35"/>
        <s v="Bus 39"/>
        <s v="Bus 5"/>
      </sharedItems>
    </cacheField>
    <cacheField name="[Facttable_ridership].[Utilization Category].[Utilization Category]" caption="Utilization Category" numFmtId="0" hierarchy="38" level="1">
      <sharedItems count="3">
        <s v="Over-Utilized"/>
        <s v="Well-Utilized"/>
        <s v="Under-Utilized"/>
      </sharedItems>
    </cacheField>
    <cacheField name="[Measures].[Average of Utilization %]" caption="Average of Utilization %" numFmtId="0" hierarchy="78"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2" memberValueDatatype="130" unbalanced="0">
      <fieldsUsage count="2">
        <fieldUsage x="-1"/>
        <fieldUsage x="2"/>
      </fieldsUsage>
    </cacheHierarchy>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5"/>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2" memberValueDatatype="130" unbalanced="0">
      <fieldsUsage count="2">
        <fieldUsage x="-1"/>
        <fieldUsage x="0"/>
      </fieldsUsage>
    </cacheHierarchy>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2" memberValueDatatype="130" unbalanced="0">
      <fieldsUsage count="2">
        <fieldUsage x="-1"/>
        <fieldUsage x="3"/>
      </fieldsUsage>
    </cacheHierarchy>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oneField="1" hidden="1">
      <fieldsUsage count="1">
        <fieldUsage x="4"/>
      </fieldsUsage>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80902778" backgroundQuery="1" createdVersion="8" refreshedVersion="8" minRefreshableVersion="3" recordCount="0" supportSubquery="1" supportAdvancedDrill="1" xr:uid="{4F78232E-145E-4E4F-953A-BEFDFA2CF2BB}">
  <cacheSource type="external" connectionId="7"/>
  <cacheFields count="3">
    <cacheField name="[Dim_routes].[RouteName].[RouteName]" caption="RouteName" numFmtId="0" hierarchy="18" level="1">
      <sharedItems count="1">
        <s v="Central Line"/>
      </sharedItems>
    </cacheField>
    <cacheField name="[Measures].[Sum of Revenue]" caption="Sum of Revenue" numFmtId="0" hierarchy="75"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81481479" backgroundQuery="1" createdVersion="8" refreshedVersion="8" minRefreshableVersion="3" recordCount="0" supportSubquery="1" supportAdvancedDrill="1" xr:uid="{913F20C8-7449-4971-9CD5-C9368FB45D24}">
  <cacheSource type="external" connectionId="7"/>
  <cacheFields count="3">
    <cacheField name="[Dim_routes].[RouteName].[RouteName]" caption="RouteName" numFmtId="0" hierarchy="18" level="1">
      <sharedItems count="1">
        <s v="South Line"/>
      </sharedItems>
    </cacheField>
    <cacheField name="[Measures].[Sum of Revenue]" caption="Sum of Revenue" numFmtId="0" hierarchy="75"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07018599537" backgroundQuery="1" createdVersion="3" refreshedVersion="8" minRefreshableVersion="3" recordCount="0" supportSubquery="1" supportAdvancedDrill="1" xr:uid="{81CB83EE-8ACF-42B0-85EA-8B4AFDE01C43}">
  <cacheSource type="external" connectionId="7">
    <extLst>
      <ext xmlns:x14="http://schemas.microsoft.com/office/spreadsheetml/2009/9/main" uri="{F057638F-6D5F-4e77-A914-E7F072B9BCA8}">
        <x14:sourceConnection name="ThisWorkbookDataModel"/>
      </ext>
    </extLst>
  </cacheSource>
  <cacheFields count="0"/>
  <cacheHierarchies count="80">
    <cacheHierarchy uniqueName="[Calculations].[Calculation]" caption="Calculation" attribute="1" defaultMemberUniqueName="[Calculations].[Calculation].[All]" allUniqueName="[Calculations].[Calculation].[All]" dimensionUniqueName="[Calculations]" displayFolder="" count="2" memberValueDatatype="130" unbalanced="0"/>
    <cacheHierarchy uniqueName="[Dim_buses].[BusID]" caption="BusID" attribute="1" defaultMemberUniqueName="[Dim_buses].[BusID].[All]" allUniqueName="[Dim_buses].[BusID].[All]" dimensionUniqueName="[Dim_buses]" displayFolder="" count="2" memberValueDatatype="20" unbalanced="0"/>
    <cacheHierarchy uniqueName="[Dim_buses].[RouteID]" caption="RouteID" attribute="1" defaultMemberUniqueName="[Dim_buses].[RouteID].[All]" allUniqueName="[Dim_buses].[RouteID].[All]" dimensionUniqueName="[Dim_buses]" displayFolder="" count="2" memberValueDatatype="20" unbalanced="0"/>
    <cacheHierarchy uniqueName="[Dim_buses].[BusNumber]" caption="BusNumber" attribute="1" defaultMemberUniqueName="[Dim_buses].[BusNumber].[All]" allUniqueName="[Dim_buses].[BusNumber].[All]" dimensionUniqueName="[Dim_buses]" displayFolder="" count="2" memberValueDatatype="130" unbalanced="0"/>
    <cacheHierarchy uniqueName="[Dim_buses].[Capacity]" caption="Capacity" attribute="1" defaultMemberUniqueName="[Dim_buses].[Capacity].[All]" allUniqueName="[Dim_buses].[Capacity].[All]" dimensionUniqueName="[Dim_buses]" displayFolder="" count="2" memberValueDatatype="20" unbalanced="0"/>
    <cacheHierarchy uniqueName="[Dim_datetable].[Date]" caption="Date" attribute="1" time="1" defaultMemberUniqueName="[Dim_datetable].[Date].[All]" allUniqueName="[Dim_datetable].[Date].[All]" dimensionUniqueName="[Dim_datetable]" displayFolder="" count="2" memberValueDatatype="7" unbalanced="0"/>
    <cacheHierarchy uniqueName="[Dim_datetable].[Year]" caption="Year" attribute="1" defaultMemberUniqueName="[Dim_datetable].[Year].[All]" allUniqueName="[Dim_datetable].[Year].[All]" dimensionUniqueName="[Dim_datetable]" displayFolder="" count="2" memberValueDatatype="20" unbalanced="0"/>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2" memberValueDatatype="20" unbalanced="0"/>
    <cacheHierarchy uniqueName="[Dim_datetable].[Day Name]" caption="Day Name" attribute="1" defaultMemberUniqueName="[Dim_datetable].[Day Name].[All]" allUniqueName="[Dim_datetable].[Day Name].[All]" dimensionUniqueName="[Dim_datetable]" displayFolder="" count="2" memberValueDatatype="130" unbalanced="0"/>
    <cacheHierarchy uniqueName="[Dim_datetable].[Day of Week]" caption="Day of Week" attribute="1" defaultMemberUniqueName="[Dim_datetable].[Day of Week].[All]" allUniqueName="[Dim_datetable].[Day of Week].[All]" dimensionUniqueName="[Dim_datetable]" displayFolder="" count="2"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2" memberValueDatatype="20" unbalanced="0"/>
    <cacheHierarchy uniqueName="[Dim_demographics].[Age]" caption="Age" attribute="1" defaultMemberUniqueName="[Dim_demographics].[Age].[All]" allUniqueName="[Dim_demographics].[Age].[All]" dimensionUniqueName="[Dim_demographics]" displayFolder="" count="2"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2" memberValueDatatype="130" unbalanced="0"/>
    <cacheHierarchy uniqueName="[Dim_routes].[RouteID]" caption="RouteID" attribute="1" defaultMemberUniqueName="[Dim_routes].[RouteID].[All]" allUniqueName="[Dim_routes].[RouteID].[All]" dimensionUniqueName="[Dim_routes]" displayFolder="" count="2" memberValueDatatype="20" unbalanced="0"/>
    <cacheHierarchy uniqueName="[Dim_routes].[RouteName]" caption="RouteName" attribute="1" defaultMemberUniqueName="[Dim_routes].[RouteName].[All]" allUniqueName="[Dim_routes].[RouteName].[All]" dimensionUniqueName="[Dim_routes]" displayFolder="" count="2" memberValueDatatype="130" unbalanced="0"/>
    <cacheHierarchy uniqueName="[Dim_routes].[StartLocation]" caption="StartLocation" attribute="1" defaultMemberUniqueName="[Dim_routes].[StartLocation].[All]" allUniqueName="[Dim_routes].[StartLocation].[All]" dimensionUniqueName="[Dim_routes]" displayFolder="" count="2" memberValueDatatype="130" unbalanced="0"/>
    <cacheHierarchy uniqueName="[Dim_routes].[EndLocation]" caption="EndLocation" attribute="1" defaultMemberUniqueName="[Dim_routes].[EndLocation].[All]" allUniqueName="[Dim_routes].[EndLocation].[All]" dimensionUniqueName="[Dim_routes]" displayFolder="" count="2" memberValueDatatype="130" unbalanced="0"/>
    <cacheHierarchy uniqueName="[Dim_routes].[TripFee]" caption="TripFee" attribute="1" defaultMemberUniqueName="[Dim_routes].[TripFee].[All]" allUniqueName="[Dim_routes].[TripFee].[All]" dimensionUniqueName="[Dim_routes]" displayFolder="" count="2" memberValueDatatype="20" unbalanced="0"/>
    <cacheHierarchy uniqueName="[Dim_routes].[TakeOffTime]" caption="TakeOffTime" attribute="1" time="1" defaultMemberUniqueName="[Dim_routes].[TakeOffTime].[All]" allUniqueName="[Dim_routes].[TakeOffTime].[All]" dimensionUniqueName="[Dim_routes]" displayFolder="" count="2" memberValueDatatype="7" unbalanced="0"/>
    <cacheHierarchy uniqueName="[Dim_routes].[ArrivalTime]" caption="ArrivalTime" attribute="1" time="1" defaultMemberUniqueName="[Dim_routes].[ArrivalTime].[All]" allUniqueName="[Dim_routes].[ArrivalTime].[All]" dimensionUniqueName="[Dim_routes]" displayFolder="" count="2" memberValueDatatype="7" unbalanced="0"/>
    <cacheHierarchy uniqueName="[Dim_routes].[Journey Duration]" caption="Journey Duration" attribute="1" defaultMemberUniqueName="[Dim_routes].[Journey Duration].[All]" allUniqueName="[Dim_routes].[Journey Duration].[All]" dimensionUniqueName="[Dim_routes]" displayFolder="" count="2" memberValueDatatype="130" unbalanced="0"/>
    <cacheHierarchy uniqueName="[Dim_routes].[Travel Duration]" caption="Travel Duration" attribute="1" defaultMemberUniqueName="[Dim_routes].[Travel Duration].[All]" allUniqueName="[Dim_routes].[Travel Duration].[All]" dimensionUniqueName="[Dim_routes]" displayFolder="" count="2" memberValueDatatype="5" unbalanced="0"/>
    <cacheHierarchy uniqueName="[Facttable_ridership].[RecordID]" caption="RecordID" attribute="1" defaultMemberUniqueName="[Facttable_ridership].[RecordID].[All]" allUniqueName="[Facttable_ridership].[RecordID].[All]" dimensionUniqueName="[Facttable_ridership]" displayFolder="" count="2" memberValueDatatype="20" unbalanced="0"/>
    <cacheHierarchy uniqueName="[Facttable_ridership].[BusID]" caption="BusID" attribute="1" defaultMemberUniqueName="[Facttable_ridership].[BusID].[All]" allUniqueName="[Facttable_ridership].[BusID].[All]" dimensionUniqueName="[Facttable_ridership]" displayFolder="" count="2" memberValueDatatype="20" unbalanced="0"/>
    <cacheHierarchy uniqueName="[Facttable_ridership].[RiderID]" caption="RiderID" attribute="1" defaultMemberUniqueName="[Facttable_ridership].[RiderID].[All]" allUniqueName="[Facttable_ridership].[RiderID].[All]" dimensionUniqueName="[Facttable_ridership]" displayFolder="" count="2" memberValueDatatype="20" unbalanced="0"/>
    <cacheHierarchy uniqueName="[Facttable_ridership].[Date]" caption="Date" attribute="1" time="1" defaultMemberUniqueName="[Facttable_ridership].[Date].[All]" allUniqueName="[Facttable_ridership].[Date].[All]" dimensionUniqueName="[Facttable_ridership]" displayFolder="" count="2"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cacheHierarchy uniqueName="[Facttable_ridership].[Hour]" caption="Hour" attribute="1" defaultMemberUniqueName="[Facttable_ridership].[Hour].[All]" allUniqueName="[Facttable_ridership].[Hour].[All]" dimensionUniqueName="[Facttable_ridership]" displayFolder="" count="2" memberValueDatatype="20" unbalanced="0"/>
    <cacheHierarchy uniqueName="[Facttable_ridership].[Day / Night]" caption="Day / Night" attribute="1" defaultMemberUniqueName="[Facttable_ridership].[Day / Night].[All]" allUniqueName="[Facttable_ridership].[Day / Night].[All]" dimensionUniqueName="[Facttable_ridership]" displayFolder="" count="2"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2"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2"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2"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2"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2"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2" memberValueDatatype="130" unbalanced="0"/>
    <cacheHierarchy uniqueName="[Facttable_ridership].[Trip Fee]" caption="Trip Fee" attribute="1" defaultMemberUniqueName="[Facttable_ridership].[Trip Fee].[All]" allUniqueName="[Facttable_ridership].[Trip Fee].[All]" dimensionUniqueName="[Facttable_ridership]" displayFolder="" count="2" memberValueDatatype="20" unbalanced="0"/>
    <cacheHierarchy uniqueName="[Facttable_ridership].[Revenue]" caption="Revenue" attribute="1" defaultMemberUniqueName="[Facttable_ridership].[Revenue].[All]" allUniqueName="[Facttable_ridership].[Revenue].[All]" dimensionUniqueName="[Facttable_ridership]"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licerData="1" pivotCacheId="60934609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0879627" backgroundQuery="1" createdVersion="8" refreshedVersion="8" minRefreshableVersion="3" recordCount="0" supportSubquery="1" supportAdvancedDrill="1" xr:uid="{0845D4E8-7F53-4FB7-9ACD-7D092DA17C77}">
  <cacheSource type="external" connectionId="7"/>
  <cacheFields count="3">
    <cacheField name="[Facttable_ridership].[Time of Operation].[Time of Operation]" caption="Time of Operation" numFmtId="0" hierarchy="35" level="1">
      <sharedItems count="4">
        <s v="Afternoon"/>
        <s v="Evening"/>
        <s v="Morning"/>
        <s v="Night"/>
      </sharedItems>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2" memberValueDatatype="130" unbalanced="0">
      <fieldsUsage count="2">
        <fieldUsage x="-1"/>
        <fieldUsage x="0"/>
      </fieldsUsage>
    </cacheHierarchy>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1458334" backgroundQuery="1" createdVersion="8" refreshedVersion="8" minRefreshableVersion="3" recordCount="0" supportSubquery="1" supportAdvancedDrill="1" xr:uid="{01C4ED09-10BC-46E0-9A0D-F447183CFD13}">
  <cacheSource type="external" connectionId="7"/>
  <cacheFields count="3">
    <cacheField name="[Measures].[Total Buses]" caption="Total Buses" numFmtId="0" hierarchy="45" level="32767"/>
    <cacheField name="[Facttable_ridership].[Utilization Category].[Utilization Category]" caption="Utilization Category" numFmtId="0" hierarchy="38" level="1">
      <sharedItems count="3">
        <s v="Over-Utilized"/>
        <s v="Under-Utilized"/>
        <s v="Well-Utilized"/>
      </sharedItems>
    </cacheField>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2" memberValueDatatype="130" unbalanced="0">
      <fieldsUsage count="2">
        <fieldUsage x="-1"/>
        <fieldUsage x="1"/>
      </fieldsUsage>
    </cacheHierarchy>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cacheHierarchy uniqueName="[Measures].[Total Buses]" caption="Total Buses" measure="1" displayFolder="" measureGroup="Calculations" count="0" oneField="1">
      <fieldsUsage count="1">
        <fieldUsage x="0"/>
      </fieldsUsage>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1805558" backgroundQuery="1" createdVersion="8" refreshedVersion="8" minRefreshableVersion="3" recordCount="0" supportSubquery="1" supportAdvancedDrill="1" xr:uid="{319487AA-3623-4A5D-91FC-150E419B1476}">
  <cacheSource type="external" connectionId="7"/>
  <cacheFields count="2">
    <cacheField name="[Measures].[Average Passenger]" caption="Average Passenger" numFmtId="0" hierarchy="44"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1"/>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 caption="Average Passenger" measure="1" displayFolder="" measureGroup="Calculations" count="0" oneField="1">
      <fieldsUsage count="1">
        <fieldUsage x="0"/>
      </fieldsUsage>
    </cacheHierarchy>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2384258" backgroundQuery="1" createdVersion="8" refreshedVersion="8" minRefreshableVersion="3" recordCount="0" supportSubquery="1" supportAdvancedDrill="1" xr:uid="{0AC9D9DD-0FB6-4E43-932D-7712188A2771}">
  <cacheSource type="external" connectionId="7"/>
  <cacheFields count="3">
    <cacheField name="[Dim_routes].[RouteName].[RouteName]" caption="RouteName" numFmtId="0" hierarchy="18" level="1">
      <sharedItems count="1">
        <s v="East-West Express"/>
      </sharedItems>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284722" backgroundQuery="1" createdVersion="8" refreshedVersion="8" minRefreshableVersion="3" recordCount="0" supportSubquery="1" supportAdvancedDrill="1" xr:uid="{DC1FBE66-EF70-4BD6-94FB-850863C5FF8A}">
  <cacheSource type="external" connectionId="7"/>
  <cacheFields count="3">
    <cacheField name="[Dim_routes].[RouteName].[RouteName]" caption="RouteName" numFmtId="0" hierarchy="18" level="1">
      <sharedItems count="1">
        <s v="South Line"/>
      </sharedItems>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0" memberValueDatatype="130" unbalanced="0"/>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Singha" refreshedDate="45544.109463425928" backgroundQuery="1" createdVersion="8" refreshedVersion="8" minRefreshableVersion="3" recordCount="0" supportSubquery="1" supportAdvancedDrill="1" xr:uid="{016543DC-DFCB-4226-945D-3639406E2652}">
  <cacheSource type="external" connectionId="7"/>
  <cacheFields count="3">
    <cacheField name="[Facttable_ridership].[Time Interval].[Time Interval]" caption="Time Interval" numFmtId="0" hierarchy="34" level="1">
      <sharedItems count="5">
        <s v="04:00-08:00"/>
        <s v="08:00-12:00"/>
        <s v="12:00-16:00"/>
        <s v="16:00-20:00"/>
        <s v="20:00-00:00"/>
      </sharedItems>
    </cacheField>
    <cacheField name="[Measures].[Total Passengers]" caption="Total Passengers" numFmtId="0" hierarchy="43" level="32767"/>
    <cacheField name="[Dim_datetable].[Year].[Year]" caption="Year" numFmtId="0" hierarchy="6" level="1">
      <sharedItems containsSemiMixedTypes="0" containsNonDate="0" containsString="0"/>
    </cacheField>
  </cacheFields>
  <cacheHierarchies count="79">
    <cacheHierarchy uniqueName="[Calculations].[Calculation]" caption="Calculation" attribute="1" defaultMemberUniqueName="[Calculations].[Calculation].[All]" allUniqueName="[Calculations].[Calculation].[All]" dimensionUniqueName="[Calculations]" displayFolder="" count="0" memberValueDatatype="13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cacheHierarchy uniqueName="[Dim_datetable].[Month Number]" caption="Month Number" attribute="1" defaultMemberUniqueName="[Dim_datetable].[Month Number].[All]" allUniqueName="[Dim_datetable].[Month Number].[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Day of Week]" caption="Day of Week" attribute="1" defaultMemberUniqueName="[Dim_datetable].[Day of Week].[All]" allUniqueName="[Dim_datetable].[Day of Week].[All]" dimensionUniqueName="[Dim_datetable]" displayFolder="" count="0" memberValueDatatype="20" unbalanced="0"/>
    <cacheHierarchy uniqueName="[Dim_datetable].[Week Type]" caption="Week Type" attribute="1" defaultMemberUniqueName="[Dim_datetable].[Week Type].[All]" allUniqueName="[Dim_datetable].[Week Type].[All]" dimensionUniqueName="[Dim_datetable]" displayFolder="" count="2"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Dim_routes].[Journey Duration]" caption="Journey Duration" attribute="1" defaultMemberUniqueName="[Dim_routes].[Journey Duration].[All]" allUniqueName="[Dim_routes].[Journey Duration].[All]" dimensionUniqueName="[Dim_routes]" displayFolder="" count="0" memberValueDatatype="130" unbalanced="0"/>
    <cacheHierarchy uniqueName="[Dim_routes].[Travel Duration]" caption="Travel Duration" attribute="1" defaultMemberUniqueName="[Dim_routes].[Travel Duration].[All]" allUniqueName="[Dim_routes].[Travel Duration].[All]" dimensionUniqueName="[Dim_routes]" displayFolder="" count="0" memberValueDatatype="5"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Hour]" caption="Hour" attribute="1" defaultMemberUniqueName="[Facttable_ridership].[Hour].[All]" allUniqueName="[Facttable_ridership].[Hour].[All]" dimensionUniqueName="[Facttable_ridership]" displayFolder="" count="0" memberValueDatatype="20" unbalanced="0"/>
    <cacheHierarchy uniqueName="[Facttable_ridership].[Day / Night]" caption="Day / Night" attribute="1" defaultMemberUniqueName="[Facttable_ridership].[Day / Night].[All]" allUniqueName="[Facttable_ridership].[Day / Nigh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Time Interval]" caption="Time Interval" attribute="1" defaultMemberUniqueName="[Facttable_ridership].[Time Interval].[All]" allUniqueName="[Facttable_ridership].[Time Interval].[All]" dimensionUniqueName="[Facttable_ridership]" displayFolder="" count="2" memberValueDatatype="130" unbalanced="0">
      <fieldsUsage count="2">
        <fieldUsage x="-1"/>
        <fieldUsage x="0"/>
      </fieldsUsage>
    </cacheHierarchy>
    <cacheHierarchy uniqueName="[Facttable_ridership].[Time of Operation]" caption="Time of Operation" attribute="1" defaultMemberUniqueName="[Facttable_ridership].[Time of Operation].[All]" allUniqueName="[Facttable_ridership].[Time of Operation].[All]" dimensionUniqueName="[Facttable_ridership]" displayFolder="" count="0" memberValueDatatype="130" unbalanced="0"/>
    <cacheHierarchy uniqueName="[Facttable_ridership].[Dim_buses.Capacity]" caption="Dim_buses.Capacity" attribute="1" defaultMemberUniqueName="[Facttable_ridership].[Dim_buses.Capacity].[All]" allUniqueName="[Facttable_ridership].[Dim_buses.Capacity].[All]" dimensionUniqueName="[Facttable_ridership]" displayFolder="" count="0" memberValueDatatype="20" unbalanced="0"/>
    <cacheHierarchy uniqueName="[Facttable_ridership].[Utilization %]" caption="Utilization %" attribute="1" defaultMemberUniqueName="[Facttable_ridership].[Utilization %].[All]" allUniqueName="[Facttable_ridership].[Utilization %].[All]" dimensionUniqueName="[Facttable_ridership]" displayFolder="" count="0" memberValueDatatype="5" unbalanced="0"/>
    <cacheHierarchy uniqueName="[Facttable_ridership].[Utilization Category]" caption="Utilization Category" attribute="1" defaultMemberUniqueName="[Facttable_ridership].[Utilization Category].[All]" allUniqueName="[Facttable_ridership].[Utilization Category].[All]" dimensionUniqueName="[Facttable_ridership]" displayFolder="" count="0" memberValueDatatype="130" unbalanced="0"/>
    <cacheHierarchy uniqueName="[Facttable_ridership].[Trip Fee]" caption="Trip Fee" attribute="1" defaultMemberUniqueName="[Facttable_ridership].[Trip Fee].[All]" allUniqueName="[Facttable_ridership].[Trip Fee].[All]" dimensionUniqueName="[Facttable_ridership]" displayFolder="" count="0" memberValueDatatype="20" unbalanced="0"/>
    <cacheHierarchy uniqueName="[Facttable_ridership].[Revenue]" caption="Revenue" attribute="1" defaultMemberUniqueName="[Facttable_ridership].[Revenue].[All]" allUniqueName="[Facttable_ridership].[Revenue].[All]" dimensionUniqueName="[Facttable_ridership]" displayFolder="" count="0" memberValueDatatype="2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 caption="Average Passenger"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NumberOfRiders]" caption="Sum of NumberOfRiders" measure="1" displayFolder="" measureGroup="Facttable_ridership" count="0" hidden="1">
      <extLst>
        <ext xmlns:x15="http://schemas.microsoft.com/office/spreadsheetml/2010/11/main" uri="{B97F6D7D-B522-45F9-BDA1-12C45D357490}">
          <x15:cacheHierarchy aggregatedColumn="33"/>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Hour]" caption="Sum of Hour" measure="1" displayFolder="" measureGroup="Facttable_ridership" count="0" hidden="1">
      <extLst>
        <ext xmlns:x15="http://schemas.microsoft.com/office/spreadsheetml/2010/11/main" uri="{B97F6D7D-B522-45F9-BDA1-12C45D357490}">
          <x15:cacheHierarchy aggregatedColumn="31"/>
        </ext>
      </extLst>
    </cacheHierarchy>
    <cacheHierarchy uniqueName="[Measures].[Sum of Utilization %]" caption="Sum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Utilization %]" caption="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Sum of Dim_buses.Capacity]" caption="Sum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Count of Dim_buses.Capacity]" caption="Count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ax of Dim_buses.Capacity]" caption="Max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Min of Dim_buses.Capacity]" caption="Min of Dim_buses.Capacity" measure="1" displayFolder="" measureGroup="Facttable_ridership" count="0" hidden="1">
      <extLst>
        <ext xmlns:x15="http://schemas.microsoft.com/office/spreadsheetml/2010/11/main" uri="{B97F6D7D-B522-45F9-BDA1-12C45D357490}">
          <x15:cacheHierarchy aggregatedColumn="36"/>
        </ext>
      </extLst>
    </cacheHierarchy>
    <cacheHierarchy uniqueName="[Measures].[Sum of Capacity]" caption="Sum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Capacity]" caption="Count of Capacity" measure="1" displayFolder="" measureGroup="Dim_buses" count="0" hidden="1">
      <extLst>
        <ext xmlns:x15="http://schemas.microsoft.com/office/spreadsheetml/2010/11/main" uri="{B97F6D7D-B522-45F9-BDA1-12C45D357490}">
          <x15:cacheHierarchy aggregatedColumn="4"/>
        </ext>
      </extLst>
    </cacheHierarchy>
    <cacheHierarchy uniqueName="[Measures].[Count of Week Type]" caption="Count of Week Type" measure="1" displayFolder="" measureGroup="Dim_datetabl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Time]" caption="Count of Time" measure="1" displayFolder="" measureGroup="Facttable_ridership" count="0" hidden="1">
      <extLst>
        <ext xmlns:x15="http://schemas.microsoft.com/office/spreadsheetml/2010/11/main" uri="{B97F6D7D-B522-45F9-BDA1-12C45D357490}">
          <x15:cacheHierarchy aggregatedColumn="30"/>
        </ext>
      </extLst>
    </cacheHierarchy>
    <cacheHierarchy uniqueName="[Measures].[Sum of RouteID]" caption="Sum of RouteID" measure="1" displayFolder="" measureGroup="Dim_routes" count="0" hidden="1">
      <extLst>
        <ext xmlns:x15="http://schemas.microsoft.com/office/spreadsheetml/2010/11/main" uri="{B97F6D7D-B522-45F9-BDA1-12C45D357490}">
          <x15:cacheHierarchy aggregatedColumn="17"/>
        </ext>
      </extLst>
    </cacheHierarchy>
    <cacheHierarchy uniqueName="[Measures].[Count of TakeOffTime]" caption="Count of TakeOffTime" measure="1" displayFolder="" measureGroup="Dim_routes" count="0" hidden="1">
      <extLst>
        <ext xmlns:x15="http://schemas.microsoft.com/office/spreadsheetml/2010/11/main" uri="{B97F6D7D-B522-45F9-BDA1-12C45D357490}">
          <x15:cacheHierarchy aggregatedColumn="22"/>
        </ext>
      </extLst>
    </cacheHierarchy>
    <cacheHierarchy uniqueName="[Measures].[Max of TripFee]" caption="Max of TripFee" measure="1" displayFolder="" measureGroup="Dim_routes" count="0" hidden="1">
      <extLst>
        <ext xmlns:x15="http://schemas.microsoft.com/office/spreadsheetml/2010/11/main" uri="{B97F6D7D-B522-45F9-BDA1-12C45D357490}">
          <x15:cacheHierarchy aggregatedColumn="21"/>
        </ext>
      </extLst>
    </cacheHierarchy>
    <cacheHierarchy uniqueName="[Measures].[Count of Utilization Category]" caption="Count of Utilization Category" measure="1" displayFolder="" measureGroup="Facttable_ridership" count="0" hidden="1">
      <extLst>
        <ext xmlns:x15="http://schemas.microsoft.com/office/spreadsheetml/2010/11/main" uri="{B97F6D7D-B522-45F9-BDA1-12C45D357490}">
          <x15:cacheHierarchy aggregatedColumn="38"/>
        </ext>
      </extLst>
    </cacheHierarchy>
    <cacheHierarchy uniqueName="[Measures].[Distinct Count of Utilization %]" caption="Distinct Count of Utilization %" measure="1" displayFolder="" measureGroup="Facttable_ridership" count="0" hidden="1">
      <extLst>
        <ext xmlns:x15="http://schemas.microsoft.com/office/spreadsheetml/2010/11/main" uri="{B97F6D7D-B522-45F9-BDA1-12C45D357490}">
          <x15:cacheHierarchy aggregatedColumn="37"/>
        </ext>
      </extLst>
    </cacheHierarchy>
    <cacheHierarchy uniqueName="[Measures].[Count of Journey Duration]" caption="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Distinct Count of Journey Duration]" caption="Distinct Count of Journey Duration" measure="1" displayFolder="" measureGroup="Dim_route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Facttable_ridership" count="0" hidden="1">
      <extLst>
        <ext xmlns:x15="http://schemas.microsoft.com/office/spreadsheetml/2010/11/main" uri="{B97F6D7D-B522-45F9-BDA1-12C45D357490}">
          <x15:cacheHierarchy aggregatedColumn="40"/>
        </ext>
      </extLst>
    </cacheHierarchy>
    <cacheHierarchy uniqueName="[Measures].[Sum of Trip Fee]" caption="Sum of Trip Fee" measure="1" displayFolder="" measureGroup="Facttable_ridership" count="0" hidden="1">
      <extLst>
        <ext xmlns:x15="http://schemas.microsoft.com/office/spreadsheetml/2010/11/main" uri="{B97F6D7D-B522-45F9-BDA1-12C45D357490}">
          <x15:cacheHierarchy aggregatedColumn="39"/>
        </ext>
      </extLst>
    </cacheHierarchy>
    <cacheHierarchy uniqueName="[Measures].[Sum of Travel Duration]" caption="Sum of Travel Duration" measure="1" displayFolder="" measureGroup="Dim_routes" count="0" hidden="1">
      <extLst>
        <ext xmlns:x15="http://schemas.microsoft.com/office/spreadsheetml/2010/11/main" uri="{B97F6D7D-B522-45F9-BDA1-12C45D357490}">
          <x15:cacheHierarchy aggregatedColumn="25"/>
        </ext>
      </extLst>
    </cacheHierarchy>
    <cacheHierarchy uniqueName="[Measures].[Average of Utilization %]" caption="Average of Utilization %" measure="1" displayFolder="" measureGroup="Facttable_ridership" count="0" hidden="1">
      <extLst>
        <ext xmlns:x15="http://schemas.microsoft.com/office/spreadsheetml/2010/11/main" uri="{B97F6D7D-B522-45F9-BDA1-12C45D357490}">
          <x15:cacheHierarchy aggregatedColumn="37"/>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E0F638-C8A2-4115-A9C3-6C552816C398}" name="PivotTable6" cacheId="4006" applyNumberFormats="0" applyBorderFormats="0" applyFontFormats="0" applyPatternFormats="0" applyAlignmentFormats="0" applyWidthHeightFormats="1" dataCaption="Values" tag="d973fed3-661a-45e3-8d70-1ee3123fd0ca" updatedVersion="8" minRefreshableVersion="3" useAutoFormatting="1" subtotalHiddenItems="1" rowGrandTotals="0" colGrandTotals="0" itemPrintTitles="1" createdVersion="8" indent="0" outline="1" outlineData="1" multipleFieldFilters="0">
  <location ref="W4:X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E4D0E2-BFC1-4B6B-A7DA-B2EC7C42A0C4}" name="PivotTable12" cacheId="3988" applyNumberFormats="0" applyBorderFormats="0" applyFontFormats="0" applyPatternFormats="0" applyAlignmentFormats="0" applyWidthHeightFormats="1" dataCaption="Values" tag="7a511853-9994-4558-99ef-d181fb4e86f7" updatedVersion="8" minRefreshableVersion="3" useAutoFormatting="1" subtotalHiddenItems="1" rowGrandTotals="0" colGrandTotals="0" itemPrintTitles="1" createdVersion="8" indent="0" outline="1" outlineData="1" multipleFieldFilters="0">
  <location ref="Z9:AA1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03DA3E6-6BFC-4585-8B6F-293DE325531C}" name="PivotTable8" cacheId="4012" applyNumberFormats="0" applyBorderFormats="0" applyFontFormats="0" applyPatternFormats="0" applyAlignmentFormats="0" applyWidthHeightFormats="1" dataCaption="Values" tag="426cea5c-0e1d-4b3b-b784-b061a1a20634" updatedVersion="8" minRefreshableVersion="3" useAutoFormatting="1" subtotalHiddenItems="1" rowGrandTotals="0" colGrandTotals="0" itemPrintTitles="1" createdVersion="8" indent="0" outline="1" outlineData="1" multipleFieldFilters="0">
  <location ref="G20:H21" firstHeaderRow="1" firstDataRow="1" firstDataCol="1"/>
  <pivotFields count="3">
    <pivotField dataField="1" subtotalTop="0" showAll="0" defaultSubtotal="0"/>
    <pivotField axis="axisRow" allDrilled="1" subtotalTop="0" showAll="0" measureFilter="1" dataSourceSort="1" defaultSubtotal="0" defaultAttributeDrillState="1">
      <items count="1">
        <item x="0"/>
      </items>
    </pivotField>
    <pivotField allDrilled="1" subtotalTop="0" showAll="0" dataSourceSort="1" defaultSubtotal="0" defaultAttributeDrillState="1"/>
  </pivotFields>
  <rowFields count="1">
    <field x="1"/>
  </rowFields>
  <rowItems count="1">
    <i>
      <x/>
    </i>
  </rowItems>
  <colItems count="1">
    <i/>
  </colItems>
  <dataFields count="1">
    <dataField fld="0"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3">
      <autoFilter ref="A1">
        <filterColumn colId="0">
          <top10 top="0" val="1" filterVal="1"/>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14169E-5931-4BA6-BBBA-B4769AF53E43}" name="PivotTable10" cacheId="3982" applyNumberFormats="0" applyBorderFormats="0" applyFontFormats="0" applyPatternFormats="0" applyAlignmentFormats="0" applyWidthHeightFormats="1" dataCaption="Values" tag="01019692-8faa-48d7-9624-a65e2cbfd9a3" updatedVersion="8" minRefreshableVersion="3" useAutoFormatting="1" subtotalHiddenItems="1" rowGrandTotals="0" colGrandTotals="0" itemPrintTitles="1" createdVersion="8" indent="0" outline="1" outlineData="1" multipleFieldFilters="0" chartFormat="3">
  <location ref="J12:L14" firstHeaderRow="0"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fld="0" subtotal="count" baseField="0" baseItem="0"/>
    <dataField name="Total Passengers2" fld="2" subtotal="count" showDataAs="percentDiff" baseField="1" baseItem="0" numFmtId="10">
      <extLst>
        <ext xmlns:x14="http://schemas.microsoft.com/office/spreadsheetml/2009/9/main" uri="{E15A36E0-9728-4e99-A89B-3F7291B0FE68}">
          <x14:dataField sourceField="0" uniqueName="[__Xl2].[Measures].[Total Passengers]"/>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FBC256B-1C2A-40D8-B309-3C222A946CAD}" name="PivotTable1" cacheId="3979" applyNumberFormats="0" applyBorderFormats="0" applyFontFormats="0" applyPatternFormats="0" applyAlignmentFormats="0" applyWidthHeightFormats="1" dataCaption="Values" tag="2b38bb25-b1f3-4594-a0e2-a1c94f57889a" updatedVersion="8" minRefreshableVersion="3" useAutoFormatting="1"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358954-EC19-4F76-8134-88D4B34281E6}" name="PivotTable69" cacheId="4048" applyNumberFormats="0" applyBorderFormats="0" applyFontFormats="0" applyPatternFormats="0" applyAlignmentFormats="0" applyWidthHeightFormats="1" dataCaption="Values" tag="e57e08d5-cc5c-4cc6-b06f-e7182c056900" updatedVersion="8" minRefreshableVersion="3" useAutoFormatting="1" rowGrandTotals="0" colGrandTotals="0" itemPrintTitles="1" createdVersion="8" indent="0" outline="1" outlineData="1" multipleFieldFilters="0" chartFormat="3">
  <location ref="AD51:AE61"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v="4"/>
    </i>
    <i>
      <x v="3"/>
    </i>
    <i>
      <x v="2"/>
    </i>
    <i>
      <x v="8"/>
    </i>
    <i>
      <x/>
    </i>
    <i>
      <x v="1"/>
    </i>
    <i>
      <x v="6"/>
    </i>
    <i>
      <x v="7"/>
    </i>
    <i>
      <x v="5"/>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buse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D125ABC-715B-42E7-AACE-160CC64FCAE1}" name="PivotTable43" cacheId="4039" applyNumberFormats="0" applyBorderFormats="0" applyFontFormats="0" applyPatternFormats="0" applyAlignmentFormats="0" applyWidthHeightFormats="1" dataCaption="Values" tag="d090888b-3b8b-47b3-8c11-8aeae1d3472f" updatedVersion="8" minRefreshableVersion="3" useAutoFormatting="1" itemPrintTitles="1" createdVersion="8" indent="0" outline="1" outlineData="1" multipleFieldFilters="0">
  <location ref="AN13:AN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80E39CE-BE63-4121-B1B6-5545AE276F4B}" name="PivotTable42" cacheId="4036" applyNumberFormats="0" applyBorderFormats="0" applyFontFormats="0" applyPatternFormats="0" applyAlignmentFormats="0" applyWidthHeightFormats="1" dataCaption="Values" tag="c623fad0-f96c-488d-aa89-0a4d52dc6be3" updatedVersion="8" minRefreshableVersion="3" useAutoFormatting="1" subtotalHiddenItems="1" rowGrandTotals="0" colGrandTotals="0" itemPrintTitles="1" createdVersion="8" indent="0" outline="1" outlineData="1" multipleFieldFilters="0">
  <location ref="U51:AA116" firstHeaderRow="1" firstDataRow="2" firstDataCol="1"/>
  <pivotFields count="5">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0"/>
    <field x="3"/>
  </rowFields>
  <rowItems count="64">
    <i>
      <x/>
    </i>
    <i r="1">
      <x/>
    </i>
    <i r="1">
      <x v="1"/>
    </i>
    <i r="1">
      <x v="2"/>
    </i>
    <i r="1">
      <x v="3"/>
    </i>
    <i r="1">
      <x v="4"/>
    </i>
    <i>
      <x v="1"/>
    </i>
    <i r="1">
      <x/>
    </i>
    <i r="1">
      <x v="1"/>
    </i>
    <i r="1">
      <x v="3"/>
    </i>
    <i r="1">
      <x v="5"/>
    </i>
    <i r="1">
      <x v="4"/>
    </i>
    <i>
      <x v="2"/>
    </i>
    <i r="1">
      <x/>
    </i>
    <i r="1">
      <x v="1"/>
    </i>
    <i r="1">
      <x v="2"/>
    </i>
    <i r="1">
      <x v="3"/>
    </i>
    <i r="1">
      <x v="5"/>
    </i>
    <i r="1">
      <x v="4"/>
    </i>
    <i>
      <x v="3"/>
    </i>
    <i r="1">
      <x/>
    </i>
    <i r="1">
      <x v="1"/>
    </i>
    <i r="1">
      <x v="3"/>
    </i>
    <i r="1">
      <x v="5"/>
    </i>
    <i r="1">
      <x v="4"/>
    </i>
    <i>
      <x v="4"/>
    </i>
    <i r="1">
      <x/>
    </i>
    <i r="1">
      <x v="1"/>
    </i>
    <i r="1">
      <x v="2"/>
    </i>
    <i r="1">
      <x v="3"/>
    </i>
    <i r="1">
      <x v="5"/>
    </i>
    <i r="1">
      <x v="4"/>
    </i>
    <i>
      <x v="5"/>
    </i>
    <i r="1">
      <x/>
    </i>
    <i r="1">
      <x v="1"/>
    </i>
    <i r="1">
      <x v="2"/>
    </i>
    <i r="1">
      <x v="3"/>
    </i>
    <i r="1">
      <x v="5"/>
    </i>
    <i r="1">
      <x v="4"/>
    </i>
    <i>
      <x v="6"/>
    </i>
    <i r="1">
      <x/>
    </i>
    <i r="1">
      <x v="1"/>
    </i>
    <i r="1">
      <x v="3"/>
    </i>
    <i r="1">
      <x v="5"/>
    </i>
    <i r="1">
      <x v="4"/>
    </i>
    <i>
      <x v="7"/>
    </i>
    <i r="1">
      <x/>
    </i>
    <i r="1">
      <x v="1"/>
    </i>
    <i r="1">
      <x v="2"/>
    </i>
    <i r="1">
      <x v="3"/>
    </i>
    <i r="1">
      <x v="5"/>
    </i>
    <i>
      <x v="8"/>
    </i>
    <i r="1">
      <x/>
    </i>
    <i r="1">
      <x v="1"/>
    </i>
    <i r="1">
      <x v="2"/>
    </i>
    <i r="1">
      <x v="3"/>
    </i>
    <i r="1">
      <x v="5"/>
    </i>
    <i r="1">
      <x v="4"/>
    </i>
    <i>
      <x v="9"/>
    </i>
    <i r="1">
      <x/>
    </i>
    <i r="1">
      <x v="1"/>
    </i>
    <i r="1">
      <x v="2"/>
    </i>
    <i r="1">
      <x v="3"/>
    </i>
    <i r="1">
      <x v="4"/>
    </i>
  </rowItems>
  <colFields count="1">
    <field x="1"/>
  </colFields>
  <colItems count="6">
    <i>
      <x/>
    </i>
    <i>
      <x v="1"/>
    </i>
    <i>
      <x v="2"/>
    </i>
    <i>
      <x v="3"/>
    </i>
    <i>
      <x v="4"/>
    </i>
    <i>
      <x v="5"/>
    </i>
  </colItems>
  <dataFields count="1">
    <dataField fld="2"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urney Duration"/>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5"/>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Calculations]"/>
        <x15:activeTabTopLevelEntity name="[Dim_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AE7B77C-B427-4DA2-941B-2D78A38181C5}" name="PivotTable12" cacheId="4027" applyNumberFormats="0" applyBorderFormats="0" applyFontFormats="0" applyPatternFormats="0" applyAlignmentFormats="0" applyWidthHeightFormats="1" dataCaption="Values" tag="1a7abe44-e198-45de-9910-590c56070677" updatedVersion="8" minRefreshableVersion="3" useAutoFormatting="1" subtotalHiddenItems="1" rowGrandTotals="0" colGrandTotals="0" itemPrintTitles="1" createdVersion="8" indent="0" outline="1" outlineData="1" multipleFieldFilters="0">
  <location ref="AN4:AO6" firstHeaderRow="1" firstDataRow="2" firstDataCol="1"/>
  <pivotFields count="4">
    <pivotField axis="axisCol" allDrilled="1" subtotalTop="0" showAll="0" defaultSubtotal="0" defaultAttributeDrillState="1">
      <items count="1">
        <item x="0"/>
      </items>
    </pivotField>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0"/>
  </colFields>
  <colItems count="1">
    <i>
      <x/>
    </i>
  </colItems>
  <dataFields count="1">
    <dataField fld="2"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1" filterVal="1"/>
        </filterColumn>
      </autoFilter>
    </filter>
  </filters>
  <rowHierarchiesUsage count="1">
    <rowHierarchyUsage hierarchyUsage="30"/>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activeTabTopLevelEntity name="[Dim_demographic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7E8A072-DF39-46B6-A076-AD571AC26C72}" name="PivotTable11" cacheId="4024" applyNumberFormats="0" applyBorderFormats="0" applyFontFormats="0" applyPatternFormats="0" applyAlignmentFormats="0" applyWidthHeightFormats="1" dataCaption="Values" tag="d7b8d385-c58e-4f7b-b734-4a7e2dd4976c" updatedVersion="8" minRefreshableVersion="3" useAutoFormatting="1" subtotalHiddenItems="1" rowGrandTotals="0" colGrandTotals="0" itemPrintTitles="1" createdVersion="8" indent="0" outline="1" outlineData="1" multipleFieldFilters="0">
  <location ref="AJ4:AK6" firstHeaderRow="1" firstDataRow="2" firstDataCol="1"/>
  <pivotFields count="4">
    <pivotField axis="axisCol" allDrilled="1" subtotalTop="0" showAll="0" defaultSubtotal="0" defaultAttributeDrillState="1">
      <items count="1">
        <item x="0"/>
      </items>
    </pivotField>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0"/>
  </colFields>
  <colItems count="1">
    <i>
      <x/>
    </i>
  </colItems>
  <dataFields count="1">
    <dataField fld="2"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1" filterVal="1"/>
        </filterColumn>
      </autoFilter>
    </filter>
  </filters>
  <rowHierarchiesUsage count="1">
    <rowHierarchyUsage hierarchyUsage="30"/>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activeTabTopLevelEntity name="[Dim_demographic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E55B502-3FA8-4C0E-8C7F-8B9B3709E108}" name="PivotTable10" cacheId="4021" applyNumberFormats="0" applyBorderFormats="0" applyFontFormats="0" applyPatternFormats="0" applyAlignmentFormats="0" applyWidthHeightFormats="1" dataCaption="Values" tag="6d2f84ca-99c4-4a00-81de-52a9afa7e9d5" updatedVersion="8" minRefreshableVersion="3" useAutoFormatting="1" subtotalHiddenItems="1" rowGrandTotals="0" colGrandTotals="0" itemPrintTitles="1" createdVersion="8" indent="0" outline="1" outlineData="1" multipleFieldFilters="0">
  <location ref="AF4:AG6" firstHeaderRow="1" firstDataRow="2" firstDataCol="1"/>
  <pivotFields count="4">
    <pivotField axis="axisCol" allDrilled="1" subtotalTop="0" showAll="0" defaultSubtotal="0" defaultAttributeDrillState="1">
      <items count="1">
        <item x="0"/>
      </items>
    </pivotField>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0"/>
  </colFields>
  <colItems count="1">
    <i>
      <x/>
    </i>
  </colItems>
  <dataFields count="1">
    <dataField fld="2"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1" filterVal="1"/>
        </filterColumn>
      </autoFilter>
    </filter>
  </filters>
  <rowHierarchiesUsage count="1">
    <rowHierarchyUsage hierarchyUsage="30"/>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activeTabTopLevelEntity name="[Dim_demographic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80E18C-B817-45BA-9AE2-AF7CC6885DF8}" name="PivotTable4" cacheId="4000" applyNumberFormats="0" applyBorderFormats="0" applyFontFormats="0" applyPatternFormats="0" applyAlignmentFormats="0" applyWidthHeightFormats="1" dataCaption="Values" tag="4229430e-c0b5-4d2e-a6ea-7f5fa961c271" updatedVersion="8" minRefreshableVersion="3" useAutoFormatting="1" subtotalHiddenItems="1" rowGrandTotals="0" colGrandTotals="0" itemPrintTitles="1" createdVersion="8" indent="0" outline="1" outlineData="1" multipleFieldFilters="0">
  <location ref="D14:E15"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fld="1"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top="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C9F5435-8375-44A8-A4A7-32F33B5B7399}" name="PivotTable9" cacheId="4057" applyNumberFormats="0" applyBorderFormats="0" applyFontFormats="0" applyPatternFormats="0" applyAlignmentFormats="0" applyWidthHeightFormats="1" dataCaption="Values" tag="8ac65cf4-2a6d-46ec-a687-a9d49bc91f8a" updatedVersion="8" minRefreshableVersion="3" useAutoFormatting="1" subtotalHiddenItems="1" rowGrandTotals="0" colGrandTotals="0" itemPrintTitles="1" createdVersion="8" indent="0" outline="1" outlineData="1" multipleFieldFilters="0">
  <location ref="AB4:AC6" firstHeaderRow="1" firstDataRow="2" firstDataCol="1"/>
  <pivotFields count="4">
    <pivotField axis="axisCol" allDrilled="1" subtotalTop="0" showAll="0" defaultSubtotal="0" defaultAttributeDrillState="1">
      <items count="1">
        <item x="0"/>
      </items>
    </pivotField>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0"/>
  </colFields>
  <colItems count="1">
    <i>
      <x/>
    </i>
  </colItems>
  <dataFields count="1">
    <dataField fld="2"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1" filterVal="1"/>
        </filterColumn>
      </autoFilter>
    </filter>
  </filters>
  <rowHierarchiesUsage count="1">
    <rowHierarchyUsage hierarchyUsage="30"/>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activeTabTopLevelEntity name="[Dim_demographic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0227E75-B4F7-4388-A9BA-42AAD572177B}" name="PivotTable8" cacheId="4054" applyNumberFormats="0" applyBorderFormats="0" applyFontFormats="0" applyPatternFormats="0" applyAlignmentFormats="0" applyWidthHeightFormats="1" dataCaption="Values" tag="2f2f8de3-62bd-4745-9d2e-7a8814677a21" updatedVersion="8" minRefreshableVersion="3" useAutoFormatting="1" subtotalHiddenItems="1" rowGrandTotals="0" colGrandTotals="0" itemPrintTitles="1" createdVersion="8" indent="0" outline="1" outlineData="1" multipleFieldFilters="0">
  <location ref="X4:Y6" firstHeaderRow="1" firstDataRow="2" firstDataCol="1"/>
  <pivotFields count="4">
    <pivotField axis="axisCol" allDrilled="1" subtotalTop="0" showAll="0" defaultSubtotal="0" defaultAttributeDrillState="1">
      <items count="1">
        <item x="0"/>
      </items>
    </pivotField>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0"/>
  </colFields>
  <colItems count="1">
    <i>
      <x/>
    </i>
  </colItems>
  <dataFields count="1">
    <dataField fld="2"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1" filterVal="1"/>
        </filterColumn>
      </autoFilter>
    </filter>
  </filters>
  <rowHierarchiesUsage count="1">
    <rowHierarchyUsage hierarchyUsage="30"/>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activeTabTopLevelEntity name="[Dim_demographic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E50ED4B-9DF3-4D41-A79A-FD2A7EAAFE64}" name="PivotTable7" cacheId="4051" applyNumberFormats="0" applyBorderFormats="0" applyFontFormats="0" applyPatternFormats="0" applyAlignmentFormats="0" applyWidthHeightFormats="1" dataCaption="Values" tag="20f3b8b4-8c88-4a31-bad2-4104ecf88af1" updatedVersion="8" minRefreshableVersion="3" useAutoFormatting="1" subtotalHiddenItems="1" rowGrandTotals="0" colGrandTotals="0" itemPrintTitles="1" createdVersion="8" indent="0" outline="1" outlineData="1" multipleFieldFilters="0">
  <location ref="T4:U6" firstHeaderRow="1" firstDataRow="2" firstDataCol="1"/>
  <pivotFields count="4">
    <pivotField axis="axisCol" allDrilled="1" subtotalTop="0" showAll="0" defaultSubtotal="0" defaultAttributeDrillState="1">
      <items count="1">
        <item x="0"/>
      </items>
    </pivotField>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0"/>
  </colFields>
  <colItems count="1">
    <i>
      <x/>
    </i>
  </colItems>
  <dataFields count="1">
    <dataField fld="2"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1" filterVal="1"/>
        </filterColumn>
      </autoFilter>
    </filter>
  </filters>
  <rowHierarchiesUsage count="1">
    <rowHierarchyUsage hierarchyUsage="30"/>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activeTabTopLevelEntity name="[Dim_demographic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9DF42B4-5924-4C13-9A1E-D25C851F08A5}" name="PivotTable6" cacheId="4045" applyNumberFormats="0" applyBorderFormats="0" applyFontFormats="0" applyPatternFormats="0" applyAlignmentFormats="0" applyWidthHeightFormats="1" dataCaption="Values" tag="cab21cd5-0677-4ace-8e41-73c099b63300" updatedVersion="8" minRefreshableVersion="3" useAutoFormatting="1" subtotalHiddenItems="1" rowGrandTotals="0" colGrandTotals="0" itemPrintTitles="1" createdVersion="8" indent="0" outline="1" outlineData="1" multipleFieldFilters="0" chartFormat="5">
  <location ref="P4:Q10" firstHeaderRow="1" firstDataRow="1" firstDataCol="1"/>
  <pivotFields count="5">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6">
    <i>
      <x/>
    </i>
    <i>
      <x v="1"/>
    </i>
    <i>
      <x v="3"/>
    </i>
    <i>
      <x v="5"/>
    </i>
    <i>
      <x v="2"/>
    </i>
    <i>
      <x v="4"/>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activeTabTopLevelEntity name="[Dim_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A785C3A-3EEF-476C-9982-860167B8E44B}" name="PivotTable5" cacheId="4042" applyNumberFormats="0" applyBorderFormats="0" applyFontFormats="0" applyPatternFormats="0" applyAlignmentFormats="0" applyWidthHeightFormats="1" dataCaption="Values" tag="e1716f90-4114-433c-8360-564fd8e04968" updatedVersion="8" minRefreshableVersion="3" useAutoFormatting="1" subtotalHiddenItems="1" rowGrandTotals="0" colGrandTotals="0" itemPrintTitles="1" createdVersion="8" indent="0" outline="1" outlineData="1" multipleFieldFilters="0">
  <location ref="L4:M7" firstHeaderRow="1" firstDataRow="1" firstDataCol="1"/>
  <pivotFields count="5">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3">
    <i>
      <x/>
    </i>
    <i>
      <x v="1"/>
    </i>
    <i>
      <x v="2"/>
    </i>
  </rowItems>
  <colItems count="1">
    <i/>
  </colItems>
  <dataFields count="1">
    <dataField fld="1"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activeTabTopLevelEntity name="[Dim_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6620B95-7990-4713-A44D-0A6ADDDB05EF}" name="PivotTable4" cacheId="4033" applyNumberFormats="0" applyBorderFormats="0" applyFontFormats="0" applyPatternFormats="0" applyAlignmentFormats="0" applyWidthHeightFormats="1" dataCaption="Values" tag="7338d7c6-b64c-410e-bbd7-8580ad774385" updatedVersion="8" minRefreshableVersion="3" useAutoFormatting="1" subtotalHiddenItems="1" rowGrandTotals="0" colGrandTotals="0" itemPrintTitles="1" createdVersion="8" indent="0" outline="1" outlineData="1" multipleFieldFilters="0" chartFormat="5">
  <location ref="H4:I10" firstHeaderRow="1" firstDataRow="1" firstDataCol="1"/>
  <pivotFields count="4">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2"/>
    </i>
    <i>
      <x v="4"/>
    </i>
    <i>
      <x v="3"/>
    </i>
    <i>
      <x v="5"/>
    </i>
    <i>
      <x v="1"/>
    </i>
    <i>
      <x/>
    </i>
  </rowItems>
  <colItems count="1">
    <i/>
  </colItems>
  <dataFields count="1">
    <dataField fld="1"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activeTabTopLevelEntity name="[Dim_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B373F59-791C-4AB4-8615-93F20A28448A}" name="PivotTable3" cacheId="4030" applyNumberFormats="0" applyBorderFormats="0" applyFontFormats="0" applyPatternFormats="0" applyAlignmentFormats="0" applyWidthHeightFormats="1" dataCaption="Values" tag="1ad8809c-98f0-4bf5-87e9-37777e41b74b" updatedVersion="8" minRefreshableVersion="3" useAutoFormatting="1" subtotalHiddenItems="1" rowGrandTotals="0" colGrandTotals="0" itemPrintTitles="1" createdVersion="8" indent="0" outline="1" outlineData="1" multipleFieldFilters="0" chartFormat="4">
  <location ref="D4:E14"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4"/>
    </i>
    <i>
      <x v="2"/>
    </i>
    <i>
      <x/>
    </i>
    <i>
      <x v="9"/>
    </i>
    <i>
      <x v="8"/>
    </i>
    <i>
      <x v="5"/>
    </i>
    <i>
      <x v="3"/>
    </i>
    <i>
      <x v="1"/>
    </i>
    <i>
      <x v="6"/>
    </i>
    <i>
      <x v="7"/>
    </i>
  </rowItems>
  <colItems count="1">
    <i/>
  </colItems>
  <dataFields count="1">
    <dataField fld="1"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B686D3F-037C-477A-B01F-1680C7771675}" name="PivotTable1" cacheId="40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9933025-2254-4983-BF7E-279FB70F5471}" name="PivotTable71" cacheId="4078" applyNumberFormats="0" applyBorderFormats="0" applyFontFormats="0" applyPatternFormats="0" applyAlignmentFormats="0" applyWidthHeightFormats="1" dataCaption="Values" tag="afb94732-558c-4846-bb08-1b683e5d0b17" updatedVersion="8" minRefreshableVersion="3" useAutoFormatting="1" rowGrandTotals="0" colGrandTotals="0" itemPrintTitles="1" createdVersion="8" indent="0" outline="1" outlineData="1" multipleFieldFilters="0">
  <location ref="AB3:AC4" firstHeaderRow="1" firstDataRow="1" firstDataCol="1"/>
  <pivotFields count="3">
    <pivotField axis="axisRow" allDrilled="1" subtotalTop="0" showAll="0" measureFilter="1" sortType="a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Sum of Revenue" fld="1"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5">
      <autoFilter ref="A1">
        <filterColumn colId="0">
          <top10 top="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884ED08-0CD0-4634-B918-107D397C3D41}" name="PivotTable70" cacheId="4075" applyNumberFormats="0" applyBorderFormats="0" applyFontFormats="0" applyPatternFormats="0" applyAlignmentFormats="0" applyWidthHeightFormats="1" dataCaption="Values" tag="40dcb3dc-790f-4e63-9325-d449fbe1d383" updatedVersion="8" minRefreshableVersion="3" useAutoFormatting="1" rowGrandTotals="0" colGrandTotals="0" itemPrintTitles="1" createdVersion="8" indent="0" outline="1" outlineData="1" multipleFieldFilters="0">
  <location ref="X3:Y4" firstHeaderRow="1" firstDataRow="1" firstDataCol="1"/>
  <pivotFields count="3">
    <pivotField axis="axisRow" allDrilled="1" subtotalTop="0" showAll="0" measureFilter="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Sum of Revenue" fld="1"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5">
      <autoFilter ref="A1">
        <filterColumn colId="0">
          <top1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8126D8-7F2C-497D-82C9-BE586FA3F5EE}" name="PivotTable7" cacheId="4009" applyNumberFormats="0" applyBorderFormats="0" applyFontFormats="0" applyPatternFormats="0" applyAlignmentFormats="0" applyWidthHeightFormats="1" dataCaption="Values" tag="f54a7fdf-b292-4a50-9711-c16e2b8d8108" updatedVersion="8" minRefreshableVersion="3" useAutoFormatting="1" subtotalHiddenItems="1" rowGrandTotals="0" colGrandTotals="0" itemPrintTitles="1" createdVersion="8" indent="0" outline="1" outlineData="1" multipleFieldFilters="0">
  <location ref="D20:E21" firstHeaderRow="1" firstDataRow="1" firstDataCol="1"/>
  <pivotFields count="3">
    <pivotField dataField="1" subtotalTop="0" showAll="0" defaultSubtotal="0"/>
    <pivotField axis="axisRow" allDrilled="1" subtotalTop="0" showAll="0" measureFilter="1" dataSourceSort="1" defaultSubtotal="0" defaultAttributeDrillState="1">
      <items count="1">
        <item x="0"/>
      </items>
    </pivotField>
    <pivotField allDrilled="1" subtotalTop="0" showAll="0" dataSourceSort="1" defaultSubtotal="0" defaultAttributeDrillState="1"/>
  </pivotFields>
  <rowFields count="1">
    <field x="1"/>
  </rowFields>
  <rowItems count="1">
    <i>
      <x/>
    </i>
  </rowItems>
  <colItems count="1">
    <i/>
  </colItems>
  <dataFields count="1">
    <dataField fld="0"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1" filterVal="1"/>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E86297B-2EC1-457D-9B29-C354F85BE100}" name="PivotTable68" cacheId="4072" applyNumberFormats="0" applyBorderFormats="0" applyFontFormats="0" applyPatternFormats="0" applyAlignmentFormats="0" applyWidthHeightFormats="1" dataCaption="Values" tag="0edc504d-6882-4fea-a71c-eb1487f7809c" updatedVersion="8" minRefreshableVersion="3" useAutoFormatting="1" rowGrandTotals="0" colGrandTotals="0" itemPrintTitles="1" createdVersion="8" indent="0" outline="1" outlineData="1" multipleFieldFilters="0" chartFormat="11">
  <location ref="S3:U8" firstHeaderRow="0" firstDataRow="1" firstDataCol="1"/>
  <pivotFields count="6">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2"/>
    </i>
    <i>
      <x v="4"/>
    </i>
    <i>
      <x v="1"/>
    </i>
    <i>
      <x v="3"/>
    </i>
    <i>
      <x/>
    </i>
  </rowItems>
  <colFields count="1">
    <field x="-2"/>
  </colFields>
  <colItems count="2">
    <i>
      <x/>
    </i>
    <i i="1">
      <x v="1"/>
    </i>
  </colItems>
  <dataFields count="2">
    <dataField name="Sum of Revenue" fld="1" baseField="0" baseItem="0"/>
    <dataField name="Average of Utilization %" fld="4" subtotal="average" baseField="2"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zation %"/>
  </pivotHierarchies>
  <pivotTableStyleInfo name="PivotStyleLight16" showRowHeaders="1" showColHeaders="1" showRowStripes="0" showColStripes="0" showLastColumn="1"/>
  <filters count="1">
    <filter fld="2" type="count" id="1" iMeasureHier="75">
      <autoFilter ref="A1">
        <filterColumn colId="0">
          <top10 top="0" val="5" filterVal="5"/>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Dim_bu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797BBC72-07E8-419E-9E11-3DAF63866176}" name="PivotTable64" cacheId="4069" applyNumberFormats="0" applyBorderFormats="0" applyFontFormats="0" applyPatternFormats="0" applyAlignmentFormats="0" applyWidthHeightFormats="1" dataCaption="Values" tag="d7878c2c-a8ce-444c-84ee-d28ad308e81f" updatedVersion="8" minRefreshableVersion="3" useAutoFormatting="1" rowGrandTotals="0" colGrandTotals="0" itemPrintTitles="1" createdVersion="8" indent="0" outline="1" outlineData="1" multipleFieldFilters="0" chartFormat="10">
  <location ref="N3:P8" firstHeaderRow="0" firstDataRow="1" firstDataCol="1"/>
  <pivotFields count="6">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4"/>
    </i>
    <i>
      <x v="3"/>
    </i>
    <i>
      <x v="2"/>
    </i>
    <i>
      <x/>
    </i>
    <i>
      <x v="1"/>
    </i>
  </rowItems>
  <colFields count="1">
    <field x="-2"/>
  </colFields>
  <colItems count="2">
    <i>
      <x/>
    </i>
    <i i="1">
      <x v="1"/>
    </i>
  </colItems>
  <dataFields count="2">
    <dataField name="Sum of Revenue" fld="1" baseField="0" baseItem="0"/>
    <dataField name="Average of Utilization %" fld="4" subtotal="average" baseField="2"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zation %"/>
  </pivotHierarchies>
  <pivotTableStyleInfo name="PivotStyleLight16" showRowHeaders="1" showColHeaders="1" showRowStripes="0" showColStripes="0" showLastColumn="1"/>
  <filters count="1">
    <filter fld="2" type="count" id="1" iMeasureHier="75">
      <autoFilter ref="A1">
        <filterColumn colId="0">
          <top10 val="5" filterVal="5"/>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Dim_bu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71C0334B-5982-4F33-81E7-BE67E88EC05C}" name="PivotTable63" cacheId="4066" applyNumberFormats="0" applyBorderFormats="0" applyFontFormats="0" applyPatternFormats="0" applyAlignmentFormats="0" applyWidthHeightFormats="1" dataCaption="Values" tag="f4dd4b95-c9a3-46c8-ba1a-0246f4a30c0d" updatedVersion="8" minRefreshableVersion="3" useAutoFormatting="1" rowGrandTotals="0" colGrandTotals="0" itemPrintTitles="1" createdVersion="8" indent="0" outline="1" outlineData="1" multipleFieldFilters="0" chartFormat="3">
  <location ref="J3:K7"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x v="3"/>
    </i>
  </rowItems>
  <colItems count="1">
    <i/>
  </colItems>
  <dataFields count="1">
    <dataField name="Sum of Revenue" fld="1"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ECCCFB53-8E68-4F7F-9502-EE4CA8795953}" name="PivotTable62" cacheId="4063" applyNumberFormats="0" applyBorderFormats="0" applyFontFormats="0" applyPatternFormats="0" applyAlignmentFormats="0" applyWidthHeightFormats="1" dataCaption="Values" tag="a10bb134-47f5-4992-906f-97274c5476b1" updatedVersion="8" minRefreshableVersion="3" useAutoFormatting="1" rowGrandTotals="0" colGrandTotals="0" itemPrintTitles="1" createdVersion="8" indent="0" outline="1" outlineData="1" multipleFieldFilters="0" chartFormat="4">
  <location ref="F3:G13"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i>
    <i>
      <x v="8"/>
    </i>
    <i>
      <x v="6"/>
    </i>
    <i>
      <x v="7"/>
    </i>
    <i>
      <x v="3"/>
    </i>
    <i>
      <x v="1"/>
    </i>
    <i>
      <x v="9"/>
    </i>
    <i>
      <x v="5"/>
    </i>
    <i>
      <x v="4"/>
    </i>
  </rowItems>
  <colItems count="1">
    <i/>
  </colItems>
  <dataFields count="1">
    <dataField name="Sum of TripFe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75F897DD-38C6-433A-85DF-BE03B57B1D35}" name="PivotTable61" cacheId="4060" applyNumberFormats="0" applyBorderFormats="0" applyFontFormats="0" applyPatternFormats="0" applyAlignmentFormats="0" applyWidthHeightFormats="1" dataCaption="Values" tag="5aa614f3-ef94-4563-ad7b-cb97f7f5ac8a" updatedVersion="8" minRefreshableVersion="3" useAutoFormatting="1" rowGrandTotals="0" colGrandTotals="0" itemPrintTitles="1" createdVersion="8" indent="0" outline="1" outlineData="1" multipleFieldFilters="0" chartFormat="22">
  <location ref="A3:C13" firstHeaderRow="0"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x v="9"/>
    </i>
  </rowItems>
  <colFields count="1">
    <field x="-2"/>
  </colFields>
  <colItems count="2">
    <i>
      <x/>
    </i>
    <i i="1">
      <x v="1"/>
    </i>
  </colItems>
  <dataFields count="2">
    <dataField name="Sum of Travel Duration" fld="0" baseField="0" baseItem="0"/>
    <dataField fld="2" subtotal="count" baseField="0" baseItem="0"/>
  </dataFields>
  <chartFormats count="2">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Facttable_ridership]"/>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586198-4CD3-4BD2-8012-1E4B66247045}" name="PivotTable3" cacheId="3997" applyNumberFormats="0" applyBorderFormats="0" applyFontFormats="0" applyPatternFormats="0" applyAlignmentFormats="0" applyWidthHeightFormats="1" dataCaption="Values" tag="2580972d-1f89-4330-a68d-875881321d98" updatedVersion="8" minRefreshableVersion="3" useAutoFormatting="1" subtotalHiddenItems="1" rowGrandTotals="0" colGrandTotals="0" itemPrintTitles="1" createdVersion="8" indent="0" outline="1" outlineData="1" multipleFieldFilters="0">
  <location ref="A14:B15"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fld="1"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ute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359FF5-2003-4412-A8BC-F0FFEADFE109}" name="PivotTable14" cacheId="3991" applyNumberFormats="0" applyBorderFormats="0" applyFontFormats="0" applyPatternFormats="0" applyAlignmentFormats="0" applyWidthHeightFormats="1" dataCaption="Values" tag="329de7bc-ee0a-47de-85d2-9f915f5b04bc" updatedVersion="8" minRefreshableVersion="3" useAutoFormatting="1" subtotalHiddenItems="1" itemPrintTitles="1" createdVersion="8" indent="0" outline="1" outlineData="1" multipleFieldFilters="0">
  <location ref="N19:O2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26B63B-828D-4361-97FA-6E633ABBDF51}" name="PivotTable9" cacheId="4015" applyNumberFormats="0" applyBorderFormats="0" applyFontFormats="0" applyPatternFormats="0" applyAlignmentFormats="0" applyWidthHeightFormats="1" dataCaption="Values" tag="adf37320-f972-430d-9806-282c43e711a5" updatedVersion="8" minRefreshableVersion="3" useAutoFormatting="1" subtotalHiddenItems="1" rowGrandTotals="0" colGrandTotals="0" itemPrintTitles="1" createdVersion="8" indent="0" outline="1" outlineData="1" multipleFieldFilters="0" chartFormat="5">
  <location ref="J4:K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2">
    <field x="1"/>
    <field x="2"/>
  </rowFields>
  <rowItems count="4">
    <i>
      <x/>
    </i>
    <i r="1">
      <x/>
    </i>
    <i>
      <x v="1"/>
    </i>
    <i r="1">
      <x v="1"/>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D5D0B5-3A52-44CE-9B22-CCA683BBDC4B}" name="PivotTable11" cacheId="3985" applyNumberFormats="0" applyBorderFormats="0" applyFontFormats="0" applyPatternFormats="0" applyAlignmentFormats="0" applyWidthHeightFormats="1" dataCaption="Values" tag="bedf8214-1767-47e6-8307-eb2239373039" updatedVersion="8" minRefreshableVersion="3" useAutoFormatting="1" subtotalHiddenItems="1" rowGrandTotals="0" colGrandTotals="0" itemPrintTitles="1" createdVersion="8" indent="0" outline="1" outlineData="1" multipleFieldFilters="0" chartFormat="1">
  <location ref="N4:O1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fld="1"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datetable]"/>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0150A0-B4D5-462F-994D-E9FBCDD268AF}" name="PivotTable2" cacheId="3994" applyNumberFormats="0" applyBorderFormats="0" applyFontFormats="0" applyPatternFormats="0" applyAlignmentFormats="0" applyWidthHeightFormats="1" dataCaption="Values" tag="ae24429c-956d-467f-a456-229bd1c4278a" updatedVersion="8" minRefreshableVersion="3" useAutoFormatting="1"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642421-5ACB-4CEF-BFB2-D708BE7FE2BF}" name="PivotTable5" cacheId="4003" applyNumberFormats="0" applyBorderFormats="0" applyFontFormats="0" applyPatternFormats="0" applyAlignmentFormats="0" applyWidthHeightFormats="1" dataCaption="Values" tag="d6bdc25b-ebba-46e1-8ac8-a72323b857ae" updatedVersion="8" minRefreshableVersion="3" useAutoFormatting="1" subtotalHiddenItems="1" rowGrandTotals="0" colGrandTotals="0" itemPrintTitles="1" createdVersion="8" indent="0" outline="1" outlineData="1" multipleFieldFilters="0" chartFormat="7">
  <location ref="A20:B25"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4"/>
    </i>
    <i>
      <x v="2"/>
    </i>
    <i>
      <x v="3"/>
    </i>
    <i>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C730746-1CD9-498A-9E5B-CDBC0F351E3F}" sourceName="[Dim_datetable].[Year]">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4" name="PivotTable1"/>
    <pivotTable tabId="4" name="PivotTable10"/>
    <pivotTable tabId="4" name="PivotTable11"/>
    <pivotTable tabId="4" name="PivotTable12"/>
    <pivotTable tabId="4" name="PivotTable3"/>
    <pivotTable tabId="4" name="PivotTable4"/>
    <pivotTable tabId="4" name="PivotTable42"/>
    <pivotTable tabId="4" name="PivotTable43"/>
    <pivotTable tabId="4" name="PivotTable5"/>
    <pivotTable tabId="4" name="PivotTable6"/>
    <pivotTable tabId="4" name="PivotTable69"/>
    <pivotTable tabId="4" name="PivotTable7"/>
    <pivotTable tabId="4" name="PivotTable8"/>
    <pivotTable tabId="4" name="PivotTable9"/>
    <pivotTable tabId="7" name="PivotTable61"/>
    <pivotTable tabId="7" name="PivotTable62"/>
    <pivotTable tabId="7" name="PivotTable63"/>
    <pivotTable tabId="7" name="PivotTable64"/>
    <pivotTable tabId="7" name="PivotTable68"/>
    <pivotTable tabId="7" name="PivotTable70"/>
    <pivotTable tabId="7" name="PivotTable71"/>
  </pivotTables>
  <data>
    <olap pivotCacheId="609346096">
      <levels count="2">
        <level uniqueName="[Dim_datetable].[Year].[(All)]" sourceCaption="(All)" count="0"/>
        <level uniqueName="[Dim_datetable].[Year].[Year]" sourceCaption="Year" count="2">
          <ranges>
            <range startItem="0">
              <i n="[Dim_datetable].[Year].&amp;[2023]" c="2023"/>
              <i n="[Dim_datetable].[Year].&amp;[2024]" c="2024"/>
            </range>
          </ranges>
        </level>
      </levels>
      <selections count="1">
        <selection n="[Dim_datetabl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Type" xr10:uid="{6EC73D91-5A45-48A4-8923-760EC97150BC}" sourceName="[Dim_datetable].[Week Type]">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4" name="PivotTable1"/>
    <pivotTable tabId="4" name="PivotTable10"/>
    <pivotTable tabId="4" name="PivotTable11"/>
    <pivotTable tabId="4" name="PivotTable12"/>
    <pivotTable tabId="4" name="PivotTable3"/>
    <pivotTable tabId="4" name="PivotTable4"/>
    <pivotTable tabId="4" name="PivotTable42"/>
    <pivotTable tabId="4" name="PivotTable43"/>
    <pivotTable tabId="4" name="PivotTable5"/>
    <pivotTable tabId="4" name="PivotTable6"/>
    <pivotTable tabId="4" name="PivotTable69"/>
    <pivotTable tabId="4" name="PivotTable7"/>
    <pivotTable tabId="4" name="PivotTable8"/>
    <pivotTable tabId="4" name="PivotTable9"/>
    <pivotTable tabId="7" name="PivotTable61"/>
    <pivotTable tabId="7" name="PivotTable62"/>
    <pivotTable tabId="7" name="PivotTable63"/>
    <pivotTable tabId="7" name="PivotTable64"/>
    <pivotTable tabId="7" name="PivotTable68"/>
    <pivotTable tabId="7" name="PivotTable70"/>
    <pivotTable tabId="7" name="PivotTable71"/>
  </pivotTables>
  <data>
    <olap pivotCacheId="609346096">
      <levels count="2">
        <level uniqueName="[Dim_datetable].[Week Type].[(All)]" sourceCaption="(All)" count="0"/>
        <level uniqueName="[Dim_datetable].[Week Type].[Week Type]" sourceCaption="Week Type" count="2">
          <ranges>
            <range startItem="0">
              <i n="[Dim_datetable].[Week Type].&amp;[Weekday]" c="Weekday"/>
              <i n="[Dim_datetable].[Week Type].&amp;[Weekend]" c="Weekend"/>
            </range>
          </ranges>
        </level>
      </levels>
      <selections count="1">
        <selection n="[Dim_datetable].[Week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688692E-A482-4684-83B1-EC9E9EAB2CA0}" sourceName="[Dim_demographics].[Gender]">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4" name="PivotTable1"/>
    <pivotTable tabId="4" name="PivotTable10"/>
    <pivotTable tabId="4" name="PivotTable11"/>
    <pivotTable tabId="4" name="PivotTable12"/>
    <pivotTable tabId="4" name="PivotTable3"/>
    <pivotTable tabId="4" name="PivotTable4"/>
    <pivotTable tabId="4" name="PivotTable42"/>
    <pivotTable tabId="4" name="PivotTable43"/>
    <pivotTable tabId="4" name="PivotTable5"/>
    <pivotTable tabId="4" name="PivotTable6"/>
    <pivotTable tabId="4" name="PivotTable69"/>
    <pivotTable tabId="4" name="PivotTable7"/>
    <pivotTable tabId="4" name="PivotTable8"/>
    <pivotTable tabId="4" name="PivotTable9"/>
    <pivotTable tabId="7" name="PivotTable61"/>
    <pivotTable tabId="7" name="PivotTable62"/>
    <pivotTable tabId="7" name="PivotTable63"/>
    <pivotTable tabId="7" name="PivotTable64"/>
    <pivotTable tabId="7" name="PivotTable68"/>
    <pivotTable tabId="7" name="PivotTable70"/>
    <pivotTable tabId="7" name="PivotTable71"/>
  </pivotTables>
  <data>
    <olap pivotCacheId="609346096">
      <levels count="2">
        <level uniqueName="[Dim_demographics].[Gender].[(All)]" sourceCaption="(All)" count="0"/>
        <level uniqueName="[Dim_demographics].[Gender].[Gender]" sourceCaption="Gender" count="3">
          <ranges>
            <range startItem="0">
              <i n="[Dim_demographics].[Gender].&amp;[Female]" c="Female"/>
              <i n="[Dim_demographics].[Gender].&amp;[Male]" c="Male"/>
              <i n="[Dim_demographics].[Gender].&amp;[Other]" c="Other"/>
            </range>
          </ranges>
        </level>
      </levels>
      <selections count="1">
        <selection n="[Dim_demographic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DA565AB-B34C-4144-9F9F-9173F22554AA}" sourceName="[Dim_demographics].[Occupation]">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4" name="PivotTable1"/>
    <pivotTable tabId="4" name="PivotTable10"/>
    <pivotTable tabId="4" name="PivotTable11"/>
    <pivotTable tabId="4" name="PivotTable12"/>
    <pivotTable tabId="4" name="PivotTable3"/>
    <pivotTable tabId="4" name="PivotTable4"/>
    <pivotTable tabId="4" name="PivotTable42"/>
    <pivotTable tabId="4" name="PivotTable43"/>
    <pivotTable tabId="4" name="PivotTable5"/>
    <pivotTable tabId="4" name="PivotTable6"/>
    <pivotTable tabId="4" name="PivotTable69"/>
    <pivotTable tabId="4" name="PivotTable7"/>
    <pivotTable tabId="4" name="PivotTable8"/>
    <pivotTable tabId="4" name="PivotTable9"/>
    <pivotTable tabId="7" name="PivotTable61"/>
    <pivotTable tabId="7" name="PivotTable62"/>
    <pivotTable tabId="7" name="PivotTable63"/>
    <pivotTable tabId="7" name="PivotTable64"/>
    <pivotTable tabId="7" name="PivotTable68"/>
    <pivotTable tabId="7" name="PivotTable70"/>
    <pivotTable tabId="7" name="PivotTable71"/>
  </pivotTables>
  <data>
    <olap pivotCacheId="609346096">
      <levels count="2">
        <level uniqueName="[Dim_demographics].[Occupation].[(All)]" sourceCaption="(All)" count="0"/>
        <level uniqueName="[Dim_demographics].[Occupation].[Occupation]" sourceCaption="Occupation" count="6">
          <ranges>
            <range startItem="0">
              <i n="[Dim_demographics].[Occupation].&amp;[Other]" c="Other"/>
              <i n="[Dim_demographics].[Occupation].&amp;[Professional]" c="Professional"/>
              <i n="[Dim_demographics].[Occupation].&amp;[Retired]" c="Retired"/>
              <i n="[Dim_demographics].[Occupation].&amp;[Self-Employed]" c="Self-Employed"/>
              <i n="[Dim_demographics].[Occupation].&amp;[Student]" c="Student"/>
              <i n="[Dim_demographics].[Occupation].&amp;[Unemployed]" c="Unemployed"/>
            </range>
          </ranges>
        </level>
      </levels>
      <selections count="1">
        <selection n="[Dim_demographics].[Occup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E24484F-34EF-43C5-81F1-29C8A8706B9C}" cache="Slicer_Year" caption="Year" showCaption="0" level="1" style="SlicerStyleDark1" rowHeight="144000"/>
  <slicer name="Week Type" xr10:uid="{DF9F189A-91FB-47CF-95A7-05F6F84A8AC5}" cache="Slicer_Week_Type" caption="Week Type" showCaption="0" level="1" style="SlicerStyleDark1" rowHeight="144000"/>
  <slicer name="Gender" xr10:uid="{70755510-D04F-47A5-A345-E58B6C114B3D}" cache="Slicer_Gender" caption="Gender" showCaption="0" level="1" style="SlicerStyleDark1" rowHeight="144000"/>
  <slicer name="Occupation" xr10:uid="{EF251BAA-BAA9-4074-8D37-F0566B21D2AA}" cache="Slicer_Occupation" caption="Occupation" showCaption="0" level="1" style="SlicerStyleDark1"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21.xml"/><Relationship Id="rId13" Type="http://schemas.openxmlformats.org/officeDocument/2006/relationships/pivotTable" Target="../pivotTables/pivotTable26.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openxmlformats.org/officeDocument/2006/relationships/pivotTable" Target="../pivotTables/pivotTable25.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5" Type="http://schemas.openxmlformats.org/officeDocument/2006/relationships/drawing" Target="../drawings/drawing1.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 Id="rId14" Type="http://schemas.openxmlformats.org/officeDocument/2006/relationships/pivotTable" Target="../pivotTables/pivotTable27.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D6AC-273D-422A-8C8E-F24FCEC94B57}">
  <dimension ref="A2:AB25"/>
  <sheetViews>
    <sheetView tabSelected="1" workbookViewId="0">
      <selection activeCell="AD5" sqref="AD5"/>
    </sheetView>
  </sheetViews>
  <sheetFormatPr defaultRowHeight="14.25"/>
  <cols>
    <col min="1" max="1" width="13.125" bestFit="1" customWidth="1"/>
    <col min="2" max="2" width="16.5" bestFit="1" customWidth="1"/>
    <col min="4" max="4" width="13.125" bestFit="1" customWidth="1"/>
    <col min="5" max="5" width="16.5" bestFit="1" customWidth="1"/>
    <col min="6" max="7" width="13.125" bestFit="1" customWidth="1"/>
    <col min="8" max="8" width="16.5" bestFit="1" customWidth="1"/>
    <col min="9" max="9" width="7.875" bestFit="1" customWidth="1"/>
    <col min="10" max="10" width="13.125" bestFit="1" customWidth="1"/>
    <col min="11" max="11" width="16.5" bestFit="1" customWidth="1"/>
    <col min="12" max="12" width="17.625" bestFit="1" customWidth="1"/>
    <col min="13" max="13" width="7.875" bestFit="1" customWidth="1"/>
    <col min="14" max="14" width="13.125" bestFit="1" customWidth="1"/>
    <col min="15" max="15" width="11.5" bestFit="1" customWidth="1"/>
    <col min="16" max="16" width="7.875" bestFit="1" customWidth="1"/>
    <col min="17" max="17" width="10.5" bestFit="1" customWidth="1"/>
    <col min="18" max="18" width="15.375" bestFit="1" customWidth="1"/>
    <col min="19" max="22" width="7.875" bestFit="1" customWidth="1"/>
    <col min="23" max="23" width="13.125" bestFit="1" customWidth="1"/>
    <col min="24" max="24" width="16.5" bestFit="1" customWidth="1"/>
    <col min="25" max="25" width="7.875" bestFit="1" customWidth="1"/>
    <col min="26" max="26" width="13.125" bestFit="1" customWidth="1"/>
    <col min="27" max="27" width="16.5" bestFit="1" customWidth="1"/>
    <col min="28" max="30" width="7.875" bestFit="1" customWidth="1"/>
    <col min="31" max="31" width="13.125" bestFit="1" customWidth="1"/>
    <col min="32" max="32" width="16.5" bestFit="1" customWidth="1"/>
    <col min="33" max="36" width="5.5" bestFit="1" customWidth="1"/>
    <col min="37" max="37" width="4" bestFit="1" customWidth="1"/>
    <col min="38" max="38" width="11.375" bestFit="1" customWidth="1"/>
    <col min="39" max="43" width="2.875" bestFit="1" customWidth="1"/>
    <col min="44" max="44" width="3.875" bestFit="1" customWidth="1"/>
    <col min="45" max="47" width="2.875" bestFit="1" customWidth="1"/>
    <col min="48" max="48" width="3.875" bestFit="1" customWidth="1"/>
    <col min="49" max="60" width="2.875" bestFit="1" customWidth="1"/>
    <col min="61" max="61" width="3.875" bestFit="1" customWidth="1"/>
    <col min="62" max="63" width="2.875" bestFit="1" customWidth="1"/>
    <col min="64" max="64" width="3.875" bestFit="1" customWidth="1"/>
    <col min="65" max="77" width="2.875" bestFit="1" customWidth="1"/>
    <col min="78" max="187" width="7.875" bestFit="1" customWidth="1"/>
    <col min="188" max="188" width="11.375" bestFit="1" customWidth="1"/>
  </cols>
  <sheetData>
    <row r="2" spans="1:28">
      <c r="A2" t="s">
        <v>0</v>
      </c>
      <c r="J2" t="s">
        <v>17</v>
      </c>
      <c r="N2" t="s">
        <v>27</v>
      </c>
      <c r="W2" t="s">
        <v>50</v>
      </c>
    </row>
    <row r="4" spans="1:28">
      <c r="A4" t="s">
        <v>0</v>
      </c>
      <c r="J4" s="3" t="s">
        <v>3</v>
      </c>
      <c r="K4" t="s">
        <v>0</v>
      </c>
      <c r="N4" s="3" t="s">
        <v>3</v>
      </c>
      <c r="O4" t="s">
        <v>0</v>
      </c>
      <c r="Q4" t="str">
        <f>N4</f>
        <v>Row Labels</v>
      </c>
      <c r="R4" t="str">
        <f>O4</f>
        <v>Total Passengers</v>
      </c>
      <c r="S4" t="s">
        <v>35</v>
      </c>
      <c r="T4" t="s">
        <v>36</v>
      </c>
      <c r="W4" s="3" t="s">
        <v>3</v>
      </c>
      <c r="X4" t="s">
        <v>0</v>
      </c>
      <c r="Z4" t="str">
        <f>W4</f>
        <v>Row Labels</v>
      </c>
      <c r="AA4" t="str">
        <f>X4</f>
        <v>Total Passengers</v>
      </c>
      <c r="AB4" t="s">
        <v>42</v>
      </c>
    </row>
    <row r="5" spans="1:28">
      <c r="A5" s="2">
        <v>6587</v>
      </c>
      <c r="J5" s="4">
        <v>2023</v>
      </c>
      <c r="K5" s="1"/>
      <c r="N5" s="4" t="s">
        <v>31</v>
      </c>
      <c r="O5" s="2">
        <v>1185</v>
      </c>
      <c r="Q5" t="str">
        <f t="shared" ref="Q5:R11" si="0">N5</f>
        <v>Sun</v>
      </c>
      <c r="R5">
        <f t="shared" si="0"/>
        <v>1185</v>
      </c>
      <c r="S5">
        <f>AVERAGE($R$5:$R$11)</f>
        <v>941</v>
      </c>
      <c r="T5">
        <f>IF(R5&gt;S5,R5,"")</f>
        <v>1185</v>
      </c>
      <c r="W5" s="4" t="s">
        <v>44</v>
      </c>
      <c r="X5" s="2">
        <v>4472</v>
      </c>
      <c r="Z5" t="str">
        <f t="shared" ref="Z5:AA6" si="1">W5</f>
        <v>Day</v>
      </c>
      <c r="AA5">
        <f t="shared" si="1"/>
        <v>4472</v>
      </c>
      <c r="AB5" s="7">
        <f>AA5/SUM($AA$5:$AA$6)</f>
        <v>0.67891301047517838</v>
      </c>
    </row>
    <row r="6" spans="1:28">
      <c r="J6" s="6" t="s">
        <v>18</v>
      </c>
      <c r="K6" s="2">
        <v>5654</v>
      </c>
      <c r="N6" s="4" t="s">
        <v>29</v>
      </c>
      <c r="O6" s="2">
        <v>1085</v>
      </c>
      <c r="Q6" t="str">
        <f t="shared" si="0"/>
        <v>Mon</v>
      </c>
      <c r="R6">
        <f t="shared" si="0"/>
        <v>1085</v>
      </c>
      <c r="S6">
        <f t="shared" ref="S6:S11" si="2">AVERAGE($R$5:$R$11)</f>
        <v>941</v>
      </c>
      <c r="T6">
        <f t="shared" ref="T6:T11" si="3">IF(R6&gt;S6,R6,"")</f>
        <v>1085</v>
      </c>
      <c r="W6" s="4" t="s">
        <v>45</v>
      </c>
      <c r="X6" s="2">
        <v>2115</v>
      </c>
      <c r="Z6" t="str">
        <f t="shared" si="1"/>
        <v>Night</v>
      </c>
      <c r="AA6">
        <f t="shared" si="1"/>
        <v>2115</v>
      </c>
      <c r="AB6" s="7">
        <f>AA6/SUM($AA$5:$AA$6)</f>
        <v>0.32108698952482162</v>
      </c>
    </row>
    <row r="7" spans="1:28">
      <c r="A7" t="s">
        <v>1</v>
      </c>
      <c r="J7" s="4">
        <v>2024</v>
      </c>
      <c r="K7" s="1"/>
      <c r="N7" s="4" t="s">
        <v>33</v>
      </c>
      <c r="O7" s="2">
        <v>983</v>
      </c>
      <c r="Q7" t="str">
        <f t="shared" si="0"/>
        <v>Tue</v>
      </c>
      <c r="R7">
        <f t="shared" si="0"/>
        <v>983</v>
      </c>
      <c r="S7">
        <f t="shared" si="2"/>
        <v>941</v>
      </c>
      <c r="T7">
        <f t="shared" si="3"/>
        <v>983</v>
      </c>
    </row>
    <row r="8" spans="1:28">
      <c r="J8" s="6" t="s">
        <v>19</v>
      </c>
      <c r="K8" s="2">
        <v>933</v>
      </c>
      <c r="N8" s="4" t="s">
        <v>34</v>
      </c>
      <c r="O8" s="2">
        <v>887</v>
      </c>
      <c r="Q8" t="str">
        <f t="shared" si="0"/>
        <v>Wed</v>
      </c>
      <c r="R8">
        <f t="shared" si="0"/>
        <v>887</v>
      </c>
      <c r="S8">
        <f t="shared" si="2"/>
        <v>941</v>
      </c>
      <c r="T8" t="str">
        <f t="shared" si="3"/>
        <v/>
      </c>
      <c r="Z8" t="s">
        <v>49</v>
      </c>
    </row>
    <row r="9" spans="1:28">
      <c r="A9" t="s">
        <v>2</v>
      </c>
      <c r="N9" s="4" t="s">
        <v>32</v>
      </c>
      <c r="O9" s="2">
        <v>889</v>
      </c>
      <c r="Q9" t="str">
        <f t="shared" si="0"/>
        <v>Thu</v>
      </c>
      <c r="R9">
        <f t="shared" si="0"/>
        <v>889</v>
      </c>
      <c r="S9">
        <f t="shared" si="2"/>
        <v>941</v>
      </c>
      <c r="T9" t="str">
        <f t="shared" si="3"/>
        <v/>
      </c>
      <c r="Z9" s="3" t="s">
        <v>3</v>
      </c>
      <c r="AA9" t="s">
        <v>0</v>
      </c>
    </row>
    <row r="10" spans="1:28">
      <c r="A10" s="2">
        <v>32.935000000000002</v>
      </c>
      <c r="J10" t="s">
        <v>20</v>
      </c>
      <c r="N10" s="4" t="s">
        <v>28</v>
      </c>
      <c r="O10" s="2">
        <v>762</v>
      </c>
      <c r="Q10" t="str">
        <f t="shared" si="0"/>
        <v>Fri</v>
      </c>
      <c r="R10">
        <f t="shared" si="0"/>
        <v>762</v>
      </c>
      <c r="S10">
        <f t="shared" si="2"/>
        <v>941</v>
      </c>
      <c r="T10" t="str">
        <f t="shared" si="3"/>
        <v/>
      </c>
      <c r="Z10" s="4" t="s">
        <v>46</v>
      </c>
      <c r="AA10" s="2">
        <v>1835</v>
      </c>
    </row>
    <row r="11" spans="1:28">
      <c r="N11" s="4" t="s">
        <v>30</v>
      </c>
      <c r="O11" s="2">
        <v>796</v>
      </c>
      <c r="Q11" t="str">
        <f t="shared" si="0"/>
        <v>Sat</v>
      </c>
      <c r="R11">
        <f t="shared" si="0"/>
        <v>796</v>
      </c>
      <c r="S11">
        <f t="shared" si="2"/>
        <v>941</v>
      </c>
      <c r="T11" t="str">
        <f t="shared" si="3"/>
        <v/>
      </c>
      <c r="Z11" s="4" t="s">
        <v>47</v>
      </c>
      <c r="AA11" s="2">
        <v>1274</v>
      </c>
    </row>
    <row r="12" spans="1:28">
      <c r="A12" t="s">
        <v>7</v>
      </c>
      <c r="D12" t="s">
        <v>8</v>
      </c>
      <c r="J12" s="3" t="s">
        <v>3</v>
      </c>
      <c r="K12" t="s">
        <v>0</v>
      </c>
      <c r="L12" t="s">
        <v>21</v>
      </c>
      <c r="Z12" s="4" t="s">
        <v>48</v>
      </c>
      <c r="AA12" s="2">
        <v>2331</v>
      </c>
    </row>
    <row r="13" spans="1:28">
      <c r="J13" s="4">
        <v>2023</v>
      </c>
      <c r="K13" s="2">
        <v>5654</v>
      </c>
      <c r="L13" s="7"/>
      <c r="Z13" s="4" t="s">
        <v>45</v>
      </c>
      <c r="AA13" s="2">
        <v>1147</v>
      </c>
    </row>
    <row r="14" spans="1:28">
      <c r="A14" s="3" t="s">
        <v>3</v>
      </c>
      <c r="B14" t="s">
        <v>0</v>
      </c>
      <c r="D14" s="3" t="s">
        <v>3</v>
      </c>
      <c r="E14" t="s">
        <v>0</v>
      </c>
      <c r="J14" s="4">
        <v>2024</v>
      </c>
      <c r="K14" s="2">
        <v>933</v>
      </c>
      <c r="L14" s="7">
        <v>-0.83498408206579411</v>
      </c>
      <c r="Q14" t="s">
        <v>3</v>
      </c>
      <c r="R14" t="s">
        <v>41</v>
      </c>
    </row>
    <row r="15" spans="1:28">
      <c r="A15" s="4" t="s">
        <v>4</v>
      </c>
      <c r="B15" s="2">
        <v>1322</v>
      </c>
      <c r="D15" s="4" t="s">
        <v>5</v>
      </c>
      <c r="E15" s="2">
        <v>185</v>
      </c>
      <c r="Q15" t="s">
        <v>38</v>
      </c>
      <c r="R15">
        <v>20</v>
      </c>
      <c r="S15" t="str">
        <f>R15&amp;" Buses"</f>
        <v>20 Buses</v>
      </c>
      <c r="Z15" t="str">
        <f>Z9</f>
        <v>Row Labels</v>
      </c>
      <c r="AA15" t="str">
        <f>AA9</f>
        <v>Total Passengers</v>
      </c>
    </row>
    <row r="16" spans="1:28">
      <c r="Q16" t="s">
        <v>39</v>
      </c>
      <c r="R16">
        <v>27</v>
      </c>
      <c r="S16" t="str">
        <f t="shared" ref="S16:S17" si="4">R16&amp;" Buses"</f>
        <v>27 Buses</v>
      </c>
      <c r="Z16" t="str">
        <f t="shared" ref="Z16:AA16" si="5">Z10</f>
        <v>Afternoon</v>
      </c>
      <c r="AA16">
        <f t="shared" si="5"/>
        <v>1835</v>
      </c>
    </row>
    <row r="17" spans="1:27">
      <c r="J17" t="s">
        <v>22</v>
      </c>
      <c r="K17" t="s">
        <v>23</v>
      </c>
      <c r="N17" t="s">
        <v>37</v>
      </c>
      <c r="Q17" t="s">
        <v>40</v>
      </c>
      <c r="R17">
        <v>37</v>
      </c>
      <c r="S17" t="str">
        <f t="shared" si="4"/>
        <v>37 Buses</v>
      </c>
      <c r="Z17" t="str">
        <f t="shared" ref="Z17:AA17" si="6">Z11</f>
        <v>Evening</v>
      </c>
      <c r="AA17">
        <f t="shared" si="6"/>
        <v>1274</v>
      </c>
    </row>
    <row r="18" spans="1:27">
      <c r="A18" t="s">
        <v>9</v>
      </c>
      <c r="D18" t="s">
        <v>15</v>
      </c>
      <c r="G18" t="s">
        <v>16</v>
      </c>
      <c r="J18" s="7">
        <f>GETPIVOTDATA("[__Xl2].[Measures].[Total Passengers]",$J$12,"[Dim_datetable].[Year]","[Dim_datetable].[Year].&amp;[2024]")</f>
        <v>-0.83498408206579411</v>
      </c>
      <c r="K18" t="str">
        <f>IF(J18&lt;0,J21,J22)</f>
        <v>↓</v>
      </c>
      <c r="Z18" t="str">
        <f t="shared" ref="Z18:AA18" si="7">Z12</f>
        <v>Morning</v>
      </c>
      <c r="AA18">
        <f t="shared" si="7"/>
        <v>2331</v>
      </c>
    </row>
    <row r="19" spans="1:27">
      <c r="N19" s="3" t="s">
        <v>3</v>
      </c>
      <c r="O19" t="s">
        <v>41</v>
      </c>
      <c r="Q19" t="str">
        <f>N19</f>
        <v>Row Labels</v>
      </c>
      <c r="R19" t="s">
        <v>42</v>
      </c>
      <c r="S19" t="s">
        <v>43</v>
      </c>
      <c r="Z19" t="str">
        <f t="shared" ref="Z19:AA19" si="8">Z13</f>
        <v>Night</v>
      </c>
      <c r="AA19">
        <f t="shared" si="8"/>
        <v>1147</v>
      </c>
    </row>
    <row r="20" spans="1:27">
      <c r="A20" s="3" t="s">
        <v>3</v>
      </c>
      <c r="B20" t="s">
        <v>0</v>
      </c>
      <c r="D20" s="3" t="s">
        <v>3</v>
      </c>
      <c r="E20" t="s">
        <v>0</v>
      </c>
      <c r="G20" s="3" t="s">
        <v>3</v>
      </c>
      <c r="H20" t="s">
        <v>0</v>
      </c>
      <c r="J20" t="s">
        <v>26</v>
      </c>
      <c r="N20" s="4" t="s">
        <v>38</v>
      </c>
      <c r="O20" s="2">
        <v>20</v>
      </c>
      <c r="Q20" t="str">
        <f t="shared" ref="Q20:Q22" si="9">N20</f>
        <v>Over-Utilized</v>
      </c>
      <c r="R20" s="8">
        <f>R15/SUM($R$15:$R$17)</f>
        <v>0.23809523809523808</v>
      </c>
      <c r="S20" s="10">
        <f>1-R20</f>
        <v>0.76190476190476186</v>
      </c>
    </row>
    <row r="21" spans="1:27">
      <c r="A21" s="4" t="s">
        <v>11</v>
      </c>
      <c r="B21" s="2">
        <v>1752</v>
      </c>
      <c r="D21" s="5">
        <v>0.87291666666666667</v>
      </c>
      <c r="E21" s="2">
        <v>80</v>
      </c>
      <c r="G21" s="5">
        <v>0.82638888888888884</v>
      </c>
      <c r="H21" s="2">
        <v>15</v>
      </c>
      <c r="J21" s="9" t="s">
        <v>24</v>
      </c>
      <c r="N21" s="4" t="s">
        <v>39</v>
      </c>
      <c r="O21" s="2">
        <v>27</v>
      </c>
      <c r="Q21" t="str">
        <f t="shared" si="9"/>
        <v>Under-Utilized</v>
      </c>
      <c r="R21" s="8">
        <f t="shared" ref="R21:R22" si="10">R16/SUM($R$15:$R$17)</f>
        <v>0.32142857142857145</v>
      </c>
      <c r="S21" s="10">
        <f t="shared" ref="S21:S22" si="11">1-R21</f>
        <v>0.6785714285714286</v>
      </c>
    </row>
    <row r="22" spans="1:27">
      <c r="A22" s="4" t="s">
        <v>14</v>
      </c>
      <c r="B22" s="2">
        <v>1653</v>
      </c>
      <c r="J22" s="9" t="s">
        <v>25</v>
      </c>
      <c r="N22" s="4" t="s">
        <v>40</v>
      </c>
      <c r="O22" s="2">
        <v>37</v>
      </c>
      <c r="Q22" t="str">
        <f t="shared" si="9"/>
        <v>Well-Utilized</v>
      </c>
      <c r="R22" s="8">
        <f t="shared" si="10"/>
        <v>0.44047619047619047</v>
      </c>
      <c r="S22" s="10">
        <f t="shared" si="11"/>
        <v>0.55952380952380953</v>
      </c>
    </row>
    <row r="23" spans="1:27">
      <c r="A23" s="4" t="s">
        <v>12</v>
      </c>
      <c r="B23" s="2">
        <v>1584</v>
      </c>
      <c r="N23" s="4" t="s">
        <v>6</v>
      </c>
      <c r="O23" s="2">
        <v>40</v>
      </c>
    </row>
    <row r="24" spans="1:27">
      <c r="A24" s="4" t="s">
        <v>13</v>
      </c>
      <c r="B24" s="2">
        <v>1019</v>
      </c>
    </row>
    <row r="25" spans="1:27">
      <c r="A25" s="4" t="s">
        <v>10</v>
      </c>
      <c r="B25" s="2">
        <v>579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3547-DED3-416C-8474-2B75113A1948}">
  <dimension ref="A2:AO116"/>
  <sheetViews>
    <sheetView workbookViewId="0">
      <selection activeCell="AB54" sqref="AB54"/>
    </sheetView>
  </sheetViews>
  <sheetFormatPr defaultRowHeight="14.25"/>
  <cols>
    <col min="1" max="1" width="16.5" bestFit="1" customWidth="1"/>
    <col min="2" max="2" width="10.625" customWidth="1"/>
    <col min="3" max="3" width="10.5" customWidth="1"/>
    <col min="4" max="4" width="17.125" bestFit="1" customWidth="1"/>
    <col min="5" max="5" width="16.5" bestFit="1" customWidth="1"/>
    <col min="6" max="7" width="10.5" bestFit="1" customWidth="1"/>
    <col min="8" max="8" width="13.125" bestFit="1" customWidth="1"/>
    <col min="9" max="9" width="16.5" bestFit="1" customWidth="1"/>
    <col min="10" max="10" width="11.375" bestFit="1" customWidth="1"/>
    <col min="11" max="11" width="10.125" customWidth="1"/>
    <col min="12" max="12" width="13.125" bestFit="1" customWidth="1"/>
    <col min="13" max="13" width="16.5" bestFit="1" customWidth="1"/>
    <col min="14" max="15" width="11.375" bestFit="1" customWidth="1"/>
    <col min="16" max="16" width="13.125" bestFit="1" customWidth="1"/>
    <col min="17" max="18" width="16.5" bestFit="1" customWidth="1"/>
    <col min="20" max="20" width="16.5" bestFit="1" customWidth="1"/>
    <col min="21" max="22" width="16.125" bestFit="1" customWidth="1"/>
    <col min="23" max="23" width="11.375" bestFit="1" customWidth="1"/>
    <col min="24" max="24" width="16.5" bestFit="1" customWidth="1"/>
    <col min="25" max="25" width="16.125" bestFit="1" customWidth="1"/>
    <col min="26" max="26" width="11.375" bestFit="1" customWidth="1"/>
    <col min="27" max="27" width="6.375" bestFit="1" customWidth="1"/>
    <col min="28" max="28" width="16.5" bestFit="1" customWidth="1"/>
    <col min="29" max="29" width="16.125" bestFit="1" customWidth="1"/>
    <col min="30" max="30" width="13.125" bestFit="1" customWidth="1"/>
    <col min="31" max="32" width="16.5" bestFit="1" customWidth="1"/>
    <col min="33" max="33" width="16.125" bestFit="1" customWidth="1"/>
    <col min="34" max="34" width="7.875" bestFit="1" customWidth="1"/>
    <col min="35" max="35" width="10.125" bestFit="1" customWidth="1"/>
    <col min="36" max="36" width="16.5" bestFit="1" customWidth="1"/>
    <col min="37" max="37" width="16.125" bestFit="1" customWidth="1"/>
    <col min="38" max="38" width="7.875" bestFit="1" customWidth="1"/>
    <col min="39" max="39" width="10.125" bestFit="1" customWidth="1"/>
    <col min="40" max="40" width="15.75" bestFit="1" customWidth="1"/>
    <col min="41" max="41" width="16.125" bestFit="1" customWidth="1"/>
    <col min="42" max="42" width="7.875" bestFit="1" customWidth="1"/>
    <col min="43" max="43" width="10.125" bestFit="1" customWidth="1"/>
    <col min="44" max="44" width="17.125" bestFit="1" customWidth="1"/>
    <col min="45" max="45" width="15.75" bestFit="1" customWidth="1"/>
    <col min="46" max="46" width="16.5" bestFit="1" customWidth="1"/>
    <col min="47" max="49" width="10.125" bestFit="1" customWidth="1"/>
    <col min="50" max="50" width="10.25" customWidth="1"/>
    <col min="51" max="51" width="10.125" bestFit="1" customWidth="1"/>
  </cols>
  <sheetData>
    <row r="2" spans="1:41">
      <c r="A2" t="s">
        <v>53</v>
      </c>
      <c r="D2" t="s">
        <v>63</v>
      </c>
      <c r="H2" t="s">
        <v>70</v>
      </c>
      <c r="L2" t="s">
        <v>71</v>
      </c>
      <c r="P2" t="s">
        <v>75</v>
      </c>
      <c r="T2" t="s">
        <v>81</v>
      </c>
      <c r="X2" t="s">
        <v>82</v>
      </c>
      <c r="AB2" t="s">
        <v>83</v>
      </c>
      <c r="AF2" t="s">
        <v>84</v>
      </c>
      <c r="AJ2" t="s">
        <v>86</v>
      </c>
      <c r="AN2" t="s">
        <v>85</v>
      </c>
    </row>
    <row r="4" spans="1:41">
      <c r="A4" t="s">
        <v>52</v>
      </c>
      <c r="D4" s="3" t="s">
        <v>3</v>
      </c>
      <c r="E4" t="s">
        <v>0</v>
      </c>
      <c r="H4" s="3" t="s">
        <v>3</v>
      </c>
      <c r="I4" t="s">
        <v>0</v>
      </c>
      <c r="L4" s="3" t="s">
        <v>3</v>
      </c>
      <c r="M4" t="s">
        <v>0</v>
      </c>
      <c r="P4" s="3" t="s">
        <v>3</v>
      </c>
      <c r="Q4" t="s">
        <v>0</v>
      </c>
      <c r="T4" s="3" t="s">
        <v>0</v>
      </c>
      <c r="U4" s="3" t="s">
        <v>62</v>
      </c>
      <c r="X4" s="3" t="s">
        <v>0</v>
      </c>
      <c r="Y4" s="3" t="s">
        <v>62</v>
      </c>
      <c r="AB4" s="3" t="s">
        <v>0</v>
      </c>
      <c r="AC4" s="3" t="s">
        <v>62</v>
      </c>
      <c r="AF4" s="3" t="s">
        <v>0</v>
      </c>
      <c r="AG4" s="3" t="s">
        <v>62</v>
      </c>
      <c r="AJ4" s="3" t="s">
        <v>0</v>
      </c>
      <c r="AK4" s="3" t="s">
        <v>62</v>
      </c>
      <c r="AN4" s="3" t="s">
        <v>0</v>
      </c>
      <c r="AO4" s="3" t="s">
        <v>62</v>
      </c>
    </row>
    <row r="5" spans="1:41">
      <c r="A5" s="2">
        <v>200</v>
      </c>
      <c r="D5" s="4" t="s">
        <v>4</v>
      </c>
      <c r="E5" s="2">
        <v>1322</v>
      </c>
      <c r="H5" s="4" t="s">
        <v>66</v>
      </c>
      <c r="I5" s="2">
        <v>1474</v>
      </c>
      <c r="L5" s="4" t="s">
        <v>72</v>
      </c>
      <c r="M5" s="2">
        <v>1007</v>
      </c>
      <c r="P5" s="4" t="s">
        <v>74</v>
      </c>
      <c r="Q5" s="2">
        <v>1633</v>
      </c>
      <c r="T5" s="3" t="s">
        <v>3</v>
      </c>
      <c r="U5" t="s">
        <v>79</v>
      </c>
      <c r="X5" s="3" t="s">
        <v>3</v>
      </c>
      <c r="Y5" t="s">
        <v>79</v>
      </c>
      <c r="AB5" s="3" t="s">
        <v>3</v>
      </c>
      <c r="AC5" t="s">
        <v>79</v>
      </c>
      <c r="AF5" s="3" t="s">
        <v>3</v>
      </c>
      <c r="AG5" t="s">
        <v>79</v>
      </c>
      <c r="AJ5" s="3" t="s">
        <v>3</v>
      </c>
      <c r="AK5" t="s">
        <v>79</v>
      </c>
      <c r="AN5" s="3" t="s">
        <v>3</v>
      </c>
      <c r="AO5" t="s">
        <v>79</v>
      </c>
    </row>
    <row r="6" spans="1:41">
      <c r="D6" s="4" t="s">
        <v>56</v>
      </c>
      <c r="E6" s="2">
        <v>1271</v>
      </c>
      <c r="H6" s="4" t="s">
        <v>68</v>
      </c>
      <c r="I6" s="2">
        <v>1382</v>
      </c>
      <c r="L6" s="4" t="s">
        <v>73</v>
      </c>
      <c r="M6" s="2">
        <v>4877</v>
      </c>
      <c r="P6" s="4" t="s">
        <v>76</v>
      </c>
      <c r="Q6" s="2">
        <v>1554</v>
      </c>
      <c r="T6" s="5">
        <v>0.87291666666666667</v>
      </c>
      <c r="U6" s="2">
        <v>80</v>
      </c>
      <c r="X6" s="5">
        <v>0.87291666666666667</v>
      </c>
      <c r="Y6" s="2">
        <v>80</v>
      </c>
      <c r="AB6" s="5">
        <v>0.87291666666666667</v>
      </c>
      <c r="AC6" s="2">
        <v>80</v>
      </c>
      <c r="AF6" s="5">
        <v>0.87291666666666667</v>
      </c>
      <c r="AG6" s="2">
        <v>80</v>
      </c>
      <c r="AJ6" s="5">
        <v>0.87291666666666667</v>
      </c>
      <c r="AK6" s="2">
        <v>80</v>
      </c>
      <c r="AN6" s="5">
        <v>0.87291666666666667</v>
      </c>
      <c r="AO6" s="2">
        <v>80</v>
      </c>
    </row>
    <row r="7" spans="1:41">
      <c r="A7" t="str">
        <f>A4</f>
        <v>Total Transaction</v>
      </c>
      <c r="D7" s="4" t="s">
        <v>54</v>
      </c>
      <c r="E7" s="2">
        <v>754</v>
      </c>
      <c r="H7" s="4" t="s">
        <v>67</v>
      </c>
      <c r="I7" s="2">
        <v>1281</v>
      </c>
      <c r="L7" s="4" t="s">
        <v>74</v>
      </c>
      <c r="M7" s="2">
        <v>703</v>
      </c>
      <c r="P7" s="4" t="s">
        <v>78</v>
      </c>
      <c r="Q7" s="2">
        <v>1321</v>
      </c>
    </row>
    <row r="8" spans="1:41">
      <c r="A8">
        <f>A5</f>
        <v>200</v>
      </c>
      <c r="D8" s="4" t="s">
        <v>61</v>
      </c>
      <c r="E8" s="2">
        <v>741</v>
      </c>
      <c r="H8" s="4" t="s">
        <v>69</v>
      </c>
      <c r="I8" s="2">
        <v>1089</v>
      </c>
      <c r="P8" s="4" t="s">
        <v>80</v>
      </c>
      <c r="Q8" s="2">
        <v>1011</v>
      </c>
      <c r="T8" t="s">
        <v>103</v>
      </c>
    </row>
    <row r="9" spans="1:41">
      <c r="D9" s="4" t="s">
        <v>60</v>
      </c>
      <c r="E9" s="2">
        <v>659</v>
      </c>
      <c r="H9" s="4" t="s">
        <v>65</v>
      </c>
      <c r="I9" s="2">
        <v>785</v>
      </c>
      <c r="P9" s="4" t="s">
        <v>77</v>
      </c>
      <c r="Q9" s="2">
        <v>589</v>
      </c>
      <c r="T9" t="str">
        <f>"OTHER Peak hour: " &amp;TEXT(T6,"HH:MM:SS")</f>
        <v>OTHER Peak hour: 20:57:00</v>
      </c>
      <c r="X9" t="str">
        <f>"PROFESSIONAL Peak hour: " &amp;TEXT(X6,"HH:MM:SS")</f>
        <v>PROFESSIONAL Peak hour: 20:57:00</v>
      </c>
      <c r="AB9" t="str">
        <f>"RETIRED Peak hour: "&amp;TEXT(AB6,"HH:MM:SS")</f>
        <v>RETIRED Peak hour: 20:57:00</v>
      </c>
      <c r="AF9" t="str">
        <f>"SELF-EMPLOYED Peak hour: "&amp;TEXT(AF6,"HH:MM:SS")</f>
        <v>SELF-EMPLOYED Peak hour: 20:57:00</v>
      </c>
      <c r="AJ9" t="str">
        <f>"STUDENT Peak hour: "&amp;TEXT(AJ6,"HH:MM:SS")</f>
        <v>STUDENT Peak hour: 20:57:00</v>
      </c>
      <c r="AN9" t="str">
        <f>"UNEMPLOYED Peak hour: "&amp;TEXT(AN6,"HH:MM:SS")</f>
        <v>UNEMPLOYED Peak hour: 20:57:00</v>
      </c>
    </row>
    <row r="10" spans="1:41">
      <c r="D10" s="4" t="s">
        <v>58</v>
      </c>
      <c r="E10" s="2">
        <v>609</v>
      </c>
      <c r="H10" s="4" t="s">
        <v>64</v>
      </c>
      <c r="I10" s="2">
        <v>576</v>
      </c>
      <c r="L10" t="s">
        <v>3</v>
      </c>
      <c r="M10" t="s">
        <v>0</v>
      </c>
      <c r="N10" t="s">
        <v>42</v>
      </c>
      <c r="P10" s="4" t="s">
        <v>79</v>
      </c>
      <c r="Q10" s="2">
        <v>479</v>
      </c>
    </row>
    <row r="11" spans="1:41">
      <c r="D11" s="4" t="s">
        <v>57</v>
      </c>
      <c r="E11" s="2">
        <v>509</v>
      </c>
      <c r="L11" t="s">
        <v>72</v>
      </c>
      <c r="M11">
        <v>1007</v>
      </c>
      <c r="N11" s="8">
        <v>0.15287687870047062</v>
      </c>
      <c r="AN11" t="s">
        <v>105</v>
      </c>
    </row>
    <row r="12" spans="1:41">
      <c r="D12" s="4" t="s">
        <v>55</v>
      </c>
      <c r="E12" s="2">
        <v>331</v>
      </c>
      <c r="L12" t="s">
        <v>73</v>
      </c>
      <c r="M12">
        <v>4877</v>
      </c>
      <c r="N12" s="8">
        <v>0.74039775315014422</v>
      </c>
    </row>
    <row r="13" spans="1:41">
      <c r="D13" s="4" t="s">
        <v>59</v>
      </c>
      <c r="E13" s="2">
        <v>206</v>
      </c>
      <c r="L13" t="s">
        <v>74</v>
      </c>
      <c r="M13">
        <v>703</v>
      </c>
      <c r="N13" s="8">
        <v>0.10672536814938516</v>
      </c>
      <c r="AN13" t="s">
        <v>104</v>
      </c>
    </row>
    <row r="14" spans="1:41">
      <c r="D14" s="4" t="s">
        <v>5</v>
      </c>
      <c r="E14" s="2">
        <v>185</v>
      </c>
      <c r="AN14" s="1">
        <v>183133</v>
      </c>
    </row>
    <row r="15" spans="1:41">
      <c r="L15" t="s">
        <v>3</v>
      </c>
      <c r="M15" t="s">
        <v>42</v>
      </c>
    </row>
    <row r="16" spans="1:41">
      <c r="L16" t="s">
        <v>72</v>
      </c>
      <c r="M16" s="8">
        <v>0.15287687870047062</v>
      </c>
      <c r="N16" s="10">
        <v>1</v>
      </c>
      <c r="AN16" t="str">
        <f>AN13</f>
        <v>Sum of Revenue</v>
      </c>
    </row>
    <row r="17" spans="12:40">
      <c r="L17" t="s">
        <v>73</v>
      </c>
      <c r="M17" s="8">
        <v>0.74039775315014422</v>
      </c>
      <c r="N17" s="10">
        <v>1</v>
      </c>
      <c r="AN17" s="14">
        <f>AN14</f>
        <v>183133</v>
      </c>
    </row>
    <row r="18" spans="12:40">
      <c r="L18" t="s">
        <v>74</v>
      </c>
      <c r="M18" s="8">
        <v>0.10672536814938516</v>
      </c>
      <c r="N18" s="10">
        <v>1</v>
      </c>
    </row>
    <row r="49" spans="21:35">
      <c r="AD49" t="s">
        <v>119</v>
      </c>
    </row>
    <row r="51" spans="21:35">
      <c r="U51" s="3" t="s">
        <v>0</v>
      </c>
      <c r="V51" s="3" t="s">
        <v>62</v>
      </c>
      <c r="AD51" s="3" t="s">
        <v>3</v>
      </c>
      <c r="AE51" t="s">
        <v>0</v>
      </c>
    </row>
    <row r="52" spans="21:35" ht="15">
      <c r="U52" s="3" t="s">
        <v>3</v>
      </c>
      <c r="V52" t="s">
        <v>106</v>
      </c>
      <c r="W52" t="s">
        <v>107</v>
      </c>
      <c r="X52" t="s">
        <v>108</v>
      </c>
      <c r="Y52" t="s">
        <v>109</v>
      </c>
      <c r="Z52" t="s">
        <v>110</v>
      </c>
      <c r="AA52" t="s">
        <v>111</v>
      </c>
      <c r="AD52" s="4" t="s">
        <v>101</v>
      </c>
      <c r="AE52" s="2">
        <v>324</v>
      </c>
      <c r="AG52" s="13"/>
      <c r="AH52" s="13"/>
      <c r="AI52" s="13"/>
    </row>
    <row r="53" spans="21:35" ht="15">
      <c r="U53" s="4" t="s">
        <v>54</v>
      </c>
      <c r="V53" s="1"/>
      <c r="W53" s="1"/>
      <c r="X53" s="1"/>
      <c r="Y53" s="1"/>
      <c r="Z53" s="1"/>
      <c r="AA53" s="1"/>
      <c r="AC53" s="13"/>
      <c r="AD53" s="4" t="s">
        <v>94</v>
      </c>
      <c r="AE53" s="2">
        <v>295</v>
      </c>
    </row>
    <row r="54" spans="21:35">
      <c r="U54" s="6" t="s">
        <v>74</v>
      </c>
      <c r="V54" s="2"/>
      <c r="W54" s="2"/>
      <c r="X54" s="2"/>
      <c r="Y54" s="2">
        <v>253</v>
      </c>
      <c r="Z54" s="2"/>
      <c r="AA54" s="2"/>
      <c r="AD54" s="4" t="s">
        <v>93</v>
      </c>
      <c r="AE54" s="2">
        <v>293</v>
      </c>
    </row>
    <row r="55" spans="21:35">
      <c r="U55" s="6" t="s">
        <v>76</v>
      </c>
      <c r="V55" s="2"/>
      <c r="W55" s="2"/>
      <c r="X55" s="2"/>
      <c r="Y55" s="2">
        <v>256</v>
      </c>
      <c r="Z55" s="2"/>
      <c r="AA55" s="2"/>
      <c r="AD55" s="4" t="s">
        <v>92</v>
      </c>
      <c r="AE55" s="2">
        <v>264</v>
      </c>
    </row>
    <row r="56" spans="21:35">
      <c r="U56" s="6" t="s">
        <v>77</v>
      </c>
      <c r="V56" s="2"/>
      <c r="W56" s="2"/>
      <c r="X56" s="2"/>
      <c r="Y56" s="2">
        <v>27</v>
      </c>
      <c r="Z56" s="2"/>
      <c r="AA56" s="2"/>
      <c r="AD56" s="4" t="s">
        <v>99</v>
      </c>
      <c r="AE56" s="2">
        <v>263</v>
      </c>
    </row>
    <row r="57" spans="21:35">
      <c r="U57" s="6" t="s">
        <v>78</v>
      </c>
      <c r="V57" s="2"/>
      <c r="W57" s="2"/>
      <c r="X57" s="2"/>
      <c r="Y57" s="2">
        <v>183</v>
      </c>
      <c r="Z57" s="2"/>
      <c r="AA57" s="2"/>
      <c r="AD57" s="4" t="s">
        <v>87</v>
      </c>
      <c r="AE57" s="2">
        <v>262</v>
      </c>
    </row>
    <row r="58" spans="21:35">
      <c r="U58" s="6" t="s">
        <v>80</v>
      </c>
      <c r="V58" s="2"/>
      <c r="W58" s="2"/>
      <c r="X58" s="2"/>
      <c r="Y58" s="2">
        <v>35</v>
      </c>
      <c r="Z58" s="2"/>
      <c r="AA58" s="2"/>
      <c r="AD58" s="4" t="s">
        <v>91</v>
      </c>
      <c r="AE58" s="2">
        <v>242</v>
      </c>
    </row>
    <row r="59" spans="21:35" ht="15">
      <c r="U59" s="4" t="s">
        <v>55</v>
      </c>
      <c r="V59" s="1"/>
      <c r="W59" s="1"/>
      <c r="X59" s="1"/>
      <c r="Y59" s="1"/>
      <c r="Z59" s="1"/>
      <c r="AA59" s="1"/>
      <c r="AC59" s="13"/>
      <c r="AD59" s="4" t="s">
        <v>96</v>
      </c>
      <c r="AE59" s="2">
        <v>239</v>
      </c>
    </row>
    <row r="60" spans="21:35">
      <c r="U60" s="6" t="s">
        <v>74</v>
      </c>
      <c r="V60" s="2">
        <v>139</v>
      </c>
      <c r="W60" s="2"/>
      <c r="X60" s="2"/>
      <c r="Y60" s="2"/>
      <c r="Z60" s="2"/>
      <c r="AA60" s="2"/>
      <c r="AD60" s="4" t="s">
        <v>98</v>
      </c>
      <c r="AE60" s="2">
        <v>216</v>
      </c>
    </row>
    <row r="61" spans="21:35">
      <c r="U61" s="6" t="s">
        <v>76</v>
      </c>
      <c r="V61" s="2">
        <v>20</v>
      </c>
      <c r="W61" s="2"/>
      <c r="X61" s="2"/>
      <c r="Y61" s="2"/>
      <c r="Z61" s="2"/>
      <c r="AA61" s="2"/>
      <c r="AD61" s="4" t="s">
        <v>95</v>
      </c>
      <c r="AE61" s="2">
        <v>216</v>
      </c>
    </row>
    <row r="62" spans="21:35">
      <c r="U62" s="6" t="s">
        <v>78</v>
      </c>
      <c r="V62" s="2">
        <v>68</v>
      </c>
      <c r="W62" s="2"/>
      <c r="X62" s="2"/>
      <c r="Y62" s="2"/>
      <c r="Z62" s="2"/>
      <c r="AA62" s="2"/>
    </row>
    <row r="63" spans="21:35">
      <c r="U63" s="6" t="s">
        <v>79</v>
      </c>
      <c r="V63" s="2">
        <v>48</v>
      </c>
      <c r="W63" s="2"/>
      <c r="X63" s="2"/>
      <c r="Y63" s="2"/>
      <c r="Z63" s="2"/>
      <c r="AA63" s="2"/>
    </row>
    <row r="64" spans="21:35">
      <c r="U64" s="6" t="s">
        <v>80</v>
      </c>
      <c r="V64" s="2">
        <v>56</v>
      </c>
      <c r="W64" s="2"/>
      <c r="X64" s="2"/>
      <c r="Y64" s="2"/>
      <c r="Z64" s="2"/>
      <c r="AA64" s="2"/>
    </row>
    <row r="65" spans="21:29" ht="15">
      <c r="U65" s="4" t="s">
        <v>56</v>
      </c>
      <c r="V65" s="1"/>
      <c r="W65" s="1"/>
      <c r="X65" s="1"/>
      <c r="Y65" s="1"/>
      <c r="Z65" s="1"/>
      <c r="AA65" s="1"/>
      <c r="AC65" s="13"/>
    </row>
    <row r="66" spans="21:29">
      <c r="U66" s="6" t="s">
        <v>74</v>
      </c>
      <c r="V66" s="2">
        <v>410</v>
      </c>
      <c r="W66" s="2"/>
      <c r="X66" s="2"/>
      <c r="Y66" s="2"/>
      <c r="Z66" s="2"/>
      <c r="AA66" s="2"/>
    </row>
    <row r="67" spans="21:29">
      <c r="U67" s="6" t="s">
        <v>76</v>
      </c>
      <c r="V67" s="2">
        <v>360</v>
      </c>
      <c r="W67" s="2"/>
      <c r="X67" s="2"/>
      <c r="Y67" s="2"/>
      <c r="Z67" s="2"/>
      <c r="AA67" s="2"/>
    </row>
    <row r="68" spans="21:29">
      <c r="U68" s="6" t="s">
        <v>77</v>
      </c>
      <c r="V68" s="2">
        <v>67</v>
      </c>
      <c r="W68" s="2"/>
      <c r="X68" s="2"/>
      <c r="Y68" s="2"/>
      <c r="Z68" s="2"/>
      <c r="AA68" s="2"/>
    </row>
    <row r="69" spans="21:29">
      <c r="U69" s="6" t="s">
        <v>78</v>
      </c>
      <c r="V69" s="2">
        <v>178</v>
      </c>
      <c r="W69" s="2"/>
      <c r="X69" s="2"/>
      <c r="Y69" s="2"/>
      <c r="Z69" s="2"/>
      <c r="AA69" s="2"/>
    </row>
    <row r="70" spans="21:29">
      <c r="U70" s="6" t="s">
        <v>79</v>
      </c>
      <c r="V70" s="2">
        <v>70</v>
      </c>
      <c r="W70" s="2"/>
      <c r="X70" s="2"/>
      <c r="Y70" s="2"/>
      <c r="Z70" s="2"/>
      <c r="AA70" s="2"/>
    </row>
    <row r="71" spans="21:29">
      <c r="U71" s="6" t="s">
        <v>80</v>
      </c>
      <c r="V71" s="2">
        <v>186</v>
      </c>
      <c r="W71" s="2"/>
      <c r="X71" s="2"/>
      <c r="Y71" s="2"/>
      <c r="Z71" s="2"/>
      <c r="AA71" s="2"/>
    </row>
    <row r="72" spans="21:29" ht="15">
      <c r="U72" s="4" t="s">
        <v>57</v>
      </c>
      <c r="V72" s="1"/>
      <c r="W72" s="1"/>
      <c r="X72" s="1"/>
      <c r="Y72" s="1"/>
      <c r="Z72" s="1"/>
      <c r="AA72" s="1"/>
      <c r="AC72" s="13"/>
    </row>
    <row r="73" spans="21:29">
      <c r="U73" s="6" t="s">
        <v>74</v>
      </c>
      <c r="V73" s="2"/>
      <c r="W73" s="2">
        <v>158</v>
      </c>
      <c r="X73" s="2"/>
      <c r="Y73" s="2"/>
      <c r="Z73" s="2"/>
      <c r="AA73" s="2"/>
    </row>
    <row r="74" spans="21:29">
      <c r="U74" s="6" t="s">
        <v>76</v>
      </c>
      <c r="V74" s="2"/>
      <c r="W74" s="2">
        <v>95</v>
      </c>
      <c r="X74" s="2"/>
      <c r="Y74" s="2"/>
      <c r="Z74" s="2"/>
      <c r="AA74" s="2"/>
    </row>
    <row r="75" spans="21:29">
      <c r="U75" s="6" t="s">
        <v>78</v>
      </c>
      <c r="V75" s="2"/>
      <c r="W75" s="2">
        <v>126</v>
      </c>
      <c r="X75" s="2"/>
      <c r="Y75" s="2"/>
      <c r="Z75" s="2"/>
      <c r="AA75" s="2"/>
    </row>
    <row r="76" spans="21:29">
      <c r="U76" s="6" t="s">
        <v>79</v>
      </c>
      <c r="V76" s="2"/>
      <c r="W76" s="2">
        <v>59</v>
      </c>
      <c r="X76" s="2"/>
      <c r="Y76" s="2"/>
      <c r="Z76" s="2"/>
      <c r="AA76" s="2"/>
    </row>
    <row r="77" spans="21:29">
      <c r="U77" s="6" t="s">
        <v>80</v>
      </c>
      <c r="V77" s="2"/>
      <c r="W77" s="2">
        <v>71</v>
      </c>
      <c r="X77" s="2"/>
      <c r="Y77" s="2"/>
      <c r="Z77" s="2"/>
      <c r="AA77" s="2"/>
    </row>
    <row r="78" spans="21:29" ht="15">
      <c r="U78" s="4" t="s">
        <v>4</v>
      </c>
      <c r="V78" s="1"/>
      <c r="W78" s="1"/>
      <c r="X78" s="1"/>
      <c r="Y78" s="1"/>
      <c r="Z78" s="1"/>
      <c r="AA78" s="1"/>
      <c r="AC78" s="13"/>
    </row>
    <row r="79" spans="21:29">
      <c r="U79" s="6" t="s">
        <v>74</v>
      </c>
      <c r="V79" s="2"/>
      <c r="W79" s="2"/>
      <c r="X79" s="2">
        <v>269</v>
      </c>
      <c r="Y79" s="2"/>
      <c r="Z79" s="2"/>
      <c r="AA79" s="2"/>
    </row>
    <row r="80" spans="21:29">
      <c r="U80" s="6" t="s">
        <v>76</v>
      </c>
      <c r="V80" s="2"/>
      <c r="W80" s="2"/>
      <c r="X80" s="2">
        <v>117</v>
      </c>
      <c r="Y80" s="2"/>
      <c r="Z80" s="2"/>
      <c r="AA80" s="2"/>
    </row>
    <row r="81" spans="21:29">
      <c r="U81" s="6" t="s">
        <v>77</v>
      </c>
      <c r="V81" s="2"/>
      <c r="W81" s="2"/>
      <c r="X81" s="2">
        <v>251</v>
      </c>
      <c r="Y81" s="2"/>
      <c r="Z81" s="2"/>
      <c r="AA81" s="2"/>
    </row>
    <row r="82" spans="21:29">
      <c r="U82" s="6" t="s">
        <v>78</v>
      </c>
      <c r="V82" s="2"/>
      <c r="W82" s="2"/>
      <c r="X82" s="2">
        <v>216</v>
      </c>
      <c r="Y82" s="2"/>
      <c r="Z82" s="2"/>
      <c r="AA82" s="2"/>
    </row>
    <row r="83" spans="21:29">
      <c r="U83" s="6" t="s">
        <v>79</v>
      </c>
      <c r="V83" s="2"/>
      <c r="W83" s="2"/>
      <c r="X83" s="2">
        <v>134</v>
      </c>
      <c r="Y83" s="2"/>
      <c r="Z83" s="2"/>
      <c r="AA83" s="2"/>
    </row>
    <row r="84" spans="21:29">
      <c r="U84" s="6" t="s">
        <v>80</v>
      </c>
      <c r="V84" s="2"/>
      <c r="W84" s="2"/>
      <c r="X84" s="2">
        <v>335</v>
      </c>
      <c r="Y84" s="2"/>
      <c r="Z84" s="2"/>
      <c r="AA84" s="2"/>
    </row>
    <row r="85" spans="21:29" ht="15">
      <c r="U85" s="4" t="s">
        <v>58</v>
      </c>
      <c r="V85" s="1"/>
      <c r="W85" s="1"/>
      <c r="X85" s="1"/>
      <c r="Y85" s="1"/>
      <c r="Z85" s="1"/>
      <c r="AA85" s="1"/>
      <c r="AC85" s="13"/>
    </row>
    <row r="86" spans="21:29">
      <c r="U86" s="6" t="s">
        <v>74</v>
      </c>
      <c r="V86" s="2"/>
      <c r="W86" s="2"/>
      <c r="X86" s="2"/>
      <c r="Y86" s="2">
        <v>86</v>
      </c>
      <c r="Z86" s="2"/>
      <c r="AA86" s="2"/>
    </row>
    <row r="87" spans="21:29">
      <c r="U87" s="6" t="s">
        <v>76</v>
      </c>
      <c r="V87" s="2"/>
      <c r="W87" s="2"/>
      <c r="X87" s="2"/>
      <c r="Y87" s="2">
        <v>166</v>
      </c>
      <c r="Z87" s="2"/>
      <c r="AA87" s="2"/>
    </row>
    <row r="88" spans="21:29">
      <c r="U88" s="6" t="s">
        <v>77</v>
      </c>
      <c r="V88" s="2"/>
      <c r="W88" s="2"/>
      <c r="X88" s="2"/>
      <c r="Y88" s="2">
        <v>35</v>
      </c>
      <c r="Z88" s="2"/>
      <c r="AA88" s="2"/>
    </row>
    <row r="89" spans="21:29">
      <c r="U89" s="6" t="s">
        <v>78</v>
      </c>
      <c r="V89" s="2"/>
      <c r="W89" s="2"/>
      <c r="X89" s="2"/>
      <c r="Y89" s="2">
        <v>186</v>
      </c>
      <c r="Z89" s="2"/>
      <c r="AA89" s="2"/>
    </row>
    <row r="90" spans="21:29">
      <c r="U90" s="6" t="s">
        <v>79</v>
      </c>
      <c r="V90" s="2"/>
      <c r="W90" s="2"/>
      <c r="X90" s="2"/>
      <c r="Y90" s="2">
        <v>45</v>
      </c>
      <c r="Z90" s="2"/>
      <c r="AA90" s="2"/>
    </row>
    <row r="91" spans="21:29">
      <c r="U91" s="6" t="s">
        <v>80</v>
      </c>
      <c r="V91" s="2"/>
      <c r="W91" s="2"/>
      <c r="X91" s="2"/>
      <c r="Y91" s="2">
        <v>91</v>
      </c>
      <c r="Z91" s="2"/>
      <c r="AA91" s="2"/>
    </row>
    <row r="92" spans="21:29" ht="15">
      <c r="U92" s="4" t="s">
        <v>59</v>
      </c>
      <c r="V92" s="1"/>
      <c r="W92" s="1"/>
      <c r="X92" s="1"/>
      <c r="Y92" s="1"/>
      <c r="Z92" s="1"/>
      <c r="AA92" s="1"/>
      <c r="AC92" s="13"/>
    </row>
    <row r="93" spans="21:29">
      <c r="U93" s="6" t="s">
        <v>74</v>
      </c>
      <c r="V93" s="2"/>
      <c r="W93" s="2"/>
      <c r="X93" s="2"/>
      <c r="Y93" s="2"/>
      <c r="Z93" s="2"/>
      <c r="AA93" s="2">
        <v>59</v>
      </c>
    </row>
    <row r="94" spans="21:29">
      <c r="U94" s="6" t="s">
        <v>76</v>
      </c>
      <c r="V94" s="2"/>
      <c r="W94" s="2"/>
      <c r="X94" s="2"/>
      <c r="Y94" s="2"/>
      <c r="Z94" s="2"/>
      <c r="AA94" s="2">
        <v>52</v>
      </c>
    </row>
    <row r="95" spans="21:29">
      <c r="U95" s="6" t="s">
        <v>78</v>
      </c>
      <c r="V95" s="2"/>
      <c r="W95" s="2"/>
      <c r="X95" s="2"/>
      <c r="Y95" s="2"/>
      <c r="Z95" s="2"/>
      <c r="AA95" s="2">
        <v>18</v>
      </c>
    </row>
    <row r="96" spans="21:29">
      <c r="U96" s="6" t="s">
        <v>79</v>
      </c>
      <c r="V96" s="2"/>
      <c r="W96" s="2"/>
      <c r="X96" s="2"/>
      <c r="Y96" s="2"/>
      <c r="Z96" s="2"/>
      <c r="AA96" s="2">
        <v>38</v>
      </c>
    </row>
    <row r="97" spans="21:29">
      <c r="U97" s="6" t="s">
        <v>80</v>
      </c>
      <c r="V97" s="2"/>
      <c r="W97" s="2"/>
      <c r="X97" s="2"/>
      <c r="Y97" s="2"/>
      <c r="Z97" s="2"/>
      <c r="AA97" s="2">
        <v>39</v>
      </c>
    </row>
    <row r="98" spans="21:29" ht="15">
      <c r="U98" s="4" t="s">
        <v>5</v>
      </c>
      <c r="V98" s="1"/>
      <c r="W98" s="1"/>
      <c r="X98" s="1"/>
      <c r="Y98" s="1"/>
      <c r="Z98" s="1"/>
      <c r="AA98" s="1"/>
      <c r="AC98" s="13"/>
    </row>
    <row r="99" spans="21:29">
      <c r="U99" s="6" t="s">
        <v>74</v>
      </c>
      <c r="V99" s="2"/>
      <c r="W99" s="2"/>
      <c r="X99" s="2">
        <v>69</v>
      </c>
      <c r="Y99" s="2"/>
      <c r="Z99" s="2"/>
      <c r="AA99" s="2"/>
    </row>
    <row r="100" spans="21:29">
      <c r="U100" s="6" t="s">
        <v>76</v>
      </c>
      <c r="V100" s="2"/>
      <c r="W100" s="2"/>
      <c r="X100" s="2">
        <v>31</v>
      </c>
      <c r="Y100" s="2"/>
      <c r="Z100" s="2"/>
      <c r="AA100" s="2"/>
    </row>
    <row r="101" spans="21:29">
      <c r="U101" s="6" t="s">
        <v>77</v>
      </c>
      <c r="V101" s="2"/>
      <c r="W101" s="2"/>
      <c r="X101" s="2">
        <v>25</v>
      </c>
      <c r="Y101" s="2"/>
      <c r="Z101" s="2"/>
      <c r="AA101" s="2"/>
    </row>
    <row r="102" spans="21:29">
      <c r="U102" s="6" t="s">
        <v>78</v>
      </c>
      <c r="V102" s="2"/>
      <c r="W102" s="2"/>
      <c r="X102" s="2">
        <v>37</v>
      </c>
      <c r="Y102" s="2"/>
      <c r="Z102" s="2"/>
      <c r="AA102" s="2"/>
    </row>
    <row r="103" spans="21:29">
      <c r="U103" s="6" t="s">
        <v>79</v>
      </c>
      <c r="V103" s="2"/>
      <c r="W103" s="2"/>
      <c r="X103" s="2">
        <v>23</v>
      </c>
      <c r="Y103" s="2"/>
      <c r="Z103" s="2"/>
      <c r="AA103" s="2"/>
    </row>
    <row r="104" spans="21:29" ht="15">
      <c r="U104" s="4" t="s">
        <v>60</v>
      </c>
      <c r="V104" s="1"/>
      <c r="W104" s="1"/>
      <c r="X104" s="1"/>
      <c r="Y104" s="1"/>
      <c r="Z104" s="1"/>
      <c r="AA104" s="1"/>
      <c r="AC104" s="13"/>
    </row>
    <row r="105" spans="21:29">
      <c r="U105" s="6" t="s">
        <v>74</v>
      </c>
      <c r="V105" s="2"/>
      <c r="W105" s="2"/>
      <c r="X105" s="2"/>
      <c r="Y105" s="2"/>
      <c r="Z105" s="2">
        <v>53</v>
      </c>
      <c r="AA105" s="2"/>
    </row>
    <row r="106" spans="21:29">
      <c r="U106" s="6" t="s">
        <v>76</v>
      </c>
      <c r="V106" s="2"/>
      <c r="W106" s="2"/>
      <c r="X106" s="2"/>
      <c r="Y106" s="2"/>
      <c r="Z106" s="2">
        <v>191</v>
      </c>
      <c r="AA106" s="2"/>
    </row>
    <row r="107" spans="21:29">
      <c r="U107" s="6" t="s">
        <v>77</v>
      </c>
      <c r="V107" s="2"/>
      <c r="W107" s="2"/>
      <c r="X107" s="2"/>
      <c r="Y107" s="2"/>
      <c r="Z107" s="2">
        <v>130</v>
      </c>
      <c r="AA107" s="2"/>
    </row>
    <row r="108" spans="21:29">
      <c r="U108" s="6" t="s">
        <v>78</v>
      </c>
      <c r="V108" s="2"/>
      <c r="W108" s="2"/>
      <c r="X108" s="2"/>
      <c r="Y108" s="2"/>
      <c r="Z108" s="2">
        <v>146</v>
      </c>
      <c r="AA108" s="2"/>
    </row>
    <row r="109" spans="21:29">
      <c r="U109" s="6" t="s">
        <v>79</v>
      </c>
      <c r="V109" s="2"/>
      <c r="W109" s="2"/>
      <c r="X109" s="2"/>
      <c r="Y109" s="2"/>
      <c r="Z109" s="2">
        <v>62</v>
      </c>
      <c r="AA109" s="2"/>
    </row>
    <row r="110" spans="21:29">
      <c r="U110" s="6" t="s">
        <v>80</v>
      </c>
      <c r="V110" s="2"/>
      <c r="W110" s="2"/>
      <c r="X110" s="2"/>
      <c r="Y110" s="2"/>
      <c r="Z110" s="2">
        <v>77</v>
      </c>
      <c r="AA110" s="2"/>
    </row>
    <row r="111" spans="21:29" ht="15">
      <c r="U111" s="4" t="s">
        <v>61</v>
      </c>
      <c r="V111" s="1"/>
      <c r="W111" s="1"/>
      <c r="X111" s="1"/>
      <c r="Y111" s="1"/>
      <c r="Z111" s="1"/>
      <c r="AA111" s="1"/>
      <c r="AC111" s="13"/>
    </row>
    <row r="112" spans="21:29">
      <c r="U112" s="6" t="s">
        <v>74</v>
      </c>
      <c r="V112" s="2"/>
      <c r="W112" s="2"/>
      <c r="X112" s="2"/>
      <c r="Y112" s="2">
        <v>137</v>
      </c>
      <c r="Z112" s="2"/>
      <c r="AA112" s="2"/>
    </row>
    <row r="113" spans="21:27">
      <c r="U113" s="6" t="s">
        <v>76</v>
      </c>
      <c r="V113" s="2"/>
      <c r="W113" s="2"/>
      <c r="X113" s="2"/>
      <c r="Y113" s="2">
        <v>266</v>
      </c>
      <c r="Z113" s="2"/>
      <c r="AA113" s="2"/>
    </row>
    <row r="114" spans="21:27">
      <c r="U114" s="6" t="s">
        <v>77</v>
      </c>
      <c r="V114" s="2"/>
      <c r="W114" s="2"/>
      <c r="X114" s="2"/>
      <c r="Y114" s="2">
        <v>54</v>
      </c>
      <c r="Z114" s="2"/>
      <c r="AA114" s="2"/>
    </row>
    <row r="115" spans="21:27">
      <c r="U115" s="6" t="s">
        <v>78</v>
      </c>
      <c r="V115" s="2"/>
      <c r="W115" s="2"/>
      <c r="X115" s="2"/>
      <c r="Y115" s="2">
        <v>163</v>
      </c>
      <c r="Z115" s="2"/>
      <c r="AA115" s="2"/>
    </row>
    <row r="116" spans="21:27">
      <c r="U116" s="6" t="s">
        <v>80</v>
      </c>
      <c r="V116" s="2"/>
      <c r="W116" s="2"/>
      <c r="X116" s="2"/>
      <c r="Y116" s="2">
        <v>121</v>
      </c>
      <c r="Z116" s="2"/>
      <c r="AA116" s="2"/>
    </row>
  </sheetData>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D144-E345-4D5A-80B4-0853A986F38D}">
  <dimension ref="A1:AC14"/>
  <sheetViews>
    <sheetView workbookViewId="0">
      <selection activeCell="H20" sqref="H20"/>
    </sheetView>
  </sheetViews>
  <sheetFormatPr defaultRowHeight="14.25"/>
  <cols>
    <col min="1" max="1" width="17.125" bestFit="1" customWidth="1"/>
    <col min="2" max="2" width="21.75" bestFit="1" customWidth="1"/>
    <col min="3" max="3" width="16.5" bestFit="1" customWidth="1"/>
    <col min="4" max="4" width="10.5" customWidth="1"/>
    <col min="6" max="6" width="17.125" bestFit="1" customWidth="1"/>
    <col min="7" max="7" width="14.625" bestFit="1" customWidth="1"/>
    <col min="10" max="10" width="13.125" bestFit="1" customWidth="1"/>
    <col min="11" max="11" width="15.75" bestFit="1" customWidth="1"/>
    <col min="14" max="14" width="13.125" bestFit="1" customWidth="1"/>
    <col min="15" max="15" width="15.75" bestFit="1" customWidth="1"/>
    <col min="16" max="16" width="22.375" bestFit="1" customWidth="1"/>
    <col min="17" max="17" width="13.875" bestFit="1" customWidth="1"/>
    <col min="19" max="19" width="13.125" bestFit="1" customWidth="1"/>
    <col min="20" max="20" width="15.75" bestFit="1" customWidth="1"/>
    <col min="21" max="21" width="22.375" bestFit="1" customWidth="1"/>
    <col min="24" max="24" width="13.125" bestFit="1" customWidth="1"/>
    <col min="25" max="25" width="15.75" bestFit="1" customWidth="1"/>
    <col min="28" max="28" width="13.125" bestFit="1" customWidth="1"/>
    <col min="29" max="29" width="15.75" bestFit="1" customWidth="1"/>
  </cols>
  <sheetData>
    <row r="1" spans="1:29">
      <c r="A1" t="s">
        <v>120</v>
      </c>
      <c r="F1" t="s">
        <v>121</v>
      </c>
      <c r="J1" t="s">
        <v>116</v>
      </c>
      <c r="N1" t="s">
        <v>114</v>
      </c>
      <c r="S1" t="s">
        <v>115</v>
      </c>
      <c r="X1" t="s">
        <v>117</v>
      </c>
      <c r="AB1" t="s">
        <v>118</v>
      </c>
    </row>
    <row r="3" spans="1:29">
      <c r="A3" s="3" t="s">
        <v>3</v>
      </c>
      <c r="B3" t="s">
        <v>112</v>
      </c>
      <c r="C3" t="s">
        <v>0</v>
      </c>
      <c r="F3" s="3" t="s">
        <v>3</v>
      </c>
      <c r="G3" t="s">
        <v>51</v>
      </c>
      <c r="J3" s="3" t="s">
        <v>3</v>
      </c>
      <c r="K3" t="s">
        <v>104</v>
      </c>
      <c r="N3" s="3" t="s">
        <v>3</v>
      </c>
      <c r="O3" t="s">
        <v>104</v>
      </c>
      <c r="P3" t="s">
        <v>113</v>
      </c>
      <c r="S3" s="3" t="s">
        <v>3</v>
      </c>
      <c r="T3" t="s">
        <v>104</v>
      </c>
      <c r="U3" t="s">
        <v>113</v>
      </c>
      <c r="X3" s="3" t="s">
        <v>3</v>
      </c>
      <c r="Y3" t="s">
        <v>104</v>
      </c>
      <c r="AB3" s="3" t="s">
        <v>3</v>
      </c>
      <c r="AC3" t="s">
        <v>104</v>
      </c>
    </row>
    <row r="4" spans="1:29">
      <c r="A4" s="4" t="s">
        <v>54</v>
      </c>
      <c r="B4" s="1">
        <v>18.5</v>
      </c>
      <c r="C4" s="2">
        <v>754</v>
      </c>
      <c r="F4" s="4" t="s">
        <v>56</v>
      </c>
      <c r="G4" s="1">
        <v>50</v>
      </c>
      <c r="J4" s="4" t="s">
        <v>48</v>
      </c>
      <c r="K4" s="1">
        <v>69144</v>
      </c>
      <c r="N4" s="4" t="s">
        <v>101</v>
      </c>
      <c r="O4" s="1">
        <v>16200</v>
      </c>
      <c r="P4" s="12">
        <v>0.589090909090909</v>
      </c>
      <c r="S4" s="4" t="s">
        <v>97</v>
      </c>
      <c r="T4" s="1">
        <v>1560</v>
      </c>
      <c r="U4" s="12">
        <v>0.6</v>
      </c>
      <c r="X4" s="4" t="s">
        <v>56</v>
      </c>
      <c r="Y4" s="1">
        <v>63550</v>
      </c>
      <c r="AB4" s="4" t="s">
        <v>5</v>
      </c>
      <c r="AC4" s="1">
        <v>5365</v>
      </c>
    </row>
    <row r="5" spans="1:29">
      <c r="A5" s="4" t="s">
        <v>55</v>
      </c>
      <c r="B5" s="1">
        <v>2.5</v>
      </c>
      <c r="C5" s="2">
        <v>331</v>
      </c>
      <c r="F5" s="4" t="s">
        <v>54</v>
      </c>
      <c r="G5" s="1">
        <v>37</v>
      </c>
      <c r="J5" s="4" t="s">
        <v>46</v>
      </c>
      <c r="K5" s="1">
        <v>48637</v>
      </c>
      <c r="N5" s="4" t="s">
        <v>99</v>
      </c>
      <c r="O5" s="1">
        <v>13150</v>
      </c>
      <c r="P5" s="12">
        <v>0.65749999999999997</v>
      </c>
      <c r="S5" s="4" t="s">
        <v>102</v>
      </c>
      <c r="T5" s="1">
        <v>1391</v>
      </c>
      <c r="U5" s="12">
        <v>0.59444444444444422</v>
      </c>
    </row>
    <row r="6" spans="1:29">
      <c r="A6" s="4" t="s">
        <v>56</v>
      </c>
      <c r="B6" s="1">
        <v>2.5</v>
      </c>
      <c r="C6" s="2">
        <v>1271</v>
      </c>
      <c r="F6" s="4" t="s">
        <v>60</v>
      </c>
      <c r="G6" s="1">
        <v>33</v>
      </c>
      <c r="J6" s="4" t="s">
        <v>47</v>
      </c>
      <c r="K6" s="1">
        <v>33933</v>
      </c>
      <c r="N6" s="4" t="s">
        <v>94</v>
      </c>
      <c r="O6" s="1">
        <v>10915</v>
      </c>
      <c r="P6" s="12">
        <v>1.0925925925925923</v>
      </c>
      <c r="S6" s="4" t="s">
        <v>90</v>
      </c>
      <c r="T6" s="1">
        <v>1311</v>
      </c>
      <c r="U6" s="12">
        <v>0.69000000000000006</v>
      </c>
    </row>
    <row r="7" spans="1:29">
      <c r="A7" s="4" t="s">
        <v>57</v>
      </c>
      <c r="B7" s="1">
        <v>6.5</v>
      </c>
      <c r="C7" s="2">
        <v>509</v>
      </c>
      <c r="F7" s="4" t="s">
        <v>59</v>
      </c>
      <c r="G7" s="1">
        <v>31</v>
      </c>
      <c r="J7" s="4" t="s">
        <v>45</v>
      </c>
      <c r="K7" s="1">
        <v>31419</v>
      </c>
      <c r="N7" s="4" t="s">
        <v>87</v>
      </c>
      <c r="O7" s="1">
        <v>9694</v>
      </c>
      <c r="P7" s="12">
        <v>0.48518518518518516</v>
      </c>
      <c r="S7" s="4" t="s">
        <v>100</v>
      </c>
      <c r="T7" s="1">
        <v>1083</v>
      </c>
      <c r="U7" s="12">
        <v>0.71250000000000002</v>
      </c>
      <c r="X7" t="str">
        <f>X3</f>
        <v>Row Labels</v>
      </c>
      <c r="Y7" t="str">
        <f>Y3</f>
        <v>Sum of Revenue</v>
      </c>
      <c r="AB7" t="str">
        <f>AB3</f>
        <v>Row Labels</v>
      </c>
      <c r="AC7" t="str">
        <f>AC3</f>
        <v>Sum of Revenue</v>
      </c>
    </row>
    <row r="8" spans="1:29">
      <c r="A8" s="4" t="s">
        <v>4</v>
      </c>
      <c r="B8" s="1">
        <v>14.5</v>
      </c>
      <c r="C8" s="2">
        <v>1322</v>
      </c>
      <c r="F8" s="4" t="s">
        <v>5</v>
      </c>
      <c r="G8" s="1">
        <v>29</v>
      </c>
      <c r="N8" s="4" t="s">
        <v>89</v>
      </c>
      <c r="O8" s="1">
        <v>8800</v>
      </c>
      <c r="P8" s="12">
        <v>0.87999999999999989</v>
      </c>
      <c r="S8" s="4" t="s">
        <v>88</v>
      </c>
      <c r="T8" s="1">
        <v>936</v>
      </c>
      <c r="U8" s="12">
        <v>0.6</v>
      </c>
      <c r="X8" t="str">
        <f>X4</f>
        <v>Central Line</v>
      </c>
      <c r="Y8">
        <f>Y4</f>
        <v>63550</v>
      </c>
      <c r="AB8" t="str">
        <f>AB4</f>
        <v>South Line</v>
      </c>
      <c r="AC8">
        <f>AC4</f>
        <v>5365</v>
      </c>
    </row>
    <row r="9" spans="1:29">
      <c r="A9" s="4" t="s">
        <v>58</v>
      </c>
      <c r="B9" s="1">
        <v>18.5</v>
      </c>
      <c r="C9" s="2">
        <v>609</v>
      </c>
      <c r="F9" s="4" t="s">
        <v>57</v>
      </c>
      <c r="G9" s="1">
        <v>19</v>
      </c>
    </row>
    <row r="10" spans="1:29">
      <c r="A10" s="4" t="s">
        <v>59</v>
      </c>
      <c r="B10" s="1">
        <v>22.5</v>
      </c>
      <c r="C10" s="2">
        <v>206</v>
      </c>
      <c r="F10" s="4" t="s">
        <v>55</v>
      </c>
      <c r="G10" s="1">
        <v>19</v>
      </c>
      <c r="J10" t="s">
        <v>3</v>
      </c>
      <c r="K10" t="s">
        <v>104</v>
      </c>
      <c r="X10" t="s">
        <v>56</v>
      </c>
      <c r="Y10" s="15">
        <v>63550</v>
      </c>
      <c r="AB10" t="s">
        <v>5</v>
      </c>
      <c r="AC10" s="15">
        <v>5365</v>
      </c>
    </row>
    <row r="11" spans="1:29">
      <c r="A11" s="4" t="s">
        <v>5</v>
      </c>
      <c r="B11" s="1">
        <v>14.5</v>
      </c>
      <c r="C11" s="2">
        <v>185</v>
      </c>
      <c r="F11" s="4" t="s">
        <v>61</v>
      </c>
      <c r="G11" s="1">
        <v>19</v>
      </c>
      <c r="J11" t="s">
        <v>48</v>
      </c>
      <c r="K11">
        <v>69144</v>
      </c>
    </row>
    <row r="12" spans="1:29">
      <c r="A12" s="4" t="s">
        <v>60</v>
      </c>
      <c r="B12" s="1">
        <v>20.5</v>
      </c>
      <c r="C12" s="2">
        <v>659</v>
      </c>
      <c r="F12" s="4" t="s">
        <v>58</v>
      </c>
      <c r="G12" s="1">
        <v>18</v>
      </c>
      <c r="J12" t="s">
        <v>46</v>
      </c>
      <c r="K12">
        <v>48637</v>
      </c>
    </row>
    <row r="13" spans="1:29">
      <c r="A13" s="4" t="s">
        <v>61</v>
      </c>
      <c r="B13" s="1">
        <v>18.5</v>
      </c>
      <c r="C13" s="2">
        <v>741</v>
      </c>
      <c r="F13" s="4" t="s">
        <v>4</v>
      </c>
      <c r="G13" s="1">
        <v>13</v>
      </c>
      <c r="J13" t="s">
        <v>47</v>
      </c>
      <c r="K13">
        <v>33933</v>
      </c>
    </row>
    <row r="14" spans="1:29">
      <c r="J14" t="s">
        <v>45</v>
      </c>
      <c r="K14">
        <v>31419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D4368-C527-4B8C-ABB0-C563433BC13C}">
  <dimension ref="A1"/>
  <sheetViews>
    <sheetView showGridLines="0" zoomScaleNormal="100" workbookViewId="0"/>
  </sheetViews>
  <sheetFormatPr defaultRowHeight="14.25"/>
  <cols>
    <col min="1" max="16384" width="9"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DBF94-C290-4892-829E-CFC0F446EF84}">
  <dimension ref="A1"/>
  <sheetViews>
    <sheetView showGridLines="0" workbookViewId="0"/>
  </sheetViews>
  <sheetFormatPr defaultRowHeight="14.25"/>
  <cols>
    <col min="1" max="16384" width="9" style="1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0BE37-F2F2-48F2-AA92-7B771614607F}">
  <dimension ref="A1"/>
  <sheetViews>
    <sheetView workbookViewId="0"/>
  </sheetViews>
  <sheetFormatPr defaultRowHeight="14.25"/>
  <cols>
    <col min="1" max="16384" width="9" style="1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2 9 d e 7 b c - e e 0 a - 4 7 d e - 8 5 d 2 - 9 f 9 1 5 f 5 b 0 4 b c " > < 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10.xml>��< ? x m l   v e r s i o n = " 1 . 0 "   e n c o d i n g = " U T F - 1 6 " ? > < G e m i n i   x m l n s = " h t t p : / / g e m i n i / p i v o t c u s t o m i z a t i o n / 4 2 6 c e a 5 c - 0 e 1 d - 4 b 3 b - b 7 8 4 - b 0 6 1 a 1 a 2 0 6 3 4 " > < 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11.xml>��< ? x m l   v e r s i o n = " 1 . 0 "   e n c o d i n g = " U T F - 1 6 " ? > < G e m i n i   x m l n s = " h t t p : / / g e m i n i / p i v o t c u s t o m i z a t i o n / T a b l e X M L _ C a l c u l a t i o n s _ 5 d 7 7 b a c 3 - 8 9 7 4 - 4 7 b 7 - a 5 2 4 - f 4 a 3 d 9 8 c 6 2 d 8 " > < C u s t o m C o n t e n t > < ! [ C D A T A [ < T a b l e W i d g e t G r i d S e r i a l i z a t i o n   x m l n s : x s d = " h t t p : / / w w w . w 3 . o r g / 2 0 0 1 / X M L S c h e m a "   x m l n s : x s i = " h t t p : / / w w w . w 3 . o r g / 2 0 0 1 / X M L S c h e m a - i n s t a n c e " > < C o l u m n S u g g e s t e d T y p e   / > < C o l u m n F o r m a t   / > < C o l u m n A c c u r a c y   / > < C o l u m n C u r r e n c y S y m b o l   / > < C o l u m n P o s i t i v e P a t t e r n   / > < C o l u m n N e g a t i v e P a t t e r n   / > < C o l u m n W i d t h s > < i t e m > < k e y > < s t r i n g > C a l c u l a t i o n < / s t r i n g > < / k e y > < v a l u e > < i n t > 1 0 8 < / i n t > < / v a l u e > < / i t e m > < / C o l u m n W i d t h s > < C o l u m n D i s p l a y I n d e x > < i t e m > < k e y > < s t r i n g > C a l c u l a t i o n < / 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d 6 b d c 2 5 b - e b b a - 4 6 e 1 - 8 a c 8 - a 7 2 3 2 3 b 8 5 7 a e " > < 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0 1 0 1 9 6 9 2 - 8 f a a - 4 8 d 7 - 9 6 2 4 - a 6 5 e 2 c b f d 9 a 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16.xml>��< ? x m l   v e r s i o n = " 1 . 0 "   e n c o d i n g = " U T F - 1 6 " ? > < G e m i n i   x m l n s = " h t t p : / / g e m i n i / p i v o t c u s t o m i z a t i o n / b e d f 8 2 1 4 - 1 7 6 7 - 4 7 e 6 - 8 3 0 7 - e b 2 2 3 9 3 7 3 0 3 9 " > < 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f 5 4 a 7 f d f - b 2 9 2 - 4 a 5 0 - 9 7 1 1 - c 1 6 e 2 b 8 d 8 1 0 8 " > < 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19.xml>��< ? x m l   v e r s i o n = " 1 . 0 "   e n c o d i n g = " U T F - 1 6 " ? > < G e m i n i   x m l n s = " h t t p : / / g e m i n i / p i v o t c u s t o m i z a t i o n / a d f 3 7 3 2 0 - f 9 7 2 - 4 3 0 d - 9 8 0 6 - 2 8 2 c 4 3 e 7 1 1 a 5 " > < 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2.xml>��< ? x m l   v e r s i o n = " 1 . 0 "   e n c o d i n g = " U T F - 1 6 " ? > < G e m i n i   x m l n s = " h t t p : / / g e m i n i / p i v o t c u s t o m i z a t i o n / 7 a 5 1 1 8 5 3 - 9 9 9 4 - 4 5 5 8 - 9 9 e f - d 1 8 1 f b 4 e 8 6 f 7 " > < 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20.xml>��< ? x m l   v e r s i o n = " 1 . 0 "   e n c o d i n g = " U T F - 1 6 " ? > < G e m i n i   x m l n s = " h t t p : / / g e m i n i / p i v o t c u s t o m i z a t i o n / T a b l e X M L _ D i m _ d e m o g r a p h i c s _ 3 9 2 c 3 2 f c - 1 2 c a - 4 e 1 9 - 8 e b 4 - d 7 8 0 2 5 1 6 9 f 5 4 " > < C u s t o m C o n t e n t > < ! [ C D A T A [ < T a b l e W i d g e t G r i d S e r i a l i z a t i o n   x m l n s : x s d = " h t t p : / / w w w . w 3 . o r g / 2 0 0 1 / X M L S c h e m a "   x m l n s : x s i = " h t t p : / / w w w . w 3 . o r g / 2 0 0 1 / X M L S c h e m a - i n s t a n c e " > < C o l u m n S u g g e s t e d T y p e   / > < C o l u m n F o r m a t   / > < C o l u m n A c c u r a c y   / > < C o l u m n C u r r e n c y S y m b o l   / > < C o l u m n P o s i t i v e P a t t e r n   / > < C o l u m n N e g a t i v e P a t t e r n   / > < C o l u m n W i d t h s > < i t e m > < k e y > < s t r i n g > R i d e r I D < / s t r i n g > < / k e y > < v a l u e > < i n t > 8 4 < / i n t > < / v a l u e > < / i t e m > < i t e m > < k e y > < s t r i n g > A g e < / s t r i n g > < / k e y > < v a l u e > < i n t > 6 0 < / i n t > < / v a l u e > < / i t e m > < i t e m > < k e y > < s t r i n g > G e n d e r < / s t r i n g > < / k e y > < v a l u e > < i n t > 8 4 < / i n t > < / v a l u e > < / i t e m > < i t e m > < k e y > < s t r i n g > O c c u p a t i o n < / s t r i n g > < / k e y > < v a l u e > < i n t > 1 1 1 < / i n t > < / v a l u e > < / i t e m > < i t e m > < k e y > < s t r i n g > A g e   G r o u p < / s t r i n g > < / k e y > < v a l u e > < i n t > 1 0 6 < / i n t > < / v a l u e > < / i t e m > < / C o l u m n W i d t h s > < C o l u m n D i s p l a y I n d e x > < i t e m > < k e y > < s t r i n g > R i d e r I D < / s t r i n g > < / k e y > < v a l u e > < i n t > 0 < / i n t > < / v a l u e > < / i t e m > < i t e m > < k e y > < s t r i n g > A g e < / s t r i n g > < / k e y > < v a l u e > < i n t > 1 < / i n t > < / v a l u e > < / i t e m > < i t e m > < k e y > < s t r i n g > G e n d e r < / s t r i n g > < / k e y > < v a l u e > < i n t > 2 < / i n t > < / v a l u e > < / i t e m > < i t e m > < k e y > < s t r i n g > O c c u p a t i o n < / 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a e 2 4 4 2 9 c - 9 5 6 d - 4 6 7 f - a 4 5 6 - 2 2 9 b d 1 c 4 2 7 8 a " > < 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 T r u e < / V i s i b l e > < / i t e m > < i t e m > < M e a s u r e N a m e > T o t a l   B u s e s < / M e a s u r e N a m e > < D i s p l a y N a m e > T o t a l   B u s e s < / D i s p l a y N a m e > < V i s i b l e > F a l s e < / V i s i b l e > < / i t e m > < / C a l c u l a t e d F i e l d s > < S A H o s t H a s h > 0 < / S A H o s t H a s h > < G e m i n i F i e l d L i s t V i s i b l e > T r u e < / G e m i n i F i e l d L i s t V i s i b l e > < / S e t t i n g s > ] ] > < / C u s t o m C o n t e n t > < / G e m i n i > 
</file>

<file path=customXml/item22.xml>��< ? x m l   v e r s i o n = " 1 . 0 "   e n c o d i n g = " U T F - 1 6 " ? > < G e m i n i   x m l n s = " h t t p : / / g e m i n i / p i v o t c u s t o m i z a t i o n / T a b l e X M L _ D i m _ r o u t e s _ 2 4 6 f a 5 b 1 - e 5 6 2 - 4 6 1 0 - b c e e - 6 3 4 1 3 a b c 3 a 2 a " > < C u s t o m C o n t e n t > < ! [ C D A T A [ < T a b l e W i d g e t G r i d S e r i a l i z a t i o n   x m l n s : x s d = " h t t p : / / w w w . w 3 . o r g / 2 0 0 1 / X M L S c h e m a "   x m l n s : x s i = " h t t p : / / w w w . w 3 . o r g / 2 0 0 1 / X M L S c h e m a - i n s t a n c e " > < C o l u m n S u g g e s t e d T y p e   / > < C o l u m n F o r m a t   / > < C o l u m n A c c u r a c y   / > < C o l u m n C u r r e n c y S y m b o l   / > < C o l u m n P o s i t i v e P a t t e r n   / > < C o l u m n N e g a t i v e P a t t e r n   / > < C o l u m n W i d t h s > < i t e m > < k e y > < s t r i n g > R o u t e I D < / s t r i n g > < / k e y > < v a l u e > < i n t > 8 9 < / i n t > < / v a l u e > < / i t e m > < i t e m > < k e y > < s t r i n g > R o u t e N a m e < / s t r i n g > < / k e y > < v a l u e > < i n t > 1 1 5 < / i n t > < / v a l u e > < / i t e m > < i t e m > < k e y > < s t r i n g > S t a r t L o c a t i o n < / s t r i n g > < / k e y > < v a l u e > < i n t > 1 2 3 < / i n t > < / v a l u e > < / i t e m > < i t e m > < k e y > < s t r i n g > E n d L o c a t i o n < / s t r i n g > < / k e y > < v a l u e > < i n t > 1 1 8 < / i n t > < / v a l u e > < / i t e m > < i t e m > < k e y > < s t r i n g > T r i p F e e < / s t r i n g > < / k e y > < v a l u e > < i n t > 8 5 < / i n t > < / v a l u e > < / i t e m > < i t e m > < k e y > < s t r i n g > T a k e O f f T i m e < / s t r i n g > < / k e y > < v a l u e > < i n t > 1 2 1 < / i n t > < / v a l u e > < / i t e m > < i t e m > < k e y > < s t r i n g > A r r i v a l T i m e < / s t r i n g > < / k e y > < v a l u e > < i n t > 1 0 8 < / i n t > < / v a l u e > < / i t e m > < i t e m > < k e y > < s t r i n g > J o u r n e y   D u r a t i o n < / s t r i n g > < / k e y > < v a l u e > < i n t > 1 4 8 < / i n t > < / v a l u e > < / i t e m > < / C o l u m n W i d t h s > < C o l u m n D i s p l a y I n d e x > < i t e m > < k e y > < s t r i n g > R o u t e I D < / s t r i n g > < / k e y > < v a l u e > < i n t > 0 < / i n t > < / v a l u e > < / i t e m > < i t e m > < k e y > < s t r i n g > R o u t e N a m e < / s t r i n g > < / k e y > < v a l u e > < i n t > 1 < / i n t > < / v a l u e > < / i t e m > < i t e m > < k e y > < s t r i n g > S t a r t L o c a t i o n < / s t r i n g > < / k e y > < v a l u e > < i n t > 2 < / i n t > < / v a l u e > < / i t e m > < i t e m > < k e y > < s t r i n g > E n d L o c a t i o n < / s t r i n g > < / k e y > < v a l u e > < i n t > 3 < / i n t > < / v a l u e > < / i t e m > < i t e m > < k e y > < s t r i n g > T r i p F e e < / s t r i n g > < / k e y > < v a l u e > < i n t > 4 < / i n t > < / v a l u e > < / i t e m > < i t e m > < k e y > < s t r i n g > T a k e O f f T i m e < / s t r i n g > < / k e y > < v a l u e > < i n t > 5 < / i n t > < / v a l u e > < / i t e m > < i t e m > < k e y > < s t r i n g > A r r i v a l T i m e < / s t r i n g > < / k e y > < v a l u e > < i n t > 6 < / i n t > < / v a l u e > < / i t e m > < i t e m > < k e y > < s t r i n g > J o u r n e y   D u r a t i o n < / s t r i n g > < / k e y > < v a l u e > < i n t > 7 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D i m _ d a t e t a b l e _ 6 d 3 2 4 e d 4 - 7 b 9 5 - 4 3 4 b - 8 c 9 4 - c 9 7 6 4 c d 2 7 0 5 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 Y e a r < / s t r i n g > < / k e y > < v a l u e > < i n t > 6 5 < / i n t > < / v a l u e > < / i t e m > < i t e m > < k e y > < s t r i n g > M o n t h   N a m e < / s t r i n g > < / k e y > < v a l u e > < i n t > 1 2 1 < / i n t > < / v a l u e > < / i t e m > < i t e m > < k e y > < s t r i n g > M o n t h   N u m b e r < / s t r i n g > < / k e y > < v a l u e > < i n t > 1 3 4 < / i n t > < / v a l u e > < / i t e m > < i t e m > < k e y > < s t r i n g > D a y   N a m e < / s t r i n g > < / k e y > < v a l u e > < i n t > 1 0 5 < / i n t > < / v a l u e > < / i t e m > < i t e m > < k e y > < s t r i n g > D a y   o f   W e e k < / s t r i n g > < / k e y > < v a l u e > < i n t > 1 2 1 < / i n t > < / v a l u e > < / i t e m > < i t e m > < k e y > < s t r i n g > W e e k   T y p e < / s t r i n g > < / k e y > < v a l u e > < i n t > 1 1 0 < / i n t > < / v a l u e > < / i t e m > < / C o l u m n W i d t h s > < C o l u m n D i s p l a y I n d e x > < i t e m > < k e y > < s t r i n g > D a t e < / s t r i n g > < / k e y > < v a l u e > < i n t > 0 < / i n t > < / v a l u e > < / i t e m > < i t e m > < k e y > < s t r i n g > Y e a r < / s t r i n g > < / k e y > < v a l u e > < i n t > 1 < / i n t > < / v a l u e > < / i t e m > < i t e m > < k e y > < s t r i n g > M o n t h   N a m e < / s t r i n g > < / k e y > < v a l u e > < i n t > 2 < / i n t > < / v a l u e > < / i t e m > < i t e m > < k e y > < s t r i n g > M o n t h   N u m b e r < / s t r i n g > < / k e y > < v a l u e > < i n t > 3 < / i n t > < / v a l u e > < / i t e m > < i t e m > < k e y > < s t r i n g > D a y   N a m e < / s t r i n g > < / k e y > < v a l u e > < i n t > 4 < / i n t > < / v a l u e > < / i t e m > < i t e m > < k e y > < s t r i n g > D a y   o f   W e e k < / s t r i n g > < / k e y > < v a l u e > < i n t > 5 < / i n t > < / v a l u e > < / i t e m > < i t e m > < k e y > < s t r i n g > W e e k   T y p e < / 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F a c t t a b l e _ r i d e r s h i p _ 1 7 4 1 0 c d 1 - 6 8 b 2 - 4 b 6 0 - b a 9 a - 6 c f c b c a 7 d 0 7 1 " > < C u s t o m C o n t e n t > < ! [ C D A T A [ < T a b l e W i d g e t G r i d S e r i a l i z a t i o n   x m l n s : x s d = " h t t p : / / w w w . w 3 . o r g / 2 0 0 1 / X M L S c h e m a "   x m l n s : x s i = " h t t p : / / w w w . w 3 . o r g / 2 0 0 1 / X M L S c h e m a - i n s t a n c e " > < C o l u m n S u g g e s t e d T y p e   / > < C o l u m n F o r m a t   / > < C o l u m n A c c u r a c y   / > < C o l u m n C u r r e n c y S y m b o l   / > < C o l u m n P o s i t i v e P a t t e r n   / > < C o l u m n N e g a t i v e P a t t e r n   / > < C o l u m n W i d t h s > < i t e m > < k e y > < s t r i n g > R e c o r d I D < / s t r i n g > < / k e y > < v a l u e > < i n t > 9 8 < / i n t > < / v a l u e > < / i t e m > < i t e m > < k e y > < s t r i n g > B u s I D < / s t r i n g > < / k e y > < v a l u e > < i n t > 7 5 < / i n t > < / v a l u e > < / i t e m > < i t e m > < k e y > < s t r i n g > R i d e r I D < / s t r i n g > < / k e y > < v a l u e > < i n t > 8 4 < / i n t > < / v a l u e > < / i t e m > < i t e m > < k e y > < s t r i n g > D a t e < / s t r i n g > < / k e y > < v a l u e > < i n t > 1 0 6 < / i n t > < / v a l u e > < / i t e m > < i t e m > < k e y > < s t r i n g > T i m e < / s t r i n g > < / k e y > < v a l u e > < i n t > 6 8 < / i n t > < / v a l u e > < / i t e m > < i t e m > < k e y > < s t r i n g > H o u r < / s t r i n g > < / k e y > < v a l u e > < i n t > 6 8 < / i n t > < / v a l u e > < / i t e m > < i t e m > < k e y > < s t r i n g > D a y   /   N i g h t < / s t r i n g > < / k e y > < v a l u e > < i n t > 1 0 7 < / i n t > < / v a l u e > < / i t e m > < i t e m > < k e y > < s t r i n g > N u m b e r O f R i d e r s < / s t r i n g > < / k e y > < v a l u e > < i n t > 1 4 7 < / i n t > < / v a l u e > < / i t e m > < i t e m > < k e y > < s t r i n g > T i m e   I n t e r v a l < / s t r i n g > < / k e y > < v a l u e > < i n t > 1 1 8 < / i n t > < / v a l u e > < / i t e m > < i t e m > < k e y > < s t r i n g > D i m _ b u s e s . C a p a c i t y < / s t r i n g > < / k e y > < v a l u e > < i n t > 1 7 1 < / i n t > < / v a l u e > < / i t e m > < i t e m > < k e y > < s t r i n g > U t i l i z a t i o n   % < / s t r i n g > < / k e y > < v a l u e > < i n t > 1 1 6 < / i n t > < / v a l u e > < / i t e m > < i t e m > < k e y > < s t r i n g > U t i l i z a t i o n   C a t e g o r y < / s t r i n g > < / k e y > < v a l u e > < i n t > 1 6 3 < / i n t > < / v a l u e > < / i t e m > < i t e m > < k e y > < s t r i n g > T i m e   o f   O p e r a t i o n < / s t r i n g > < / k e y > < v a l u e > < i n t > 1 5 4 < / i n t > < / v a l u e > < / i t e m > < i t e m > < k e y > < s t r i n g > T r i p   F e e < / s t r i n g > < / k e y > < v a l u e > < i n t > 1 7 2 < / i n t > < / v a l u e > < / i t e m > < i t e m > < k e y > < s t r i n g > R e v e n u e < / s t r i n g > < / k e y > < v a l u e > < i n t > 1 7 2 < / i n t > < / v a l u e > < / i t e m > < / C o l u m n W i d t h s > < C o l u m n D i s p l a y I n d e x > < i t e m > < k e y > < s t r i n g > R e c o r d I D < / s t r i n g > < / k e y > < v a l u e > < i n t > 0 < / i n t > < / v a l u e > < / i t e m > < i t e m > < k e y > < s t r i n g > B u s I D < / s t r i n g > < / k e y > < v a l u e > < i n t > 1 < / i n t > < / v a l u e > < / i t e m > < i t e m > < k e y > < s t r i n g > R i d e r I D < / s t r i n g > < / k e y > < v a l u e > < i n t > 2 < / i n t > < / v a l u e > < / i t e m > < i t e m > < k e y > < s t r i n g > D a t e < / s t r i n g > < / k e y > < v a l u e > < i n t > 3 < / i n t > < / v a l u e > < / i t e m > < i t e m > < k e y > < s t r i n g > T i m e < / s t r i n g > < / k e y > < v a l u e > < i n t > 4 < / i n t > < / v a l u e > < / i t e m > < i t e m > < k e y > < s t r i n g > H o u r < / s t r i n g > < / k e y > < v a l u e > < i n t > 5 < / i n t > < / v a l u e > < / i t e m > < i t e m > < k e y > < s t r i n g > D a y   /   N i g h t < / s t r i n g > < / k e y > < v a l u e > < i n t > 6 < / i n t > < / v a l u e > < / i t e m > < i t e m > < k e y > < s t r i n g > N u m b e r O f R i d e r s < / s t r i n g > < / k e y > < v a l u e > < i n t > 7 < / i n t > < / v a l u e > < / i t e m > < i t e m > < k e y > < s t r i n g > T i m e   I n t e r v a l < / s t r i n g > < / k e y > < v a l u e > < i n t > 8 < / i n t > < / v a l u e > < / i t e m > < i t e m > < k e y > < s t r i n g > D i m _ b u s e s . C a p a c i t y < / s t r i n g > < / k e y > < v a l u e > < i n t > 9 < / i n t > < / v a l u e > < / i t e m > < i t e m > < k e y > < s t r i n g > U t i l i z a t i o n   % < / s t r i n g > < / k e y > < v a l u e > < i n t > 1 0 < / i n t > < / v a l u e > < / i t e m > < i t e m > < k e y > < s t r i n g > U t i l i z a t i o n   C a t e g o r y < / s t r i n g > < / k e y > < v a l u e > < i n t > 1 1 < / i n t > < / v a l u e > < / i t e m > < i t e m > < k e y > < s t r i n g > T i m e   o f   O p e r a t i o n < / s t r i n g > < / k e y > < v a l u e > < i n t > 1 2 < / i n t > < / v a l u e > < / i t e m > < i t e m > < k e y > < s t r i n g > T r i p   F e e < / s t r i n g > < / k e y > < v a l u e > < i n t > 1 3 < / i n t > < / v a l u e > < / i t e m > < i t e m > < k e y > < s t r i n g > R e v e n u e < / s t r i n g > < / k e y > < v a l u e > < i n t > 1 4 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l i e n t W i n d o w X M L " > < C u s t o m C o n t e n t > < ! [ C D A T A [ F a c t t a b l e _ r i d e r s h i p _ 1 7 4 1 0 c d 1 - 6 8 b 2 - 4 b 6 0 - b a 9 a - 6 c f c b c a 7 d 0 7 1 ] ] > < / 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 D i m _ b u s e s 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 D i m _ b u s e s 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 C o l u m n s \ B u s I D < / K e y > < / a : K e y > < a : V a l u e   i : t y p e = " T a b l e W i d g e t B a s e V i e w S t a t e " / > < / a : K e y V a l u e O f D i a g r a m O b j e c t K e y a n y T y p e z b w N T n L X > < a : K e y V a l u e O f D i a g r a m O b j e c t K e y a n y T y p e z b w N T n L X > < a : K e y > < K e y > C o l u m n s \ R o u t e I D < / K e y > < / a : K e y > < a : V a l u e   i : t y p e = " T a b l e W i d g e t B a s e V i e w S t a t e " / > < / a : K e y V a l u e O f D i a g r a m O b j e c t K e y a n y T y p e z b w N T n L X > < a : K e y V a l u e O f D i a g r a m O b j e c t K e y a n y T y p e z b w N T n L X > < a : K e y > < K e y > C o l u m n s \ B u s N u m b e r < / 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 C o l u m n s \ C a l c u l a t i o n 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 C o l u m n s \ R i d e r I D 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 D i m _ r o u t e s 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 D i m _ r o u t e s 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 C o l u m n s \ R o u t e I D < / K e y > < / a : K e y > < a : V a l u e   i : t y p e = " T a b l e W i d g e t B a s e V i e w S t a t e " / > < / a : K e y V a l u e O f D i a g r a m O b j e c t K e y a n y T y p e z b w N T n L X > < a : K e y V a l u e O f D i a g r a m O b j e c t K e y a n y T y p e z b w N T n L X > < a : K e y > < K e y > C o l u m n s \ R o u t e N a m e < / K e y > < / a : K e y > < a : V a l u e   i : t y p e = " T a b l e W i d g e t B a s e V i e w S t a t e " / > < / a : K e y V a l u e O f D i a g r a m O b j e c t K e y a n y T y p e z b w N T n L X > < a : K e y V a l u e O f D i a g r a m O b j e c t K e y a n y T y p e z b w N T n L X > < a : K e y > < K e y > C o l u m n s \ S t a r t L o c a t i o n < / K e y > < / a : K e y > < a : V a l u e   i : t y p e = " T a b l e W i d g e t B a s e V i e w S t a t e " / > < / a : K e y V a l u e O f D i a g r a m O b j e c t K e y a n y T y p e z b w N T n L X > < a : K e y V a l u e O f D i a g r a m O b j e c t K e y a n y T y p e z b w N T n L X > < a : K e y > < K e y > C o l u m n s \ E n d L o c a t i o n < / K e y > < / a : K e y > < a : V a l u e   i : t y p e = " T a b l e W i d g e t B a s e V i e w S t a t e " / > < / a : K e y V a l u e O f D i a g r a m O b j e c t K e y a n y T y p e z b w N T n L X > < a : K e y V a l u e O f D i a g r a m O b j e c t K e y a n y T y p e z b w N T n L X > < a : K e y > < K e y > C o l u m n s \ T r i p F e e < / K e y > < / a : K e y > < a : V a l u e   i : t y p e = " T a b l e W i d g e t B a s e V i e w S t a t e " / > < / a : K e y V a l u e O f D i a g r a m O b j e c t K e y a n y T y p e z b w N T n L X > < a : K e y V a l u e O f D i a g r a m O b j e c t K e y a n y T y p e z b w N T n L X > < a : K e y > < K e y > C o l u m n s \ T a k e O f f T i m e < / K e y > < / a : K e y > < a : V a l u e   i : t y p e = " T a b l e W i d g e t B a s e V i e w S t a t e " / > < / a : K e y V a l u e O f D i a g r a m O b j e c t K e y a n y T y p e z b w N T n L X > < a : K e y V a l u e O f D i a g r a m O b j e c t K e y a n y T y p e z b w N T n L X > < a : K e y > < K e y > C o l u m n s \ A r r i v a l T i m e < / K e y > < / a : K e y > < a : V a l u e   i : t y p e = " T a b l e W i d g e t B a s e V i e w S t a t e " / > < / a : K e y V a l u e O f D i a g r a m O b j e c t K e y a n y T y p e z b w N T n L X > < a : K e y V a l u e O f D i a g r a m O b j e c t K e y a n y T y p e z b w N T n L X > < a : K e y > < K e y > C o l u m n s \ J o u r n e y 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 F a c t t a b l e _ r i d e r s h i p 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 F a c t t a b l e _ r i d e r s h i p 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 C o l u m n s \ R e c o r d I D < / K e y > < / a : K e y > < a : V a l u e   i : t y p e = " T a b l e W i d g e t B a s e V i e w S t a t e " / > < / a : K e y V a l u e O f D i a g r a m O b j e c t K e y a n y T y p e z b w N T n L X > < a : K e y V a l u e O f D i a g r a m O b j e c t K e y a n y T y p e z b w N T n L X > < a : K e y > < K e y > C o l u m n s \ B u s I D < / K e y > < / a : K e y > < a : V a l u e   i : t y p e = " T a b l e W i d g e t B a s e V i e w S t a t e " / > < / a : K e y V a l u e O f D i a g r a m O b j e c t K e y a n y T y p e z b w N T n L X > < a : K e y V a l u e O f D i a g r a m O b j e c t K e y a n y T y p e z b w N T n L X > < a : K e y > < K e y > C o l u m n s \ R i d e r I D 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  N i g h t < / K e y > < / a : K e y > < a : V a l u e   i : t y p e = " T a b l e W i d g e t B a s e V i e w S t a t e " / > < / a : K e y V a l u e O f D i a g r a m O b j e c t K e y a n y T y p e z b w N T n L X > < a : K e y V a l u e O f D i a g r a m O b j e c t K e y a n y T y p e z b w N T n L X > < a : K e y > < K e y > C o l u m n s \ N u m b e r O f R i d e r s < / K e y > < / a : K e y > < a : V a l u e   i : t y p e = " T a b l e W i d g e t B a s e V i e w S t a t e " / > < / a : K e y V a l u e O f D i a g r a m O b j e c t K e y a n y T y p e z b w N T n L X > < a : K e y V a l u e O f D i a g r a m O b j e c t K e y a n y T y p e z b w N T n L X > < a : K e y > < K e y > C o l u m n s \ T i m e   I n t e r v a l < / K e y > < / a : K e y > < a : V a l u e   i : t y p e = " T a b l e W i d g e t B a s e V i e w S t a t e " / > < / a : K e y V a l u e O f D i a g r a m O b j e c t K e y a n y T y p e z b w N T n L X > < a : K e y V a l u e O f D i a g r a m O b j e c t K e y a n y T y p e z b w N T n L X > < a : K e y > < K e y > C o l u m n s \ T i m e   o f   O p e r a t i o n < / K e y > < / a : K e y > < a : V a l u e   i : t y p e = " T a b l e W i d g e t B a s e V i e w S t a t e " / > < / a : K e y V a l u e O f D i a g r a m O b j e c t K e y a n y T y p e z b w N T n L X > < a : K e y V a l u e O f D i a g r a m O b j e c t K e y a n y T y p e z b w N T n L X > < a : K e y > < K e y > C o l u m n s \ D i m _ b u s e s . C a p a c i t y < / K e y > < / a : K e y > < a : V a l u e   i : t y p e = " T a b l e W i d g e t B a s e V i e w S t a t e " / > < / a : K e y V a l u e O f D i a g r a m O b j e c t K e y a n y T y p e z b w N T n L X > < a : K e y V a l u e O f D i a g r a m O b j e c t K e y a n y T y p e z b w N T n L X > < a : K e y > < K e y > C o l u m n s \ U t i l i z a t i o n   % < / K e y > < / a : K e y > < a : V a l u e   i : t y p e = " T a b l e W i d g e t B a s e V i e w S t a t e " / > < / a : K e y V a l u e O f D i a g r a m O b j e c t K e y a n y T y p e z b w N T n L X > < a : K e y V a l u e O f D i a g r a m O b j e c t K e y a n y T y p e z b w N T n L X > < a : K e y > < K e y > C o l u m n s \ U t i l i z a t i o n   C a t e g o r y < / K e y > < / a : K e y > < a : V a l u e   i : t y p e = " T a b l e W i d g e t B a s e V i e w S t a t e " / > < / a : K e y V a l u e O f D i a g r a m O b j e c t K e y a n y T y p e z b w N T n L X > < a : K e y V a l u e O f D i a g r a m O b j e c t K e y a n y T y p e z b w N T n L X > < a : K e y > < K e y > C o l u m n s \ T r i p   F e e 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 D i m _ b u s e s _ 2 c f a 0 4 f 1 - 3 f a c - 4 d 4 9 - 8 c b 9 - f 7 6 d e 4 6 6 b c 6 9 < / K e y > < V a l u e   x m l n s : a = " h t t p : / / s c h e m a s . d a t a c o n t r a c t . o r g / 2 0 0 4 / 0 7 / M i c r o s o f t . A n a l y s i s S e r v i c e s . C o m m o n " > < a : H a s F o c u s > t r u e < / a : H a s F o c u s > < a : S i z e A t D p i 9 6 > 1 1 3 < / a : S i z e A t D p i 9 6 > < a : V i s i b l e > t r u e < / a : V i s i b l e > < / V a l u e > < / K e y V a l u e O f s t r i n g S a n d b o x E d i t o r . M e a s u r e G r i d S t a t e S c d E 3 5 R y > < K e y V a l u e O f s t r i n g S a n d b o x E d i t o r . M e a s u r e G r i d S t a t e S c d E 3 5 R y > < K e y > D i m _ d e m o g r a p h i c s _ 3 9 2 c 3 2 f c - 1 2 c a - 4 e 1 9 - 8 e b 4 - d 7 8 0 2 5 1 6 9 f 5 4 < / K e y > < V a l u e   x m l n s : a = " h t t p : / / s c h e m a s . d a t a c o n t r a c t . o r g / 2 0 0 4 / 0 7 / M i c r o s o f t . A n a l y s i s S e r v i c e s . C o m m o n " > < a : H a s F o c u s > t r u e < / a : H a s F o c u s > < a : S i z e A t D p i 9 6 > 1 1 3 < / a : S i z e A t D p i 9 6 > < a : V i s i b l e > t r u e < / a : V i s i b l e > < / V a l u e > < / K e y V a l u e O f s t r i n g S a n d b o x E d i t o r . M e a s u r e G r i d S t a t e S c d E 3 5 R y > < K e y V a l u e O f s t r i n g S a n d b o x E d i t o r . M e a s u r e G r i d S t a t e S c d E 3 5 R y > < K e y > D i m _ r o u t e s _ 2 4 6 f a 5 b 1 - e 5 6 2 - 4 6 1 0 - b c e e - 6 3 4 1 3 a b c 3 a 2 a < / K e y > < V a l u e   x m l n s : a = " h t t p : / / s c h e m a s . d a t a c o n t r a c t . o r g / 2 0 0 4 / 0 7 / M i c r o s o f t . A n a l y s i s S e r v i c e s . C o m m o n " > < a : H a s F o c u s > t r u e < / a : H a s F o c u s > < a : S i z e A t D p i 9 6 > 1 1 3 < / a : S i z e A t D p i 9 6 > < a : V i s i b l e > t r u e < / a : V i s i b l e > < / V a l u e > < / K e y V a l u e O f s t r i n g S a n d b o x E d i t o r . M e a s u r e G r i d S t a t e S c d E 3 5 R y > < K e y V a l u e O f s t r i n g S a n d b o x E d i t o r . M e a s u r e G r i d S t a t e S c d E 3 5 R y > < K e y > F a c t t a b l e _ r i d e r s h i p _ 1 7 4 1 0 c d 1 - 6 8 b 2 - 4 b 6 0 - b a 9 a - 6 c f c b c a 7 d 0 7 1 < / K e y > < V a l u e   x m l n s : a = " h t t p : / / s c h e m a s . d a t a c o n t r a c t . o r g / 2 0 0 4 / 0 7 / M i c r o s o f t . A n a l y s i s S e r v i c e s . C o m m o n " > < a : H a s F o c u s > t r u e < / a : H a s F o c u s > < a : S i z e A t D p i 9 6 > 1 1 3 < / a : S i z e A t D p i 9 6 > < a : V i s i b l e > t r u e < / a : V i s i b l e > < / V a l u e > < / K e y V a l u e O f s t r i n g S a n d b o x E d i t o r . M e a s u r e G r i d S t a t e S c d E 3 5 R y > < K e y V a l u e O f s t r i n g S a n d b o x E d i t o r . M e a s u r e G r i d S t a t e S c d E 3 5 R y > < K e y > D i m _ d a t e t a b l e _ 6 d 3 2 4 e d 4 - 7 b 9 5 - 4 3 4 b - 8 c 9 4 - c 9 7 6 4 c d 2 7 0 5 0 < / K e y > < V a l u e   x m l n s : a = " h t t p : / / s c h e m a s . d a t a c o n t r a c t . o r g / 2 0 0 4 / 0 7 / M i c r o s o f t . A n a l y s i s S e r v i c e s . C o m m o n " > < a : H a s F o c u s > t r u e < / a : H a s F o c u s > < a : S i z e A t D p i 9 6 > 1 1 3 < / a : S i z e A t D p i 9 6 > < a : V i s i b l e > t r u e < / a : V i s i b l e > < / V a l u e > < / K e y V a l u e O f s t r i n g S a n d b o x E d i t o r . M e a s u r e G r i d S t a t e S c d E 3 5 R y > < K e y V a l u e O f s t r i n g S a n d b o x E d i t o r . M e a s u r e G r i d S t a t e S c d E 3 5 R y > < K e y > C a l c u l a t i o n s _ 5 d 7 7 b a c 3 - 8 9 7 4 - 4 7 b 7 - a 5 2 4 - f 4 a 3 d 9 8 c 6 2 d 8 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 T a g s \ T a b l e s \ & l t ; T a b l e s \ D i m _ b u s e s & g t ; < / K e y > < / D i a g r a m O b j e c t K e y > < D i a g r a m O b j e c t K e y > < K e y > D y n a m i c   T a g s \ T a b l e s \ & l t ; T a b l e s \ D i m _ d e m o g r a p h i c s & g t ; < / K e y > < / D i a g r a m O b j e c t K e y > < D i a g r a m O b j e c t K e y > < K e y > D y n a m i c   T a g s \ T a b l e s \ & l t ; T a b l e s \ D i m _ r o u t e s & g t ; < / K e y > < / D i a g r a m O b j e c t K e y > < D i a g r a m O b j e c t K e y > < K e y > D y n a m i c   T a g s \ T a b l e s \ & l t ; T a b l e s \ F a c t t a b l e _ r i d e r s h i p & g t ; < / K e y > < / D i a g r a m O b j e c t K e y > < D i a g r a m O b j e c t K e y > < K e y > D y n a m i c   T a g s \ T a b l e s \ & l t ; T a b l e s \ D i m _ d a t e t a b l e & g t ; < / K e y > < / D i a g r a m O b j e c t K e y > < D i a g r a m O b j e c t K e y > < K e y > D y n a m i c   T a g s \ T a b l e s \ & l t ; T a b l e s \ C a l c u l a t i o n s & g t ; < / K e y > < / D i a g r a m O b j e c t K e y > < D i a g r a m O b j e c t K e y > < K e y > T a b l e s \ D i m _ b u s e s < / K e y > < / D i a g r a m O b j e c t K e y > < D i a g r a m O b j e c t K e y > < K e y > T a b l e s \ D i m _ b u s e s \ C o l u m n s \ B u s I D < / K e y > < / D i a g r a m O b j e c t K e y > < D i a g r a m O b j e c t K e y > < K e y > T a b l e s \ D i m _ b u s e s \ C o l u m n s \ R o u t e I D < / K e y > < / D i a g r a m O b j e c t K e y > < D i a g r a m O b j e c t K e y > < K e y > T a b l e s \ D i m _ b u s e s \ C o l u m n s \ B u s N u m b e r < / K e y > < / D i a g r a m O b j e c t K e y > < D i a g r a m O b j e c t K e y > < K e y > T a b l e s \ D i m _ b u s e s \ C o l u m n s \ C a p a c i t y < / K e y > < / D i a g r a m O b j e c t K e y > < D i a g r a m O b j e c t K e y > < K e y > T a b l e s \ D i m _ d e m o g r a p h i c s < / K e y > < / D i a g r a m O b j e c t K e y > < D i a g r a m O b j e c t K e y > < K e y > T a b l e s \ D i m _ d e m o g r a p h i c s \ C o l u m n s \ R i d e r I D < / K e y > < / D i a g r a m O b j e c t K e y > < D i a g r a m O b j e c t K e y > < K e y > T a b l e s \ D i m _ d e m o g r a p h i c s \ C o l u m n s \ A g e < / K e y > < / D i a g r a m O b j e c t K e y > < D i a g r a m O b j e c t K e y > < K e y > T a b l e s \ D i m _ d e m o g r a p h i c s \ C o l u m n s \ G e n d e r < / K e y > < / D i a g r a m O b j e c t K e y > < D i a g r a m O b j e c t K e y > < K e y > T a b l e s \ D i m _ d e m o g r a p h i c s \ C o l u m n s \ O c c u p a t i o n < / K e y > < / D i a g r a m O b j e c t K e y > < D i a g r a m O b j e c t K e y > < K e y > T a b l e s \ D i m _ d e m o g r a p h i c s \ C o l u m n s \ A g e   G r o u p < / K e y > < / D i a g r a m O b j e c t K e y > < D i a g r a m O b j e c t K e y > < K e y > T a b l e s \ D i m _ r o u t e s < / K e y > < / D i a g r a m O b j e c t K e y > < D i a g r a m O b j e c t K e y > < K e y > T a b l e s \ D i m _ r o u t e s \ C o l u m n s \ R o u t e I D < / K e y > < / D i a g r a m O b j e c t K e y > < D i a g r a m O b j e c t K e y > < K e y > T a b l e s \ D i m _ r o u t e s \ C o l u m n s \ R o u t e N a m e < / K e y > < / D i a g r a m O b j e c t K e y > < D i a g r a m O b j e c t K e y > < K e y > T a b l e s \ D i m _ r o u t e s \ C o l u m n s \ S t a r t L o c a t i o n < / K e y > < / D i a g r a m O b j e c t K e y > < D i a g r a m O b j e c t K e y > < K e y > T a b l e s \ D i m _ r o u t e s \ C o l u m n s \ E n d L o c a t i o n < / K e y > < / D i a g r a m O b j e c t K e y > < D i a g r a m O b j e c t K e y > < K e y > T a b l e s \ D i m _ r o u t e s \ C o l u m n s \ T r i p F e e < / K e y > < / D i a g r a m O b j e c t K e y > < D i a g r a m O b j e c t K e y > < K e y > T a b l e s \ D i m _ r o u t e s \ C o l u m n s \ T a k e O f f T i m e < / K e y > < / D i a g r a m O b j e c t K e y > < D i a g r a m O b j e c t K e y > < K e y > T a b l e s \ D i m _ r o u t e s \ C o l u m n s \ A r r i v a l T i m e < / K e y > < / D i a g r a m O b j e c t K e y > < D i a g r a m O b j e c t K e y > < K e y > T a b l e s \ F a c t t a b l e _ r i d e r s h i p < / K e y > < / D i a g r a m O b j e c t K e y > < D i a g r a m O b j e c t K e y > < K e y > T a b l e s \ F a c t t a b l e _ r i d e r s h i p \ C o l u m n s \ R e c o r d I D < / K e y > < / D i a g r a m O b j e c t K e y > < D i a g r a m O b j e c t K e y > < K e y > T a b l e s \ F a c t t a b l e _ r i d e r s h i p \ C o l u m n s \ B u s I D < / K e y > < / D i a g r a m O b j e c t K e y > < D i a g r a m O b j e c t K e y > < K e y > T a b l e s \ F a c t t a b l e _ r i d e r s h i p \ C o l u m n s \ R i d e r I D < / K e y > < / D i a g r a m O b j e c t K e y > < D i a g r a m O b j e c t K e y > < K e y > T a b l e s \ F a c t t a b l e _ r i d e r s h i p \ C o l u m n s \ D a t e < / K e y > < / D i a g r a m O b j e c t K e y > < D i a g r a m O b j e c t K e y > < K e y > T a b l e s \ F a c t t a b l e _ r i d e r s h i p \ C o l u m n s \ T i m e < / K e y > < / D i a g r a m O b j e c t K e y > < D i a g r a m O b j e c t K e y > < K e y > T a b l e s \ F a c t t a b l e _ r i d e r s h i p \ C o l u m n s \ H o u r < / K e y > < / D i a g r a m O b j e c t K e y > < D i a g r a m O b j e c t K e y > < K e y > T a b l e s \ F a c t t a b l e _ r i d e r s h i p \ C o l u m n s \ D a y   /   N i g h t < / K e y > < / D i a g r a m O b j e c t K e y > < D i a g r a m O b j e c t K e y > < K e y > T a b l e s \ F a c t t a b l e _ r i d e r s h i p \ C o l u m n s \ N u m b e r O f R i d e r s < / K e y > < / D i a g r a m O b j e c t K e y > < D i a g r a m O b j e c t K e y > < K e y > T a b l e s \ F a c t t a b l e _ r i d e r s h i p \ C o l u m n s \ T i m e   I n t e r v a l < / K e y > < / D i a g r a m O b j e c t K e y > < D i a g r a m O b j e c t K e y > < K e y > T a b l e s \ F a c t t a b l e _ r i d e r s h i p \ C o l u m n s \ D i m _ b u s e s . C a p a c i t y < / K e y > < / D i a g r a m O b j e c t K e y > < D i a g r a m O b j e c t K e y > < K e y > T a b l e s \ F a c t t a b l e _ r i d e r s h i p \ C o l u m n s \ U t i l i z a t i o n   % < / K e y > < / D i a g r a m O b j e c t K e y > < D i a g r a m O b j e c t K e y > < K e y > T a b l e s \ F a c t t a b l e _ r i d e r s h i p \ C o l u m n s \ U t i l i z a t i o n   C a t e g o r y < / K e y > < / D i a g r a m O b j e c t K e y > < D i a g r a m O b j e c t K e y > < K e y > T a b l e s \ D i m _ d a t e t a b l e < / K e y > < / D i a g r a m O b j e c t K e y > < D i a g r a m O b j e c t K e y > < K e y > T a b l e s \ D i m _ d a t e t a b l e \ C o l u m n s \ D a t e < / K e y > < / D i a g r a m O b j e c t K e y > < D i a g r a m O b j e c t K e y > < K e y > T a b l e s \ D i m _ d a t e t a b l e \ C o l u m n s \ Y e a r < / K e y > < / D i a g r a m O b j e c t K e y > < D i a g r a m O b j e c t K e y > < K e y > T a b l e s \ D i m _ d a t e t a b l e \ C o l u m n s \ M o n t h   N a m e < / K e y > < / D i a g r a m O b j e c t K e y > < D i a g r a m O b j e c t K e y > < K e y > T a b l e s \ D i m _ d a t e t a b l e \ C o l u m n s \ M o n t h   N u m b e r < / K e y > < / D i a g r a m O b j e c t K e y > < D i a g r a m O b j e c t K e y > < K e y > T a b l e s \ D i m _ d a t e t a b l e \ C o l u m n s \ D a y   N a m e < / K e y > < / D i a g r a m O b j e c t K e y > < D i a g r a m O b j e c t K e y > < K e y > T a b l e s \ D i m _ d a t e t a b l e \ C o l u m n s \ D a y   o f   W e e k < / K e y > < / D i a g r a m O b j e c t K e y > < D i a g r a m O b j e c t K e y > < K e y > T a b l e s \ D i m _ d a t e t a b l e \ C o l u m n s \ W e e k   T y p e < / K e y > < / D i a g r a m O b j e c t K e y > < D i a g r a m O b j e c t K e y > < K e y > T a b l e s \ C a l c u l a t i o n s < / K e y > < / D i a g r a m O b j e c t K e y > < D i a g r a m O b j e c t K e y > < K e y > T a b l e s \ C a l c u l a t i o n s \ C o l u m n s \ C a l c u l a t i o n < / K e y > < / D i a g r a m O b j e c t K e y > < D i a g r a m O b j e c t K e y > < K e y > R e l a t i o n s h i p s \ & l t ; T a b l e s \ F a c t t a b l e _ r i d e r s h i p \ C o l u m n s \ R i d e r I D & g t ; - & l t ; T a b l e s \ D i m _ d e m o g r a p h i c s \ C o l u m n s \ R i d e r I D & g t ; < / K e y > < / D i a g r a m O b j e c t K e y > < D i a g r a m O b j e c t K e y > < K e y > R e l a t i o n s h i p s \ & l t ; T a b l e s \ F a c t t a b l e _ r i d e r s h i p \ C o l u m n s \ R i d e r I D & g t ; - & l t ; T a b l e s \ D i m _ d e m o g r a p h i c s \ C o l u m n s \ R i d e r I D & g t ; \ F K < / K e y > < / D i a g r a m O b j e c t K e y > < D i a g r a m O b j e c t K e y > < K e y > R e l a t i o n s h i p s \ & l t ; T a b l e s \ F a c t t a b l e _ r i d e r s h i p \ C o l u m n s \ R i d e r I D & g t ; - & l t ; T a b l e s \ D i m _ d e m o g r a p h i c s \ C o l u m n s \ R i d e r I D & g t ; \ P K < / K e y > < / D i a g r a m O b j e c t K e y > < D i a g r a m O b j e c t K e y > < K e y > R e l a t i o n s h i p s \ & l t ; T a b l e s \ F a c t t a b l e _ r i d e r s h i p \ C o l u m n s \ R i d e r I D & g t ; - & l t ; T a b l e s \ D i m _ d e m o g r a p h i c s \ C o l u m n s \ R i d e r I D & g t ; \ C r o s s F i l t e r < / K e y > < / D i a g r a m O b j e c t K e y > < D i a g r a m O b j e c t K e y > < K e y > R e l a t i o n s h i p s \ & l t ; T a b l e s \ F a c t t a b l e _ r i d e r s h i p \ C o l u m n s \ D a t e & g t ; - & l t ; T a b l e s \ D i m _ d a t e t a b l e \ C o l u m n s \ D a t e & g t ; < / K e y > < / D i a g r a m O b j e c t K e y > < D i a g r a m O b j e c t K e y > < K e y > R e l a t i o n s h i p s \ & l t ; T a b l e s \ F a c t t a b l e _ r i d e r s h i p \ C o l u m n s \ D a t e & g t ; - & l t ; T a b l e s \ D i m _ d a t e t a b l e \ C o l u m n s \ D a t e & g t ; \ F K < / K e y > < / D i a g r a m O b j e c t K e y > < D i a g r a m O b j e c t K e y > < K e y > R e l a t i o n s h i p s \ & l t ; T a b l e s \ F a c t t a b l e _ r i d e r s h i p \ C o l u m n s \ D a t e & g t ; - & l t ; T a b l e s \ D i m _ d a t e t a b l e \ C o l u m n s \ D a t e & g t ; \ P K < / K e y > < / D i a g r a m O b j e c t K e y > < D i a g r a m O b j e c t K e y > < K e y > R e l a t i o n s h i p s \ & l t ; T a b l e s \ F a c t t a b l e _ r i d e r s h i p \ C o l u m n s \ D a t e & g t ; - & l t ; T a b l e s \ D i m _ d a t e t a b l e \ C o l u m n s \ D a t e & g t ; \ C r o s s F i l t e r < / K e y > < / D i a g r a m O b j e c t K e y > < D i a g r a m O b j e c t K e y > < K e y > R e l a t i o n s h i p s \ & l t ; T a b l e s \ D i m _ b u s e s \ C o l u m n s \ R o u t e I D & g t ; - & l t ; T a b l e s \ D i m _ r o u t e s \ C o l u m n s \ R o u t e I D & g t ; < / K e y > < / D i a g r a m O b j e c t K e y > < D i a g r a m O b j e c t K e y > < K e y > R e l a t i o n s h i p s \ & l t ; T a b l e s \ D i m _ b u s e s \ C o l u m n s \ R o u t e I D & g t ; - & l t ; T a b l e s \ D i m _ r o u t e s \ C o l u m n s \ R o u t e I D & g t ; \ F K < / K e y > < / D i a g r a m O b j e c t K e y > < D i a g r a m O b j e c t K e y > < K e y > R e l a t i o n s h i p s \ & l t ; T a b l e s \ D i m _ b u s e s \ C o l u m n s \ R o u t e I D & g t ; - & l t ; T a b l e s \ D i m _ r o u t e s \ C o l u m n s \ R o u t e I D & g t ; \ P K < / K e y > < / D i a g r a m O b j e c t K e y > < D i a g r a m O b j e c t K e y > < K e y > R e l a t i o n s h i p s \ & l t ; T a b l e s \ D i m _ b u s e s \ C o l u m n s \ R o u t e I D & g t ; - & l t ; T a b l e s \ D i m _ r o u t e s \ C o l u m n s \ R o u t e I D & g t ; \ C r o s s F i l t e r < / K e y > < / D i a g r a m O b j e c t K e y > < D i a g r a m O b j e c t K e y > < K e y > R e l a t i o n s h i p s \ & l t ; T a b l e s \ F a c t t a b l e _ r i d e r s h i p \ C o l u m n s \ B u s I D & g t ; - & l t ; T a b l e s \ D i m _ b u s e s \ C o l u m n s \ B u s I D & g t ; < / K e y > < / D i a g r a m O b j e c t K e y > < D i a g r a m O b j e c t K e y > < K e y > R e l a t i o n s h i p s \ & l t ; T a b l e s \ F a c t t a b l e _ r i d e r s h i p \ C o l u m n s \ B u s I D & g t ; - & l t ; T a b l e s \ D i m _ b u s e s \ C o l u m n s \ B u s I D & g t ; \ F K < / K e y > < / D i a g r a m O b j e c t K e y > < D i a g r a m O b j e c t K e y > < K e y > R e l a t i o n s h i p s \ & l t ; T a b l e s \ F a c t t a b l e _ r i d e r s h i p \ C o l u m n s \ B u s I D & g t ; - & l t ; T a b l e s \ D i m _ b u s e s \ C o l u m n s \ B u s I D & g t ; \ P K < / K e y > < / D i a g r a m O b j e c t K e y > < D i a g r a m O b j e c t K e y > < K e y > R e l a t i o n s h i p s \ & l t ; T a b l e s \ F a c t t a b l e _ r i d e r s h i p \ C o l u m n s \ B u s I D & g t ; - & l t ; T a b l e s \ D i m _ b u s e s \ C o l u m n s \ B u s I D & g t ; \ C r o s s F i l t e r < / K e y > < / D i a g r a m O b j e c t K e y > < / A l l K e y s > < S e l e c t e d K e y s > < D i a g r a m O b j e c t K e y > < K e y > T a b l e s \ C a l c u l a t i o n s 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 T a g s \ T a b l e s \ & l t ; T a b l e s \ D i m _ b u s e s & g t ; < / K e y > < / a : K e y > < a : V a l u e   i : t y p e = " D i a g r a m D i s p l a y T a g V i e w S t a t e " > < I s N o t F i l t e r e d O u t > t r u e < / I s N o t F i l t e r e d O u t > < / a : V a l u e > < / a : K e y V a l u e O f D i a g r a m O b j e c t K e y a n y T y p e z b w N T n L X > < a : K e y V a l u e O f D i a g r a m O b j e c t K e y a n y T y p e z b w N T n L X > < a : K e y > < K e y > D y n a m i c   T a g s \ T a b l e s \ & l t ; T a b l e s \ D i m _ d e m o g r a p h i c s & g t ; < / K e y > < / a : K e y > < a : V a l u e   i : t y p e = " D i a g r a m D i s p l a y T a g V i e w S t a t e " > < I s N o t F i l t e r e d O u t > t r u e < / I s N o t F i l t e r e d O u t > < / a : V a l u e > < / a : K e y V a l u e O f D i a g r a m O b j e c t K e y a n y T y p e z b w N T n L X > < a : K e y V a l u e O f D i a g r a m O b j e c t K e y a n y T y p e z b w N T n L X > < a : K e y > < K e y > D y n a m i c   T a g s \ T a b l e s \ & l t ; T a b l e s \ D i m _ r o u t e s & g t ; < / K e y > < / a : K e y > < a : V a l u e   i : t y p e = " D i a g r a m D i s p l a y T a g V i e w S t a t e " > < I s N o t F i l t e r e d O u t > t r u e < / I s N o t F i l t e r e d O u t > < / a : V a l u e > < / a : K e y V a l u e O f D i a g r a m O b j e c t K e y a n y T y p e z b w N T n L X > < a : K e y V a l u e O f D i a g r a m O b j e c t K e y a n y T y p e z b w N T n L X > < a : K e y > < K e y > D y n a m i c   T a g s \ T a b l e s \ & l t ; T a b l e s \ F a c t t a b l e _ r i d e r s h i p & g t ; < / K e y > < / a : K e y > < a : V a l u e   i : t y p e = " D i a g r a m D i s p l a y T a g V i e w S t a t e " > < I s N o t F i l t e r e d O u t > t r u e < / I s N o t F i l t e r e d O u t > < / a : V a l u e > < / a : K e y V a l u e O f D i a g r a m O b j e c t K e y a n y T y p e z b w N T n L X > < a : K e y V a l u e O f D i a g r a m O b j e c t K e y a n y T y p e z b w N T n L X > < a : K e y > < K e y > D y n a m i c   T a g s \ T a b l e s \ & l t ; T a b l e s \ D i m _ d a t e t a b l e & g t ; 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 T a b l e s \ D i m _ b u s e s < / K e y > < / a : K e y > < a : V a l u e   i : t y p e = " D i a g r a m D i s p l a y N o d e V i e w S t a t e " > < H e i g h t > 1 5 0 < / H e i g h t > < I s E x p a n d e d > t r u e < / I s E x p a n d e d > < L a y e d O u t > t r u e < / L a y e d O u t > < L e f t > 5 8 < / L e f t > < W i d t h > 2 0 0 < / W i d t h > < / a : V a l u e > < / a : K e y V a l u e O f D i a g r a m O b j e c t K e y a n y T y p e z b w N T n L X > < a : K e y V a l u e O f D i a g r a m O b j e c t K e y a n y T y p e z b w N T n L X > < a : K e y > < K e y > T a b l e s \ D i m _ b u s e s \ C o l u m n s \ B u s I D < / K e y > < / a : K e y > < a : V a l u e   i : t y p e = " D i a g r a m D i s p l a y N o d e V i e w S t a t e " > < H e i g h t > 1 5 0 < / H e i g h t > < I s E x p a n d e d > t r u e < / I s E x p a n d e d > < W i d t h > 2 0 0 < / W i d t h > < / a : V a l u e > < / a : K e y V a l u e O f D i a g r a m O b j e c t K e y a n y T y p e z b w N T n L X > < a : K e y V a l u e O f D i a g r a m O b j e c t K e y a n y T y p e z b w N T n L X > < a : K e y > < K e y > T a b l e s \ D i m _ b u s e s \ C o l u m n s \ R o u t e I D < / K e y > < / a : K e y > < a : V a l u e   i : t y p e = " D i a g r a m D i s p l a y N o d e V i e w S t a t e " > < H e i g h t > 1 5 0 < / H e i g h t > < I s E x p a n d e d > t r u e < / I s E x p a n d e d > < W i d t h > 2 0 0 < / W i d t h > < / a : V a l u e > < / a : K e y V a l u e O f D i a g r a m O b j e c t K e y a n y T y p e z b w N T n L X > < a : K e y V a l u e O f D i a g r a m O b j e c t K e y a n y T y p e z b w N T n L X > < a : K e y > < K e y > T a b l e s \ D i m _ b u s e s \ C o l u m n s \ B u s N u m b e r < / K e y > < / a : K e y > < a : V a l u e   i : t y p e = " D i a g r a m D i s p l a y N o d e V i e w S t a t e " > < H e i g h t > 1 5 0 < / H e i g h t > < I s E x p a n d e d > t r u e < / I s E x p a n d e d > < W i d t h > 2 0 0 < / W i d t h > < / a : V a l u e > < / a : K e y V a l u e O f D i a g r a m O b j e c t K e y a n y T y p e z b w N T n L X > < a : K e y V a l u e O f D i a g r a m O b j e c t K e y a n y T y p e z b w N T n L X > < a : K e y > < K e y > T a b l e s \ D i m _ b u s e s \ C o l u m n s \ C a p a c i t y < / K e y > < / a : K e y > < a : V a l u e   i : t y p e = " D i a g r a m D i s p l a y N o d e V i e w S t a t e " > < H e i g h t > 1 5 0 < / H e i g h t > < I s E x p a n d e d > t r u e < / I s E x p a n d e d > < W i d t h > 2 0 0 < / W i d t h > < / a : V a l u e > < / a : K e y V a l u e O f D i a g r a m O b j e c t K e y a n y T y p e z b w N T n L X > < a : K e y V a l u e O f D i a g r a m O b j e c t K e y a n y T y p e z b w N T n L X > < a : K e y > < K e y > T a b l e s \ D i m _ d e m o g r a p h i c s < / K e y > < / a : K e y > < a : V a l u e   i : t y p e = " D i a g r a m D i s p l a y N o d e V i e w S t a t e " > < H e i g h t > 1 6 4 < / H e i g h t > < I s E x p a n d e d > t r u e < / I s E x p a n d e d > < L a y e d O u t > t r u e < / L a y e d O u t > < L e f t > 7 0 2 . 9 0 3 8 1 0 5 6 7 6 6 5 8 < / L e f t > < T a b I n d e x > 1 < / T a b I n d e x > < W i d t h > 2 0 0 < / W i d t h > < / a : V a l u e > < / a : K e y V a l u e O f D i a g r a m O b j e c t K e y a n y T y p e z b w N T n L X > < a : K e y V a l u e O f D i a g r a m O b j e c t K e y a n y T y p e z b w N T n L X > < a : K e y > < K e y > T a b l e s \ D i m _ d e m o g r a p h i c s \ C o l u m n s \ R i d e r I D < / K e y > < / a : K e y > < a : V a l u e   i : t y p e = " D i a g r a m D i s p l a y N o d e V i e w S t a t e " > < H e i g h t > 1 5 0 < / H e i g h t > < I s E x p a n d e d > t r u e < / I s E x p a n d e d > < W i d t h > 2 0 0 < / W i d t h > < / a : V a l u e > < / a : K e y V a l u e O f D i a g r a m O b j e c t K e y a n y T y p e z b w N T n L X > < a : K e y V a l u e O f D i a g r a m O b j e c t K e y a n y T y p e z b w N T n L X > < a : K e y > < K e y > T a b l e s \ D i m _ d e m o g r a p h i c s \ C o l u m n s \ A g e < / K e y > < / a : K e y > < a : V a l u e   i : t y p e = " D i a g r a m D i s p l a y N o d e V i e w S t a t e " > < H e i g h t > 1 5 0 < / H e i g h t > < I s E x p a n d e d > t r u e < / I s E x p a n d e d > < W i d t h > 2 0 0 < / W i d t h > < / a : V a l u e > < / a : K e y V a l u e O f D i a g r a m O b j e c t K e y a n y T y p e z b w N T n L X > < a : K e y V a l u e O f D i a g r a m O b j e c t K e y a n y T y p e z b w N T n L X > < a : K e y > < K e y > T a b l e s \ D i m _ d e m o g r a p h i c s \ C o l u m n s \ G e n d e r < / K e y > < / a : K e y > < a : V a l u e   i : t y p e = " D i a g r a m D i s p l a y N o d e V i e w S t a t e " > < H e i g h t > 1 5 0 < / H e i g h t > < I s E x p a n d e d > t r u e < / I s E x p a n d e d > < W i d t h > 2 0 0 < / W i d t h > < / a : V a l u e > < / a : K e y V a l u e O f D i a g r a m O b j e c t K e y a n y T y p e z b w N T n L X > < a : K e y V a l u e O f D i a g r a m O b j e c t K e y a n y T y p e z b w N T n L X > < a : K e y > < K e y > T a b l e s \ D i m _ d e m o g r a p h i c s \ C o l u m n s \ O c c u p a t i o n < / K e y > < / a : K e y > < a : V a l u e   i : t y p e = " D i a g r a m D i s p l a y N o d e V i e w S t a t e " > < H e i g h t > 1 5 0 < / H e i g h t > < I s E x p a n d e d > t r u e < / I s E x p a n d e d > < W i d t h > 2 0 0 < / W i d t h > < / a : V a l u e > < / a : K e y V a l u e O f D i a g r a m O b j e c t K e y a n y T y p e z b w N T n L X > < a : K e y V a l u e O f D i a g r a m O b j e c t K e y a n y T y p e z b w N T n L X > < a : K e y > < K e y > T a b l e s \ D i m _ d e m o g r a p h i c s \ C o l u m n s \ A g e   G r o u p < / K e y > < / a : K e y > < a : V a l u e   i : t y p e = " D i a g r a m D i s p l a y N o d e V i e w S t a t e " > < H e i g h t > 1 5 0 < / H e i g h t > < I s E x p a n d e d > t r u e < / I s E x p a n d e d > < W i d t h > 2 0 0 < / W i d t h > < / a : V a l u e > < / a : K e y V a l u e O f D i a g r a m O b j e c t K e y a n y T y p e z b w N T n L X > < a : K e y V a l u e O f D i a g r a m O b j e c t K e y a n y T y p e z b w N T n L X > < a : K e y > < K e y > T a b l e s \ D i m _ r o u t e s < / K e y > < / a : K e y > < a : V a l u e   i : t y p e = " D i a g r a m D i s p l a y N o d e V i e w S t a t e " > < H e i g h t > 1 5 0 < / H e i g h t > < I s E x p a n d e d > t r u e < / I s E x p a n d e d > < L a y e d O u t > t r u e < / L a y e d O u t > < L e f t > 5 8 < / L e f t > < T a b I n d e x > 3 < / T a b I n d e x > < T o p > 2 6 1 < / T o p > < W i d t h > 2 0 0 < / W i d t h > < / a : V a l u e > < / a : K e y V a l u e O f D i a g r a m O b j e c t K e y a n y T y p e z b w N T n L X > < a : K e y V a l u e O f D i a g r a m O b j e c t K e y a n y T y p e z b w N T n L X > < a : K e y > < K e y > T a b l e s \ D i m _ r o u t e s \ C o l u m n s \ R o u t e I D < / K e y > < / a : K e y > < a : V a l u e   i : t y p e = " D i a g r a m D i s p l a y N o d e V i e w S t a t e " > < H e i g h t > 1 5 0 < / H e i g h t > < I s E x p a n d e d > t r u e < / I s E x p a n d e d > < W i d t h > 2 0 0 < / W i d t h > < / a : V a l u e > < / a : K e y V a l u e O f D i a g r a m O b j e c t K e y a n y T y p e z b w N T n L X > < a : K e y V a l u e O f D i a g r a m O b j e c t K e y a n y T y p e z b w N T n L X > < a : K e y > < K e y > T a b l e s \ D i m _ r o u t e s \ C o l u m n s \ R o u t e N a m e < / K e y > < / a : K e y > < a : V a l u e   i : t y p e = " D i a g r a m D i s p l a y N o d e V i e w S t a t e " > < H e i g h t > 1 5 0 < / H e i g h t > < I s E x p a n d e d > t r u e < / I s E x p a n d e d > < W i d t h > 2 0 0 < / W i d t h > < / a : V a l u e > < / a : K e y V a l u e O f D i a g r a m O b j e c t K e y a n y T y p e z b w N T n L X > < a : K e y V a l u e O f D i a g r a m O b j e c t K e y a n y T y p e z b w N T n L X > < a : K e y > < K e y > T a b l e s \ D i m _ r o u t e s \ C o l u m n s \ S t a r t L o c a t i o n < / K e y > < / a : K e y > < a : V a l u e   i : t y p e = " D i a g r a m D i s p l a y N o d e V i e w S t a t e " > < H e i g h t > 1 5 0 < / H e i g h t > < I s E x p a n d e d > t r u e < / I s E x p a n d e d > < W i d t h > 2 0 0 < / W i d t h > < / a : V a l u e > < / a : K e y V a l u e O f D i a g r a m O b j e c t K e y a n y T y p e z b w N T n L X > < a : K e y V a l u e O f D i a g r a m O b j e c t K e y a n y T y p e z b w N T n L X > < a : K e y > < K e y > T a b l e s \ D i m _ r o u t e s \ C o l u m n s \ E n d L o c a t i o n < / K e y > < / a : K e y > < a : V a l u e   i : t y p e = " D i a g r a m D i s p l a y N o d e V i e w S t a t e " > < H e i g h t > 1 5 0 < / H e i g h t > < I s E x p a n d e d > t r u e < / I s E x p a n d e d > < W i d t h > 2 0 0 < / W i d t h > < / a : V a l u e > < / a : K e y V a l u e O f D i a g r a m O b j e c t K e y a n y T y p e z b w N T n L X > < a : K e y V a l u e O f D i a g r a m O b j e c t K e y a n y T y p e z b w N T n L X > < a : K e y > < K e y > T a b l e s \ D i m _ r o u t e s \ C o l u m n s \ T r i p F e e < / K e y > < / a : K e y > < a : V a l u e   i : t y p e = " D i a g r a m D i s p l a y N o d e V i e w S t a t e " > < H e i g h t > 1 5 0 < / H e i g h t > < I s E x p a n d e d > t r u e < / I s E x p a n d e d > < W i d t h > 2 0 0 < / W i d t h > < / a : V a l u e > < / a : K e y V a l u e O f D i a g r a m O b j e c t K e y a n y T y p e z b w N T n L X > < a : K e y V a l u e O f D i a g r a m O b j e c t K e y a n y T y p e z b w N T n L X > < a : K e y > < K e y > T a b l e s \ D i m _ r o u t e s \ C o l u m n s \ T a k e O f f T i m e < / K e y > < / a : K e y > < a : V a l u e   i : t y p e = " D i a g r a m D i s p l a y N o d e V i e w S t a t e " > < H e i g h t > 1 5 0 < / H e i g h t > < I s E x p a n d e d > t r u e < / I s E x p a n d e d > < W i d t h > 2 0 0 < / W i d t h > < / a : V a l u e > < / a : K e y V a l u e O f D i a g r a m O b j e c t K e y a n y T y p e z b w N T n L X > < a : K e y V a l u e O f D i a g r a m O b j e c t K e y a n y T y p e z b w N T n L X > < a : K e y > < K e y > T a b l e s \ D i m _ r o u t e s \ C o l u m n s \ A r r i v a l T i m e < / K e y > < / a : K e y > < a : V a l u e   i : t y p e = " D i a g r a m D i s p l a y N o d e V i e w S t a t e " > < H e i g h t > 1 5 0 < / H e i g h t > < I s E x p a n d e d > t r u e < / I s E x p a n d e d > < W i d t h > 2 0 0 < / W i d t h > < / a : V a l u e > < / a : K e y V a l u e O f D i a g r a m O b j e c t K e y a n y T y p e z b w N T n L X > < a : K e y V a l u e O f D i a g r a m O b j e c t K e y a n y T y p e z b w N T n L X > < a : K e y > < K e y > T a b l e s \ F a c t t a b l e _ r i d e r s h i p < / K e y > < / a : K e y > < a : V a l u e   i : t y p e = " D i a g r a m D i s p l a y N o d e V i e w S t a t e " > < H e i g h t > 3 2 1 < / H e i g h t > < I s E x p a n d e d > t r u e < / I s E x p a n d e d > < L a y e d O u t > t r u e < / L a y e d O u t > < L e f t > 3 8 7 . 7 1 1 4 3 1 7 0 2 9 9 7 2 9 < / L e f t > < T a b I n d e x > 4 < / T a b I n d e x > < T o p > 1 4 5 < / T o p > < W i d t h > 2 0 0 < / W i d t h > < / a : V a l u e > < / a : K e y V a l u e O f D i a g r a m O b j e c t K e y a n y T y p e z b w N T n L X > < a : K e y V a l u e O f D i a g r a m O b j e c t K e y a n y T y p e z b w N T n L X > < a : K e y > < K e y > T a b l e s \ F a c t t a b l e _ r i d e r s h i p \ C o l u m n s \ R e c o r d I D < / K e y > < / a : K e y > < a : V a l u e   i : t y p e = " D i a g r a m D i s p l a y N o d e V i e w S t a t e " > < H e i g h t > 1 5 0 < / H e i g h t > < I s E x p a n d e d > t r u e < / I s E x p a n d e d > < W i d t h > 2 0 0 < / W i d t h > < / a : V a l u e > < / a : K e y V a l u e O f D i a g r a m O b j e c t K e y a n y T y p e z b w N T n L X > < a : K e y V a l u e O f D i a g r a m O b j e c t K e y a n y T y p e z b w N T n L X > < a : K e y > < K e y > T a b l e s \ F a c t t a b l e _ r i d e r s h i p \ C o l u m n s \ B u s I D < / K e y > < / a : K e y > < a : V a l u e   i : t y p e = " D i a g r a m D i s p l a y N o d e V i e w S t a t e " > < H e i g h t > 1 5 0 < / H e i g h t > < I s E x p a n d e d > t r u e < / I s E x p a n d e d > < W i d t h > 2 0 0 < / W i d t h > < / a : V a l u e > < / a : K e y V a l u e O f D i a g r a m O b j e c t K e y a n y T y p e z b w N T n L X > < a : K e y V a l u e O f D i a g r a m O b j e c t K e y a n y T y p e z b w N T n L X > < a : K e y > < K e y > T a b l e s \ F a c t t a b l e _ r i d e r s h i p \ C o l u m n s \ R i d e r I D < / K e y > < / a : K e y > < a : V a l u e   i : t y p e = " D i a g r a m D i s p l a y N o d e V i e w S t a t e " > < H e i g h t > 1 5 0 < / H e i g h t > < I s E x p a n d e d > t r u e < / I s E x p a n d e d > < W i d t h > 2 0 0 < / W i d t h > < / a : V a l u e > < / a : K e y V a l u e O f D i a g r a m O b j e c t K e y a n y T y p e z b w N T n L X > < a : K e y V a l u e O f D i a g r a m O b j e c t K e y a n y T y p e z b w N T n L X > < a : K e y > < K e y > T a b l e s \ F a c t t a b l e _ r i d e r s h i p \ C o l u m n s \ D a t e < / K e y > < / a : K e y > < a : V a l u e   i : t y p e = " D i a g r a m D i s p l a y N o d e V i e w S t a t e " > < H e i g h t > 1 5 0 < / H e i g h t > < I s E x p a n d e d > t r u e < / I s E x p a n d e d > < W i d t h > 2 0 0 < / W i d t h > < / a : V a l u e > < / a : K e y V a l u e O f D i a g r a m O b j e c t K e y a n y T y p e z b w N T n L X > < a : K e y V a l u e O f D i a g r a m O b j e c t K e y a n y T y p e z b w N T n L X > < a : K e y > < K e y > T a b l e s \ F a c t t a b l e _ r i d e r s h i p \ C o l u m n s \ T i m e < / K e y > < / a : K e y > < a : V a l u e   i : t y p e = " D i a g r a m D i s p l a y N o d e V i e w S t a t e " > < H e i g h t > 1 5 0 < / H e i g h t > < I s E x p a n d e d > t r u e < / I s E x p a n d e d > < W i d t h > 2 0 0 < / W i d t h > < / a : V a l u e > < / a : K e y V a l u e O f D i a g r a m O b j e c t K e y a n y T y p e z b w N T n L X > < a : K e y V a l u e O f D i a g r a m O b j e c t K e y a n y T y p e z b w N T n L X > < a : K e y > < K e y > T a b l e s \ F a c t t a b l e _ r i d e r s h i p \ C o l u m n s \ H o u r < / K e y > < / a : K e y > < a : V a l u e   i : t y p e = " D i a g r a m D i s p l a y N o d e V i e w S t a t e " > < H e i g h t > 1 5 0 < / H e i g h t > < I s E x p a n d e d > t r u e < / I s E x p a n d e d > < W i d t h > 2 0 0 < / W i d t h > < / a : V a l u e > < / a : K e y V a l u e O f D i a g r a m O b j e c t K e y a n y T y p e z b w N T n L X > < a : K e y V a l u e O f D i a g r a m O b j e c t K e y a n y T y p e z b w N T n L X > < a : K e y > < K e y > T a b l e s \ F a c t t a b l e _ r i d e r s h i p \ C o l u m n s \ D a y   /   N i g h t < / K e y > < / a : K e y > < a : V a l u e   i : t y p e = " D i a g r a m D i s p l a y N o d e V i e w S t a t e " > < H e i g h t > 1 5 0 < / H e i g h t > < I s E x p a n d e d > t r u e < / I s E x p a n d e d > < W i d t h > 2 0 0 < / W i d t h > < / a : V a l u e > < / a : K e y V a l u e O f D i a g r a m O b j e c t K e y a n y T y p e z b w N T n L X > < a : K e y V a l u e O f D i a g r a m O b j e c t K e y a n y T y p e z b w N T n L X > < a : K e y > < K e y > T a b l e s \ F a c t t a b l e _ r i d e r s h i p \ C o l u m n s \ N u m b e r O f R i d e r s < / K e y > < / a : K e y > < a : V a l u e   i : t y p e = " D i a g r a m D i s p l a y N o d e V i e w S t a t e " > < H e i g h t > 1 5 0 < / H e i g h t > < I s E x p a n d e d > t r u e < / I s E x p a n d e d > < W i d t h > 2 0 0 < / W i d t h > < / a : V a l u e > < / a : K e y V a l u e O f D i a g r a m O b j e c t K e y a n y T y p e z b w N T n L X > < a : K e y V a l u e O f D i a g r a m O b j e c t K e y a n y T y p e z b w N T n L X > < a : K e y > < K e y > T a b l e s \ F a c t t a b l e _ r i d e r s h i p \ C o l u m n s \ T i m e   I n t e r v a l < / K e y > < / a : K e y > < a : V a l u e   i : t y p e = " D i a g r a m D i s p l a y N o d e V i e w S t a t e " > < H e i g h t > 1 5 0 < / H e i g h t > < I s E x p a n d e d > t r u e < / I s E x p a n d e d > < W i d t h > 2 0 0 < / W i d t h > < / a : V a l u e > < / a : K e y V a l u e O f D i a g r a m O b j e c t K e y a n y T y p e z b w N T n L X > < a : K e y V a l u e O f D i a g r a m O b j e c t K e y a n y T y p e z b w N T n L X > < a : K e y > < K e y > T a b l e s \ F a c t t a b l e _ r i d e r s h i p \ C o l u m n s \ D i m _ b u s e s . C a p a c i t y < / K e y > < / a : K e y > < a : V a l u e   i : t y p e = " D i a g r a m D i s p l a y N o d e V i e w S t a t e " > < H e i g h t > 1 5 0 < / H e i g h t > < I s E x p a n d e d > t r u e < / I s E x p a n d e d > < W i d t h > 2 0 0 < / W i d t h > < / a : V a l u e > < / a : K e y V a l u e O f D i a g r a m O b j e c t K e y a n y T y p e z b w N T n L X > < a : K e y V a l u e O f D i a g r a m O b j e c t K e y a n y T y p e z b w N T n L X > < a : K e y > < K e y > T a b l e s \ F a c t t a b l e _ r i d e r s h i p \ C o l u m n s \ U t i l i z a t i o n   % < / K e y > < / a : K e y > < a : V a l u e   i : t y p e = " D i a g r a m D i s p l a y N o d e V i e w S t a t e " > < H e i g h t > 1 5 0 < / H e i g h t > < I s E x p a n d e d > t r u e < / I s E x p a n d e d > < W i d t h > 2 0 0 < / W i d t h > < / a : V a l u e > < / a : K e y V a l u e O f D i a g r a m O b j e c t K e y a n y T y p e z b w N T n L X > < a : K e y V a l u e O f D i a g r a m O b j e c t K e y a n y T y p e z b w N T n L X > < a : K e y > < K e y > T a b l e s \ F a c t t a b l e _ r i d e r s h i p \ C o l u m n s \ U t i l i z a t i o n   C a t e g o r y < / K e y > < / a : K e y > < a : V a l u e   i : t y p e = " D i a g r a m D i s p l a y N o d e V i e w S t a t e " > < H e i g h t > 1 5 0 < / H e i g h t > < I s E x p a n d e d > t r u e < / I s E x p a n d e d > < W i d t h > 2 0 0 < / W i d t h > < / a : V a l u e > < / a : K e y V a l u e O f D i a g r a m O b j e c t K e y a n y T y p e z b w N T n L X > < a : K e y V a l u e O f D i a g r a m O b j e c t K e y a n y T y p e z b w N T n L X > < a : K e y > < K e y > T a b l e s \ D i m _ d a t e t a b l e < / K e y > < / a : K e y > < a : V a l u e   i : t y p e = " D i a g r a m D i s p l a y N o d e V i e w S t a t e " > < H e i g h t > 1 5 0 < / H e i g h t > < I s E x p a n d e d > t r u e < / I s E x p a n d e d > < L a y e d O u t > t r u e < / L a y e d O u t > < L e f t > 7 9 4 . 6 1 5 2 4 2 2 7 0 6 6 3 2 < / L e f t > < T a b I n d e x > 5 < / T a b I n d e x > < T o p > 3 2 8 < / T o p > < W i d t h > 2 0 0 < / W i d t h > < / a : V a l u e > < / a : K e y V a l u e O f D i a g r a m O b j e c t K e y a n y T y p e z b w N T n L X > < a : K e y V a l u e O f D i a g r a m O b j e c t K e y a n y T y p e z b w N T n L X > < a : K e y > < K e y > T a b l e s \ D i m _ d a t e t a b l e \ C o l u m n s \ D a t e < / K e y > < / a : K e y > < a : V a l u e   i : t y p e = " D i a g r a m D i s p l a y N o d e V i e w S t a t e " > < H e i g h t > 1 5 0 < / H e i g h t > < I s E x p a n d e d > t r u e < / I s E x p a n d e d > < W i d t h > 2 0 0 < / W i d t h > < / a : V a l u e > < / a : K e y V a l u e O f D i a g r a m O b j e c t K e y a n y T y p e z b w N T n L X > < a : K e y V a l u e O f D i a g r a m O b j e c t K e y a n y T y p e z b w N T n L X > < a : K e y > < K e y > T a b l e s \ D i m _ d a t e t a b l e \ C o l u m n s \ Y e a r < / K e y > < / a : K e y > < a : V a l u e   i : t y p e = " D i a g r a m D i s p l a y N o d e V i e w S t a t e " > < H e i g h t > 1 5 0 < / H e i g h t > < I s E x p a n d e d > t r u e < / I s E x p a n d e d > < W i d t h > 2 0 0 < / W i d t h > < / a : V a l u e > < / a : K e y V a l u e O f D i a g r a m O b j e c t K e y a n y T y p e z b w N T n L X > < a : K e y V a l u e O f D i a g r a m O b j e c t K e y a n y T y p e z b w N T n L X > < a : K e y > < K e y > T a b l e s \ D i m _ d a t e t a b l e \ C o l u m n s \ M o n t h   N a m e < / K e y > < / a : K e y > < a : V a l u e   i : t y p e = " D i a g r a m D i s p l a y N o d e V i e w S t a t e " > < H e i g h t > 1 5 0 < / H e i g h t > < I s E x p a n d e d > t r u e < / I s E x p a n d e d > < W i d t h > 2 0 0 < / W i d t h > < / a : V a l u e > < / a : K e y V a l u e O f D i a g r a m O b j e c t K e y a n y T y p e z b w N T n L X > < a : K e y V a l u e O f D i a g r a m O b j e c t K e y a n y T y p e z b w N T n L X > < a : K e y > < K e y > T a b l e s \ D i m _ d a t e t a b l e \ C o l u m n s \ M o n t h   N u m b e r < / K e y > < / a : K e y > < a : V a l u e   i : t y p e = " D i a g r a m D i s p l a y N o d e V i e w S t a t e " > < H e i g h t > 1 5 0 < / H e i g h t > < I s E x p a n d e d > t r u e < / I s E x p a n d e d > < W i d t h > 2 0 0 < / W i d t h > < / a : V a l u e > < / a : K e y V a l u e O f D i a g r a m O b j e c t K e y a n y T y p e z b w N T n L X > < a : K e y V a l u e O f D i a g r a m O b j e c t K e y a n y T y p e z b w N T n L X > < a : K e y > < K e y > T a b l e s \ D i m _ d a t e t a b l e \ C o l u m n s \ D a y   N a m e < / K e y > < / a : K e y > < a : V a l u e   i : t y p e = " D i a g r a m D i s p l a y N o d e V i e w S t a t e " > < H e i g h t > 1 5 0 < / H e i g h t > < I s E x p a n d e d > t r u e < / I s E x p a n d e d > < W i d t h > 2 0 0 < / W i d t h > < / a : V a l u e > < / a : K e y V a l u e O f D i a g r a m O b j e c t K e y a n y T y p e z b w N T n L X > < a : K e y V a l u e O f D i a g r a m O b j e c t K e y a n y T y p e z b w N T n L X > < a : K e y > < K e y > T a b l e s \ D i m _ d a t e t a b l e \ C o l u m n s \ D a y   o f   W e e k < / K e y > < / a : K e y > < a : V a l u e   i : t y p e = " D i a g r a m D i s p l a y N o d e V i e w S t a t e " > < H e i g h t > 1 5 0 < / H e i g h t > < I s E x p a n d e d > t r u e < / I s E x p a n d e d > < W i d t h > 2 0 0 < / W i d t h > < / a : V a l u e > < / a : K e y V a l u e O f D i a g r a m O b j e c t K e y a n y T y p e z b w N T n L X > < a : K e y V a l u e O f D i a g r a m O b j e c t K e y a n y T y p e z b w N T n L X > < a : K e y > < K e y > T a b l e s \ D i m _ d a t e t a b l e \ C o l u m n s \ W e e k   T y p e < / K e y > < / a : K e y > < a : V a l u e   i : t y p e = " D i a g r a m D i s p l a y N o d e V i e w S t a t e " > < H e i g h t > 1 5 0 < / H e i g h t > < I s E x p a n d e d > t r u e < / I s E x p a n d e d > < W i d t h > 2 0 0 < / W i d t h > < / a : V a l u e > < / a : K e y V a l u e O f D i a g r a m O b j e c t K e y a n y T y p e z b w N T n L X > < a : K e y V a l u e O f D i a g r a m O b j e c t K e y a n y T y p e z b w N T n L X > < a : K e y > < K e y > T a b l e s \ C a l c u l a t i o n s < / K e y > < / a : K e y > < a : V a l u e   i : t y p e = " D i a g r a m D i s p l a y N o d e V i e w S t a t e " > < H e i g h t > 1 5 0 < / H e i g h t > < I s E x p a n d e d > t r u e < / I s E x p a n d e d > < L a y e d O u t > t r u e < / L a y e d O u t > < L e f t > 9 6 0 . 5 1 9 0 5 2 8 3 8 3 2 9 1 2 < / L e f t > < T a b I n d e x > 2 < / T a b I n d e x > < T o p > 7 3 < / T o p > < W i d t h > 2 0 0 < / W i d t h > < / a : V a l u e > < / a : K e y V a l u e O f D i a g r a m O b j e c t K e y a n y T y p e z b w N T n L X > < a : K e y V a l u e O f D i a g r a m O b j e c t K e y a n y T y p e z b w N T n L X > < a : K e y > < K e y > T a b l e s \ C a l c u l a t i o n s \ C o l u m n s \ C a l c u l a t i o n < / K e y > < / a : K e y > < a : V a l u e   i : t y p e = " D i a g r a m D i s p l a y N o d e V i e w S t a t e " > < H e i g h t > 1 5 0 < / H e i g h t > < I s E x p a n d e d > t r u e < / I s E x p a n d e d > < W i d t h > 2 0 0 < / W i d t h > < / a : V a l u e > < / a : K e y V a l u e O f D i a g r a m O b j e c t K e y a n y T y p e z b w N T n L X > < a : K e y V a l u e O f D i a g r a m O b j e c t K e y a n y T y p e z b w N T n L X > < a : K e y > < K e y > R e l a t i o n s h i p s \ & l t ; T a b l e s \ F a c t t a b l e _ r i d e r s h i p \ C o l u m n s \ R i d e r I D & g t ; - & l t ; T a b l e s \ D i m _ d e m o g r a p h i c s \ C o l u m n s \ R i d e r I D & g t ; < / K e y > < / a : K e y > < a : V a l u e   i : t y p e = " D i a g r a m D i s p l a y L i n k V i e w S t a t e " > < A u t o m a t i o n P r o p e r t y H e l p e r T e x t > E n d   p o i n t   1 :   ( 4 9 7 . 7 1 1 4 3 2 , 1 2 9 ) .   E n d   p o i n t   2 :   ( 6 8 6 . 9 0 3 8 1 0 5 6 7 6 6 6 , 8 2 )   < / A u t o m a t i o n P r o p e r t y H e l p e r T e x t > < L a y e d O u t > t r u e < / L a y e d O u t > < P o i n t s   x m l n s : b = " h t t p : / / s c h e m a s . d a t a c o n t r a c t . o r g / 2 0 0 4 / 0 7 / S y s t e m . W i n d o w s " > < b : P o i n t > < b : _ x > 4 9 7 . 7 1 1 4 3 2 < / b : _ x > < b : _ y > 1 2 9 < / b : _ y > < / b : P o i n t > < b : P o i n t > < b : _ x > 4 9 7 . 7 1 1 4 3 2 < / b : _ x > < b : _ y > 8 4 < / b : _ y > < / b : P o i n t > < b : P o i n t > < b : _ x > 4 9 9 . 7 1 1 4 3 2 < / b : _ x > < b : _ y > 8 2 < / b : _ y > < / b : P o i n t > < b : P o i n t > < b : _ x > 6 8 6 . 9 0 3 8 1 0 5 6 7 6 6 5 8 < / b : _ x > < b : _ y > 8 2 < / b : _ y > < / b : P o i n t > < / P o i n t s > < / a : V a l u e > < / a : K e y V a l u e O f D i a g r a m O b j e c t K e y a n y T y p e z b w N T n L X > < a : K e y V a l u e O f D i a g r a m O b j e c t K e y a n y T y p e z b w N T n L X > < a : K e y > < K e y > R e l a t i o n s h i p s \ & l t ; T a b l e s \ F a c t t a b l e _ r i d e r s h i p \ C o l u m n s \ R i d e r I D & g t ; - & l t ; T a b l e s \ D i m _ d e m o g r a p h i c s \ C o l u m n s \ R i d e r I D & g t ; \ F K < / K e y > < / a : K e y > < a : V a l u e   i : t y p e = " D i a g r a m D i s p l a y L i n k E n d p o i n t V i e w S t a t e " > < H e i g h t > 1 6 < / H e i g h t > < L a b e l L o c a t i o n   x m l n s : b = " h t t p : / / s c h e m a s . d a t a c o n t r a c t . o r g / 2 0 0 4 / 0 7 / S y s t e m . W i n d o w s " > < b : _ x > 4 8 9 . 7 1 1 4 3 2 < / b : _ x > < b : _ y > 1 2 9 < / b : _ y > < / L a b e l L o c a t i o n > < L o c a t i o n   x m l n s : b = " h t t p : / / s c h e m a s . d a t a c o n t r a c t . o r g / 2 0 0 4 / 0 7 / S y s t e m . W i n d o w s " > < b : _ x > 4 9 7 . 7 1 1 4 3 2 < / b : _ x > < b : _ y > 1 4 5 < / b : _ y > < / L o c a t i o n > < S h a p e R o t a t e A n g l e > 2 7 0 < / S h a p e R o t a t e A n g l e > < W i d t h > 1 6 < / W i d t h > < / a : V a l u e > < / a : K e y V a l u e O f D i a g r a m O b j e c t K e y a n y T y p e z b w N T n L X > < a : K e y V a l u e O f D i a g r a m O b j e c t K e y a n y T y p e z b w N T n L X > < a : K e y > < K e y > R e l a t i o n s h i p s \ & l t ; T a b l e s \ F a c t t a b l e _ r i d e r s h i p \ C o l u m n s \ R i d e r I D & g t ; - & l t ; T a b l e s \ D i m _ d e m o g r a p h i c s \ C o l u m n s \ R i d e r I D & g t ; \ P K < / K e y > < / a : K e y > < a : V a l u e   i : t y p e = " D i a g r a m D i s p l a y L i n k E n d p o i n t V i e w S t a t e " > < H e i g h t > 1 6 < / H e i g h t > < L a b e l L o c a t i o n   x m l n s : b = " h t t p : / / s c h e m a s . d a t a c o n t r a c t . o r g / 2 0 0 4 / 0 7 / S y s t e m . W i n d o w s " > < b : _ x > 6 8 6 . 9 0 3 8 1 0 5 6 7 6 6 5 8 < / b : _ x > < b : _ y > 7 4 < / b : _ y > < / L a b e l L o c a t i o n > < L o c a t i o n   x m l n s : b = " h t t p : / / s c h e m a s . d a t a c o n t r a c t . o r g / 2 0 0 4 / 0 7 / S y s t e m . W i n d o w s " > < b : _ x > 7 0 2 . 9 0 3 8 1 0 5 6 7 6 6 5 8 < / b : _ x > < b : _ y > 8 2 < / b : _ y > < / L o c a t i o n > < S h a p e R o t a t e A n g l e > 1 8 0 < / S h a p e R o t a t e A n g l e > < W i d t h > 1 6 < / W i d t h > < / a : V a l u e > < / a : K e y V a l u e O f D i a g r a m O b j e c t K e y a n y T y p e z b w N T n L X > < a : K e y V a l u e O f D i a g r a m O b j e c t K e y a n y T y p e z b w N T n L X > < a : K e y > < K e y > R e l a t i o n s h i p s \ & l t ; T a b l e s \ F a c t t a b l e _ r i d e r s h i p \ C o l u m n s \ R i d e r I D & g t ; - & l t ; T a b l e s \ D i m _ d e m o g r a p h i c s \ C o l u m n s \ R i d e r I D & g t ; \ C r o s s F i l t e r < / K e y > < / a : K e y > < a : V a l u e   i : t y p e = " D i a g r a m D i s p l a y L i n k C r o s s F i l t e r V i e w S t a t e " > < P o i n t s   x m l n s : b = " h t t p : / / s c h e m a s . d a t a c o n t r a c t . o r g / 2 0 0 4 / 0 7 / S y s t e m . W i n d o w s " > < b : P o i n t > < b : _ x > 4 9 7 . 7 1 1 4 3 2 < / b : _ x > < b : _ y > 1 2 9 < / b : _ y > < / b : P o i n t > < b : P o i n t > < b : _ x > 4 9 7 . 7 1 1 4 3 2 < / b : _ x > < b : _ y > 8 4 < / b : _ y > < / b : P o i n t > < b : P o i n t > < b : _ x > 4 9 9 . 7 1 1 4 3 2 < / b : _ x > < b : _ y > 8 2 < / b : _ y > < / b : P o i n t > < b : P o i n t > < b : _ x > 6 8 6 . 9 0 3 8 1 0 5 6 7 6 6 5 8 < / b : _ x > < b : _ y > 8 2 < / b : _ y > < / b : P o i n t > < / P o i n t s > < / a : V a l u e > < / a : K e y V a l u e O f D i a g r a m O b j e c t K e y a n y T y p e z b w N T n L X > < a : K e y V a l u e O f D i a g r a m O b j e c t K e y a n y T y p e z b w N T n L X > < a : K e y > < K e y > R e l a t i o n s h i p s \ & l t ; T a b l e s \ F a c t t a b l e _ r i d e r s h i p \ C o l u m n s \ D a t e & g t ; - & l t ; T a b l e s \ D i m _ d a t e t a b l e \ C o l u m n s \ D a t e & g t ; < / K e y > < / a : K e y > < a : V a l u e   i : t y p e = " D i a g r a m D i s p l a y L i n k V i e w S t a t e " > < A u t o m a t i o n P r o p e r t y H e l p e r T e x t > E n d   p o i n t   1 :   ( 6 0 3 . 7 1 1 4 3 1 7 0 2 9 9 7 , 3 0 5 . 5 ) .   E n d   p o i n t   2 :   ( 7 7 8 . 6 1 5 2 4 2 2 7 0 6 6 3 , 4 0 3 )   < / A u t o m a t i o n P r o p e r t y H e l p e r T e x t > < L a y e d O u t > t r u e < / L a y e d O u t > < P o i n t s   x m l n s : b = " h t t p : / / s c h e m a s . d a t a c o n t r a c t . o r g / 2 0 0 4 / 0 7 / S y s t e m . W i n d o w s " > < b : P o i n t > < b : _ x > 6 0 3 . 7 1 1 4 3 1 7 0 2 9 9 7 2 9 < / b : _ x > < b : _ y > 3 0 5 . 5 < / b : _ y > < / b : P o i n t > < b : P o i n t > < b : _ x > 6 8 9 . 1 6 3 3 3 7 < / b : _ x > < b : _ y > 3 0 5 . 5 < / b : _ y > < / b : P o i n t > < b : P o i n t > < b : _ x > 6 9 1 . 1 6 3 3 3 7 < / b : _ x > < b : _ y > 3 0 7 . 5 < / b : _ y > < / b : P o i n t > < b : P o i n t > < b : _ x > 6 9 1 . 1 6 3 3 3 7 < / b : _ x > < b : _ y > 4 0 1 < / b : _ y > < / b : P o i n t > < b : P o i n t > < b : _ x > 6 9 3 . 1 6 3 3 3 7 < / b : _ x > < b : _ y > 4 0 3 < / b : _ y > < / b : P o i n t > < b : P o i n t > < b : _ x > 7 7 8 . 6 1 5 2 4 2 2 7 0 6 6 3 3 2 < / b : _ x > < b : _ y > 4 0 3 < / b : _ y > < / b : P o i n t > < / P o i n t s > < / a : V a l u e > < / a : K e y V a l u e O f D i a g r a m O b j e c t K e y a n y T y p e z b w N T n L X > < a : K e y V a l u e O f D i a g r a m O b j e c t K e y a n y T y p e z b w N T n L X > < a : K e y > < K e y > R e l a t i o n s h i p s \ & l t ; T a b l e s \ F a c t t a b l e _ r i d e r s h i p \ C o l u m n s \ D a t e & g t ; - & l t ; T a b l e s \ D i m _ d a t e t a b l e \ C o l u m n s \ D a t e & g t ; \ F K < / K e y > < / a : K e y > < a : V a l u e   i : t y p e = " D i a g r a m D i s p l a y L i n k E n d p o i n t V i e w S t a t e " > < H e i g h t > 1 6 < / H e i g h t > < L a b e l L o c a t i o n   x m l n s : b = " h t t p : / / s c h e m a s . d a t a c o n t r a c t . o r g / 2 0 0 4 / 0 7 / S y s t e m . W i n d o w s " > < b : _ x > 5 8 7 . 7 1 1 4 3 1 7 0 2 9 9 7 2 9 < / b : _ x > < b : _ y > 2 9 7 . 5 < / b : _ y > < / L a b e l L o c a t i o n > < L o c a t i o n   x m l n s : b = " h t t p : / / s c h e m a s . d a t a c o n t r a c t . o r g / 2 0 0 4 / 0 7 / S y s t e m . W i n d o w s " > < b : _ x > 5 8 7 . 7 1 1 4 3 1 7 0 2 9 9 7 2 9 < / b : _ x > < b : _ y > 3 0 5 . 5 < / b : _ y > < / L o c a t i o n > < S h a p e R o t a t e A n g l e > 3 6 0 < / S h a p e R o t a t e A n g l e > < W i d t h > 1 6 < / W i d t h > < / a : V a l u e > < / a : K e y V a l u e O f D i a g r a m O b j e c t K e y a n y T y p e z b w N T n L X > < a : K e y V a l u e O f D i a g r a m O b j e c t K e y a n y T y p e z b w N T n L X > < a : K e y > < K e y > R e l a t i o n s h i p s \ & l t ; T a b l e s \ F a c t t a b l e _ r i d e r s h i p \ C o l u m n s \ D a t e & g t ; - & l t ; T a b l e s \ D i m _ d a t e t a b l e \ C o l u m n s \ D a t e & g t ; \ P K < / K e y > < / a : K e y > < a : V a l u e   i : t y p e = " D i a g r a m D i s p l a y L i n k E n d p o i n t V i e w S t a t e " > < H e i g h t > 1 6 < / H e i g h t > < L a b e l L o c a t i o n   x m l n s : b = " h t t p : / / s c h e m a s . d a t a c o n t r a c t . o r g / 2 0 0 4 / 0 7 / S y s t e m . W i n d o w s " > < b : _ x > 7 7 8 . 6 1 5 2 4 2 2 7 0 6 6 3 3 2 < / b : _ x > < b : _ y > 3 9 5 < / b : _ y > < / L a b e l L o c a t i o n > < L o c a t i o n   x m l n s : b = " h t t p : / / s c h e m a s . d a t a c o n t r a c t . o r g / 2 0 0 4 / 0 7 / S y s t e m . W i n d o w s " > < b : _ x > 7 9 4 . 6 1 5 2 4 2 2 7 0 6 6 3 3 2 < / b : _ x > < b : _ y > 4 0 3 < / b : _ y > < / L o c a t i o n > < S h a p e R o t a t e A n g l e > 1 8 0 < / S h a p e R o t a t e A n g l e > < W i d t h > 1 6 < / W i d t h > < / a : V a l u e > < / a : K e y V a l u e O f D i a g r a m O b j e c t K e y a n y T y p e z b w N T n L X > < a : K e y V a l u e O f D i a g r a m O b j e c t K e y a n y T y p e z b w N T n L X > < a : K e y > < K e y > R e l a t i o n s h i p s \ & l t ; T a b l e s \ F a c t t a b l e _ r i d e r s h i p \ C o l u m n s \ D a t e & g t ; - & l t ; T a b l e s \ D i m _ d a t e t a b l e \ C o l u m n s \ D a t e & g t ; \ C r o s s F i l t e r < / K e y > < / a : K e y > < a : V a l u e   i : t y p e = " D i a g r a m D i s p l a y L i n k C r o s s F i l t e r V i e w S t a t e " > < P o i n t s   x m l n s : b = " h t t p : / / s c h e m a s . d a t a c o n t r a c t . o r g / 2 0 0 4 / 0 7 / S y s t e m . W i n d o w s " > < b : P o i n t > < b : _ x > 6 0 3 . 7 1 1 4 3 1 7 0 2 9 9 7 2 9 < / b : _ x > < b : _ y > 3 0 5 . 5 < / b : _ y > < / b : P o i n t > < b : P o i n t > < b : _ x > 6 8 9 . 1 6 3 3 3 7 < / b : _ x > < b : _ y > 3 0 5 . 5 < / b : _ y > < / b : P o i n t > < b : P o i n t > < b : _ x > 6 9 1 . 1 6 3 3 3 7 < / b : _ x > < b : _ y > 3 0 7 . 5 < / b : _ y > < / b : P o i n t > < b : P o i n t > < b : _ x > 6 9 1 . 1 6 3 3 3 7 < / b : _ x > < b : _ y > 4 0 1 < / b : _ y > < / b : P o i n t > < b : P o i n t > < b : _ x > 6 9 3 . 1 6 3 3 3 7 < / b : _ x > < b : _ y > 4 0 3 < / b : _ y > < / b : P o i n t > < b : P o i n t > < b : _ x > 7 7 8 . 6 1 5 2 4 2 2 7 0 6 6 3 3 2 < / b : _ x > < b : _ y > 4 0 3 < / b : _ y > < / b : P o i n t > < / P o i n t s > < / a : V a l u e > < / a : K e y V a l u e O f D i a g r a m O b j e c t K e y a n y T y p e z b w N T n L X > < a : K e y V a l u e O f D i a g r a m O b j e c t K e y a n y T y p e z b w N T n L X > < a : K e y > < K e y > R e l a t i o n s h i p s \ & l t ; T a b l e s \ D i m _ b u s e s \ C o l u m n s \ R o u t e I D & g t ; - & l t ; T a b l e s \ D i m _ r o u t e s \ C o l u m n s \ R o u t e I D & g t ; < / K e y > < / a : K e y > < a : V a l u e   i : t y p e = " D i a g r a m D i s p l a y L i n k V i e w S t a t e " > < A u t o m a t i o n P r o p e r t y H e l p e r T e x t > E n d   p o i n t   1 :   ( 1 5 8 , 1 6 6 ) .   E n d   p o i n t   2 :   ( 1 5 8 , 2 4 5 )   < / A u t o m a t i o n P r o p e r t y H e l p e r T e x t > < L a y e d O u t > t r u e < / L a y e d O u t > < P o i n t s   x m l n s : b = " h t t p : / / s c h e m a s . d a t a c o n t r a c t . o r g / 2 0 0 4 / 0 7 / S y s t e m . W i n d o w s " > < b : P o i n t > < b : _ x > 1 5 8 < / b : _ x > < b : _ y > 1 6 6 < / b : _ y > < / b : P o i n t > < b : P o i n t > < b : _ x > 1 5 8 < / b : _ x > < b : _ y > 2 4 5 < / b : _ y > < / b : P o i n t > < / P o i n t s > < / a : V a l u e > < / a : K e y V a l u e O f D i a g r a m O b j e c t K e y a n y T y p e z b w N T n L X > < a : K e y V a l u e O f D i a g r a m O b j e c t K e y a n y T y p e z b w N T n L X > < a : K e y > < K e y > R e l a t i o n s h i p s \ & l t ; T a b l e s \ D i m _ b u s e s \ C o l u m n s \ R o u t e I D & g t ; - & l t ; T a b l e s \ D i m _ r o u t e s \ C o l u m n s \ R o u t e I D & g t ; \ F K < / K e y > < / a : K e y > < a : V a l u e   i : t y p e = " D i a g r a m D i s p l a y L i n k E n d p o i n t V i e w S t a t e " > < H e i g h t > 1 6 < / H e i g h t > < L a b e l L o c a t i o n   x m l n s : b = " h t t p : / / s c h e m a s . d a t a c o n t r a c t . o r g / 2 0 0 4 / 0 7 / S y s t e m . W i n d o w s " > < b : _ x > 1 5 0 < / b : _ x > < b : _ y > 1 5 0 < / b : _ y > < / L a b e l L o c a t i o n > < L o c a t i o n   x m l n s : b = " h t t p : / / s c h e m a s . d a t a c o n t r a c t . o r g / 2 0 0 4 / 0 7 / S y s t e m . W i n d o w s " > < b : _ x > 1 5 8 < / b : _ x > < b : _ y > 1 5 0 < / b : _ y > < / L o c a t i o n > < S h a p e R o t a t e A n g l e > 9 0 < / S h a p e R o t a t e A n g l e > < W i d t h > 1 6 < / W i d t h > < / a : V a l u e > < / a : K e y V a l u e O f D i a g r a m O b j e c t K e y a n y T y p e z b w N T n L X > < a : K e y V a l u e O f D i a g r a m O b j e c t K e y a n y T y p e z b w N T n L X > < a : K e y > < K e y > R e l a t i o n s h i p s \ & l t ; T a b l e s \ D i m _ b u s e s \ C o l u m n s \ R o u t e I D & g t ; - & l t ; T a b l e s \ D i m _ r o u t e s \ C o l u m n s \ R o u t e I D & g t ; \ P K < / K e y > < / a : K e y > < a : V a l u e   i : t y p e = " D i a g r a m D i s p l a y L i n k E n d p o i n t V i e w S t a t e " > < H e i g h t > 1 6 < / H e i g h t > < L a b e l L o c a t i o n   x m l n s : b = " h t t p : / / s c h e m a s . d a t a c o n t r a c t . o r g / 2 0 0 4 / 0 7 / S y s t e m . W i n d o w s " > < b : _ x > 1 5 0 < / b : _ x > < b : _ y > 2 4 5 < / b : _ y > < / L a b e l L o c a t i o n > < L o c a t i o n   x m l n s : b = " h t t p : / / s c h e m a s . d a t a c o n t r a c t . o r g / 2 0 0 4 / 0 7 / S y s t e m . W i n d o w s " > < b : _ x > 1 5 8 < / b : _ x > < b : _ y > 2 6 1 < / b : _ y > < / L o c a t i o n > < S h a p e R o t a t e A n g l e > 2 7 0 < / S h a p e R o t a t e A n g l e > < W i d t h > 1 6 < / W i d t h > < / a : V a l u e > < / a : K e y V a l u e O f D i a g r a m O b j e c t K e y a n y T y p e z b w N T n L X > < a : K e y V a l u e O f D i a g r a m O b j e c t K e y a n y T y p e z b w N T n L X > < a : K e y > < K e y > R e l a t i o n s h i p s \ & l t ; T a b l e s \ D i m _ b u s e s \ C o l u m n s \ R o u t e I D & g t ; - & l t ; T a b l e s \ D i m _ r o u t e s \ C o l u m n s \ R o u t e I D & g t ; \ C r o s s F i l t e r < / K e y > < / a : K e y > < a : V a l u e   i : t y p e = " D i a g r a m D i s p l a y L i n k C r o s s F i l t e r V i e w S t a t e " > < P o i n t s   x m l n s : b = " h t t p : / / s c h e m a s . d a t a c o n t r a c t . o r g / 2 0 0 4 / 0 7 / S y s t e m . W i n d o w s " > < b : P o i n t > < b : _ x > 1 5 8 < / b : _ x > < b : _ y > 1 6 6 < / b : _ y > < / b : P o i n t > < b : P o i n t > < b : _ x > 1 5 8 < / b : _ x > < b : _ y > 2 4 5 < / b : _ y > < / b : P o i n t > < / P o i n t s > < / a : V a l u e > < / a : K e y V a l u e O f D i a g r a m O b j e c t K e y a n y T y p e z b w N T n L X > < a : K e y V a l u e O f D i a g r a m O b j e c t K e y a n y T y p e z b w N T n L X > < a : K e y > < K e y > R e l a t i o n s h i p s \ & l t ; T a b l e s \ F a c t t a b l e _ r i d e r s h i p \ C o l u m n s \ B u s I D & g t ; - & l t ; T a b l e s \ D i m _ b u s e s \ C o l u m n s \ B u s I D & g t ; < / K e y > < / a : K e y > < a : V a l u e   i : t y p e = " D i a g r a m D i s p l a y L i n k V i e w S t a t e " > < A u t o m a t i o n P r o p e r t y H e l p e r T e x t > E n d   p o i n t   1 :   ( 4 7 7 . 7 1 1 4 3 2 , 1 2 9 ) .   E n d   p o i n t   2 :   ( 2 7 4 , 7 5 )   < / A u t o m a t i o n P r o p e r t y H e l p e r T e x t > < L a y e d O u t > t r u e < / L a y e d O u t > < P o i n t s   x m l n s : b = " h t t p : / / s c h e m a s . d a t a c o n t r a c t . o r g / 2 0 0 4 / 0 7 / S y s t e m . W i n d o w s " > < b : P o i n t > < b : _ x > 4 7 7 . 7 1 1 4 3 2 < / b : _ x > < b : _ y > 1 2 9 < / b : _ y > < / b : P o i n t > < b : P o i n t > < b : _ x > 4 7 7 . 7 1 1 4 3 2 < / b : _ x > < b : _ y > 7 7 < / b : _ y > < / b : P o i n t > < b : P o i n t > < b : _ x > 4 7 5 . 7 1 1 4 3 2 < / b : _ x > < b : _ y > 7 5 < / b : _ y > < / b : P o i n t > < b : P o i n t > < b : _ x > 2 7 4 < / b : _ x > < b : _ y > 7 5 < / b : _ y > < / b : P o i n t > < / P o i n t s > < / a : V a l u e > < / a : K e y V a l u e O f D i a g r a m O b j e c t K e y a n y T y p e z b w N T n L X > < a : K e y V a l u e O f D i a g r a m O b j e c t K e y a n y T y p e z b w N T n L X > < a : K e y > < K e y > R e l a t i o n s h i p s \ & l t ; T a b l e s \ F a c t t a b l e _ r i d e r s h i p \ C o l u m n s \ B u s I D & g t ; - & l t ; T a b l e s \ D i m _ b u s e s \ C o l u m n s \ B u s I D & g t ; \ F K < / K e y > < / a : K e y > < a : V a l u e   i : t y p e = " D i a g r a m D i s p l a y L i n k E n d p o i n t V i e w S t a t e " > < H e i g h t > 1 6 < / H e i g h t > < L a b e l L o c a t i o n   x m l n s : b = " h t t p : / / s c h e m a s . d a t a c o n t r a c t . o r g / 2 0 0 4 / 0 7 / S y s t e m . W i n d o w s " > < b : _ x > 4 6 9 . 7 1 1 4 3 2 < / b : _ x > < b : _ y > 1 2 9 < / b : _ y > < / L a b e l L o c a t i o n > < L o c a t i o n   x m l n s : b = " h t t p : / / s c h e m a s . d a t a c o n t r a c t . o r g / 2 0 0 4 / 0 7 / S y s t e m . W i n d o w s " > < b : _ x > 4 7 7 . 7 1 1 4 3 2 < / b : _ x > < b : _ y > 1 4 5 < / b : _ y > < / L o c a t i o n > < S h a p e R o t a t e A n g l e > 2 7 0 < / S h a p e R o t a t e A n g l e > < W i d t h > 1 6 < / W i d t h > < / a : V a l u e > < / a : K e y V a l u e O f D i a g r a m O b j e c t K e y a n y T y p e z b w N T n L X > < a : K e y V a l u e O f D i a g r a m O b j e c t K e y a n y T y p e z b w N T n L X > < a : K e y > < K e y > R e l a t i o n s h i p s \ & l t ; T a b l e s \ F a c t t a b l e _ r i d e r s h i p \ C o l u m n s \ B u s I D & g t ; - & l t ; T a b l e s \ D i m _ b u s e s \ C o l u m n s \ B u s I D & g t ; \ P K < / K e y > < / a : K e y > < a : V a l u e   i : t y p e = " D i a g r a m D i s p l a y L i n k E n d p o i n t V i e w S t a t e " > < H e i g h t > 1 6 < / H e i g h t > < L a b e l L o c a t i o n   x m l n s : b = " h t t p : / / s c h e m a s . d a t a c o n t r a c t . o r g / 2 0 0 4 / 0 7 / S y s t e m . W i n d o w s " > < b : _ x > 2 5 8 < / b : _ x > < b : _ y > 6 7 < / b : _ y > < / L a b e l L o c a t i o n > < L o c a t i o n   x m l n s : b = " h t t p : / / s c h e m a s . d a t a c o n t r a c t . o r g / 2 0 0 4 / 0 7 / S y s t e m . W i n d o w s " > < b : _ x > 2 5 8 < / b : _ x > < b : _ y > 7 5 < / b : _ y > < / L o c a t i o n > < S h a p e R o t a t e A n g l e > 3 6 0 < / S h a p e R o t a t e A n g l e > < W i d t h > 1 6 < / W i d t h > < / a : V a l u e > < / a : K e y V a l u e O f D i a g r a m O b j e c t K e y a n y T y p e z b w N T n L X > < a : K e y V a l u e O f D i a g r a m O b j e c t K e y a n y T y p e z b w N T n L X > < a : K e y > < K e y > R e l a t i o n s h i p s \ & l t ; T a b l e s \ F a c t t a b l e _ r i d e r s h i p \ C o l u m n s \ B u s I D & g t ; - & l t ; T a b l e s \ D i m _ b u s e s \ C o l u m n s \ B u s I D & g t ; \ C r o s s F i l t e r < / K e y > < / a : K e y > < a : V a l u e   i : t y p e = " D i a g r a m D i s p l a y L i n k C r o s s F i l t e r V i e w S t a t e " > < P o i n t s   x m l n s : b = " h t t p : / / s c h e m a s . d a t a c o n t r a c t . o r g / 2 0 0 4 / 0 7 / S y s t e m . W i n d o w s " > < b : P o i n t > < b : _ x > 4 7 7 . 7 1 1 4 3 2 < / b : _ x > < b : _ y > 1 2 9 < / b : _ y > < / b : P o i n t > < b : P o i n t > < b : _ x > 4 7 7 . 7 1 1 4 3 2 < / b : _ x > < b : _ y > 7 7 < / b : _ y > < / b : P o i n t > < b : P o i n t > < b : _ x > 4 7 5 . 7 1 1 4 3 2 < / b : _ x > < b : _ y > 7 5 < / b : _ y > < / b : P o i n t > < b : P o i n t > < b : _ x > 2 7 4 < / b : _ x > < b : _ y > 7 5 < / b : _ y > < / b : P o i n t > < / P o i n t s > < / a : V a l u e > < / a : K e y V a l u e O f D i a g r a m O b j e c t K e y a n y T y p e z b w N T n L X > < / V i e w S t a t e s > < / D i a g r a m M a n a g e r . S e r i a l i z a b l e D i a g r a m > < D i a g r a m M a n a g e r . S e r i a l i z a b l e D i a g r a m > < A d a p t e r   i : t y p e = " M e a s u r e D i a g r a m S a n d b o x A d a p t e r " > < T a b l e N a m e > D i m _ r o u t e s 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 D i m _ r o u t e s 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 T r i p F e e < / K e y > < / D i a g r a m O b j e c t K e y > < D i a g r a m O b j e c t K e y > < K e y > M e a s u r e s \ S u m   o f   T r i p F e e \ T a g I n f o \ F o r m u l a < / K e y > < / D i a g r a m O b j e c t K e y > < D i a g r a m O b j e c t K e y > < K e y > M e a s u r e s \ S u m   o f   T r i p F e e \ T a g I n f o \ V a l u e < / K e y > < / D i a g r a m O b j e c t K e y > < D i a g r a m O b j e c t K e y > < K e y > M e a s u r e s \ S u m   o f   R o u t e I D < / K e y > < / D i a g r a m O b j e c t K e y > < D i a g r a m O b j e c t K e y > < K e y > M e a s u r e s \ S u m   o f   R o u t e I D \ T a g I n f o \ F o r m u l a < / K e y > < / D i a g r a m O b j e c t K e y > < D i a g r a m O b j e c t K e y > < K e y > M e a s u r e s \ S u m   o f   R o u t e I D \ T a g I n f o \ V a l u e < / K e y > < / D i a g r a m O b j e c t K e y > < D i a g r a m O b j e c t K e y > < K e y > M e a s u r e s \ C o u n t   o f   T a k e O f f T i m e < / K e y > < / D i a g r a m O b j e c t K e y > < D i a g r a m O b j e c t K e y > < K e y > M e a s u r e s \ C o u n t   o f   T a k e O f f T i m e \ T a g I n f o \ F o r m u l a < / K e y > < / D i a g r a m O b j e c t K e y > < D i a g r a m O b j e c t K e y > < K e y > M e a s u r e s \ C o u n t   o f   T a k e O f f T i m e \ T a g I n f o \ V a l u e < / K e y > < / D i a g r a m O b j e c t K e y > < D i a g r a m O b j e c t K e y > < K e y > M e a s u r e s \ M a x   o f   T r i p F e e < / K e y > < / D i a g r a m O b j e c t K e y > < D i a g r a m O b j e c t K e y > < K e y > M e a s u r e s \ M a x   o f   T r i p F e e \ T a g I n f o \ F o r m u l a < / K e y > < / D i a g r a m O b j e c t K e y > < D i a g r a m O b j e c t K e y > < K e y > M e a s u r e s \ M a x   o f   T r i p F e e \ T a g I n f o \ V a l u e < / K e y > < / D i a g r a m O b j e c t K e y > < D i a g r a m O b j e c t K e y > < K e y > M e a s u r e s \ C o u n t   o f   J o u r n e y   D u r a t i o n < / K e y > < / D i a g r a m O b j e c t K e y > < D i a g r a m O b j e c t K e y > < K e y > M e a s u r e s \ C o u n t   o f   J o u r n e y   D u r a t i o n \ T a g I n f o \ F o r m u l a < / K e y > < / D i a g r a m O b j e c t K e y > < D i a g r a m O b j e c t K e y > < K e y > M e a s u r e s \ C o u n t   o f   J o u r n e y   D u r a t i o n \ T a g I n f o \ V a l u e < / K e y > < / D i a g r a m O b j e c t K e y > < D i a g r a m O b j e c t K e y > < K e y > M e a s u r e s \ D i s t i n c t   C o u n t   o f   J o u r n e y   D u r a t i o n < / K e y > < / D i a g r a m O b j e c t K e y > < D i a g r a m O b j e c t K e y > < K e y > M e a s u r e s \ D i s t i n c t   C o u n t   o f   J o u r n e y   D u r a t i o n \ T a g I n f o \ F o r m u l a < / K e y > < / D i a g r a m O b j e c t K e y > < D i a g r a m O b j e c t K e y > < K e y > M e a s u r e s \ D i s t i n c t   C o u n t   o f   J o u r n e y   D u r a t i o n \ T a g I n f o \ V a l u e < / K e y > < / D i a g r a m O b j e c t K e y > < D i a g r a m O b j e c t K e y > < K e y > C o l u m n s \ R o u t e I D < / K e y > < / D i a g r a m O b j e c t K e y > < D i a g r a m O b j e c t K e y > < K e y > C o l u m n s \ R o u t e N a m e < / K e y > < / D i a g r a m O b j e c t K e y > < D i a g r a m O b j e c t K e y > < K e y > C o l u m n s \ S t a r t L o c a t i o n < / K e y > < / D i a g r a m O b j e c t K e y > < D i a g r a m O b j e c t K e y > < K e y > C o l u m n s \ E n d L o c a t i o n < / K e y > < / D i a g r a m O b j e c t K e y > < D i a g r a m O b j e c t K e y > < K e y > C o l u m n s \ T r i p F e e < / K e y > < / D i a g r a m O b j e c t K e y > < D i a g r a m O b j e c t K e y > < K e y > C o l u m n s \ T a k e O f f T i m e < / K e y > < / D i a g r a m O b j e c t K e y > < D i a g r a m O b j e c t K e y > < K e y > C o l u m n s \ A r r i v a l T i m e < / K e y > < / D i a g r a m O b j e c t K e y > < D i a g r a m O b j e c t K e y > < K e y > C o l u m n s \ J o u r n e y   D u r a t i o n < / K e y > < / D i a g r a m O b j e c t K e y > < D i a g r a m O b j e c t K e y > < K e y > L i n k s \ & l t ; C o l u m n s \ S u m   o f   T r i p F e e & g t ; - & l t ; M e a s u r e s \ T r i p F e e & g t ; < / K e y > < / D i a g r a m O b j e c t K e y > < D i a g r a m O b j e c t K e y > < K e y > L i n k s \ & l t ; C o l u m n s \ S u m   o f   T r i p F e e & g t ; - & l t ; M e a s u r e s \ T r i p F e e & g t ; \ C O L U M N < / K e y > < / D i a g r a m O b j e c t K e y > < D i a g r a m O b j e c t K e y > < K e y > L i n k s \ & l t ; C o l u m n s \ S u m   o f   T r i p F e e & g t ; - & l t ; M e a s u r e s \ T r i p F e e & g t ; \ M E A S U R E < / K e y > < / D i a g r a m O b j e c t K e y > < D i a g r a m O b j e c t K e y > < K e y > L i n k s \ & l t ; C o l u m n s \ S u m   o f   R o u t e I D & g t ; - & l t ; M e a s u r e s \ R o u t e I D & g t ; < / K e y > < / D i a g r a m O b j e c t K e y > < D i a g r a m O b j e c t K e y > < K e y > L i n k s \ & l t ; C o l u m n s \ S u m   o f   R o u t e I D & g t ; - & l t ; M e a s u r e s \ R o u t e I D & g t ; \ C O L U M N < / K e y > < / D i a g r a m O b j e c t K e y > < D i a g r a m O b j e c t K e y > < K e y > L i n k s \ & l t ; C o l u m n s \ S u m   o f   R o u t e I D & g t ; - & l t ; M e a s u r e s \ R o u t e I D & g t ; \ M E A S U R E < / K e y > < / D i a g r a m O b j e c t K e y > < D i a g r a m O b j e c t K e y > < K e y > L i n k s \ & l t ; C o l u m n s \ C o u n t   o f   T a k e O f f T i m e & g t ; - & l t ; M e a s u r e s \ T a k e O f f T i m e & g t ; < / K e y > < / D i a g r a m O b j e c t K e y > < D i a g r a m O b j e c t K e y > < K e y > L i n k s \ & l t ; C o l u m n s \ C o u n t   o f   T a k e O f f T i m e & g t ; - & l t ; M e a s u r e s \ T a k e O f f T i m e & g t ; \ C O L U M N < / K e y > < / D i a g r a m O b j e c t K e y > < D i a g r a m O b j e c t K e y > < K e y > L i n k s \ & l t ; C o l u m n s \ C o u n t   o f   T a k e O f f T i m e & g t ; - & l t ; M e a s u r e s \ T a k e O f f T i m e & g t ; \ M E A S U R E < / K e y > < / D i a g r a m O b j e c t K e y > < D i a g r a m O b j e c t K e y > < K e y > L i n k s \ & l t ; C o l u m n s \ M a x   o f   T r i p F e e & g t ; - & l t ; M e a s u r e s \ T r i p F e e & g t ; < / K e y > < / D i a g r a m O b j e c t K e y > < D i a g r a m O b j e c t K e y > < K e y > L i n k s \ & l t ; C o l u m n s \ M a x   o f   T r i p F e e & g t ; - & l t ; M e a s u r e s \ T r i p F e e & g t ; \ C O L U M N < / K e y > < / D i a g r a m O b j e c t K e y > < D i a g r a m O b j e c t K e y > < K e y > L i n k s \ & l t ; C o l u m n s \ M a x   o f   T r i p F e e & g t ; - & l t ; M e a s u r e s \ T r i p F e e & g t ; \ M E A S U R E < / K e y > < / D i a g r a m O b j e c t K e y > < D i a g r a m O b j e c t K e y > < K e y > L i n k s \ & l t ; C o l u m n s \ C o u n t   o f   J o u r n e y   D u r a t i o n & g t ; - & l t ; M e a s u r e s \ J o u r n e y   D u r a t i o n & g t ; < / K e y > < / D i a g r a m O b j e c t K e y > < D i a g r a m O b j e c t K e y > < K e y > L i n k s \ & l t ; C o l u m n s \ C o u n t   o f   J o u r n e y   D u r a t i o n & g t ; - & l t ; M e a s u r e s \ J o u r n e y   D u r a t i o n & g t ; \ C O L U M N < / K e y > < / D i a g r a m O b j e c t K e y > < D i a g r a m O b j e c t K e y > < K e y > L i n k s \ & l t ; C o l u m n s \ C o u n t   o f   J o u r n e y   D u r a t i o n & g t ; - & l t ; M e a s u r e s \ J o u r n e y   D u r a t i o n & g t ; \ M E A S U R E < / K e y > < / D i a g r a m O b j e c t K e y > < D i a g r a m O b j e c t K e y > < K e y > L i n k s \ & l t ; C o l u m n s \ D i s t i n c t   C o u n t   o f   J o u r n e y   D u r a t i o n & g t ; - & l t ; M e a s u r e s \ J o u r n e y   D u r a t i o n & g t ; < / K e y > < / D i a g r a m O b j e c t K e y > < D i a g r a m O b j e c t K e y > < K e y > L i n k s \ & l t ; C o l u m n s \ D i s t i n c t   C o u n t   o f   J o u r n e y   D u r a t i o n & g t ; - & l t ; M e a s u r e s \ J o u r n e y   D u r a t i o n & g t ; \ C O L U M N < / K e y > < / D i a g r a m O b j e c t K e y > < D i a g r a m O b j e c t K e y > < K e y > L i n k s \ & l t ; C o l u m n s \ D i s t i n c t   C o u n t   o f   J o u r n e y   D u r a t i o n & g t ; - & l t ; M e a s u r e s \ J o u r n e y   D u r a t i o n & g t ; \ M E A S U R E 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 T r i p F e e < / K e y > < / a : K e y > < a : V a l u e   i : t y p e = " M e a s u r e G r i d N o d e V i e w S t a t e " > < C o l u m n > 4 < / C o l u m n > < L a y e d O u t > t r u e < / L a y e d O u t > < W a s U I I n v i s i b l e > t r u e < / W a s U I I n v i s i b l e > < / a : V a l u e > < / a : K e y V a l u e O f D i a g r a m O b j e c t K e y a n y T y p e z b w N T n L X > < a : K e y V a l u e O f D i a g r a m O b j e c t K e y a n y T y p e z b w N T n L X > < a : K e y > < K e y > M e a s u r e s \ S u m   o f   T r i p F e e \ T a g I n f o \ F o r m u l a < / K e y > < / a : K e y > < a : V a l u e   i : t y p e = " M e a s u r e G r i d V i e w S t a t e I D i a g r a m T a g A d d i t i o n a l I n f o " / > < / a : K e y V a l u e O f D i a g r a m O b j e c t K e y a n y T y p e z b w N T n L X > < a : K e y V a l u e O f D i a g r a m O b j e c t K e y a n y T y p e z b w N T n L X > < a : K e y > < K e y > M e a s u r e s \ S u m   o f   T r i p F e e \ T a g I n f o \ V a l u e < / K e y > < / a : K e y > < a : V a l u e   i : t y p e = " M e a s u r e G r i d V i e w S t a t e I D i a g r a m T a g A d d i t i o n a l I n f o " / > < / a : K e y V a l u e O f D i a g r a m O b j e c t K e y a n y T y p e z b w N T n L X > < a : K e y V a l u e O f D i a g r a m O b j e c t K e y a n y T y p e z b w N T n L X > < a : K e y > < K e y > M e a s u r e s \ S u m   o f   R o u t e I D < / K e y > < / a : K e y > < a : V a l u e   i : t y p e = " M e a s u r e G r i d N o d e V i e w S t a t e " > < L a y e d O u t > t r u e < / L a y e d O u t > < W a s U I I n v i s i b l e > t r u e < / W a s U I I n v i s i b l e > < / a : V a l u e > < / a : K e y V a l u e O f D i a g r a m O b j e c t K e y a n y T y p e z b w N T n L X > < a : K e y V a l u e O f D i a g r a m O b j e c t K e y a n y T y p e z b w N T n L X > < a : K e y > < K e y > M e a s u r e s \ S u m   o f   R o u t e I D \ T a g I n f o \ F o r m u l a < / K e y > < / a : K e y > < a : V a l u e   i : t y p e = " M e a s u r e G r i d V i e w S t a t e I D i a g r a m T a g A d d i t i o n a l I n f o " / > < / a : K e y V a l u e O f D i a g r a m O b j e c t K e y a n y T y p e z b w N T n L X > < a : K e y V a l u e O f D i a g r a m O b j e c t K e y a n y T y p e z b w N T n L X > < a : K e y > < K e y > M e a s u r e s \ S u m   o f   R o u t e I D \ T a g I n f o \ V a l u e < / K e y > < / a : K e y > < a : V a l u e   i : t y p e = " M e a s u r e G r i d V i e w S t a t e I D i a g r a m T a g A d d i t i o n a l I n f o " / > < / a : K e y V a l u e O f D i a g r a m O b j e c t K e y a n y T y p e z b w N T n L X > < a : K e y V a l u e O f D i a g r a m O b j e c t K e y a n y T y p e z b w N T n L X > < a : K e y > < K e y > M e a s u r e s \ C o u n t   o f   T a k e O f f T i m e < / K e y > < / a : K e y > < a : V a l u e   i : t y p e = " M e a s u r e G r i d N o d e V i e w S t a t e " > < C o l u m n > 5 < / C o l u m n > < L a y e d O u t > t r u e < / L a y e d O u t > < W a s U I I n v i s i b l e > t r u e < / W a s U I I n v i s i b l e > < / a : V a l u e > < / a : K e y V a l u e O f D i a g r a m O b j e c t K e y a n y T y p e z b w N T n L X > < a : K e y V a l u e O f D i a g r a m O b j e c t K e y a n y T y p e z b w N T n L X > < a : K e y > < K e y > M e a s u r e s \ C o u n t   o f   T a k e O f f T i m e \ T a g I n f o \ F o r m u l a < / K e y > < / a : K e y > < a : V a l u e   i : t y p e = " M e a s u r e G r i d V i e w S t a t e I D i a g r a m T a g A d d i t i o n a l I n f o " / > < / a : K e y V a l u e O f D i a g r a m O b j e c t K e y a n y T y p e z b w N T n L X > < a : K e y V a l u e O f D i a g r a m O b j e c t K e y a n y T y p e z b w N T n L X > < a : K e y > < K e y > M e a s u r e s \ C o u n t   o f   T a k e O f f T i m e \ T a g I n f o \ V a l u e < / K e y > < / a : K e y > < a : V a l u e   i : t y p e = " M e a s u r e G r i d V i e w S t a t e I D i a g r a m T a g A d d i t i o n a l I n f o " / > < / a : K e y V a l u e O f D i a g r a m O b j e c t K e y a n y T y p e z b w N T n L X > < a : K e y V a l u e O f D i a g r a m O b j e c t K e y a n y T y p e z b w N T n L X > < a : K e y > < K e y > M e a s u r e s \ M a x   o f   T r i p F e e < / K e y > < / a : K e y > < a : V a l u e   i : t y p e = " M e a s u r e G r i d N o d e V i e w S t a t e " > < C o l u m n > 4 < / C o l u m n > < L a y e d O u t > t r u e < / L a y e d O u t > < R o w > 1 < / R o w > < W a s U I I n v i s i b l e > t r u e < / W a s U I I n v i s i b l e > < / a : V a l u e > < / a : K e y V a l u e O f D i a g r a m O b j e c t K e y a n y T y p e z b w N T n L X > < a : K e y V a l u e O f D i a g r a m O b j e c t K e y a n y T y p e z b w N T n L X > < a : K e y > < K e y > M e a s u r e s \ M a x   o f   T r i p F e e \ T a g I n f o \ F o r m u l a < / K e y > < / a : K e y > < a : V a l u e   i : t y p e = " M e a s u r e G r i d V i e w S t a t e I D i a g r a m T a g A d d i t i o n a l I n f o " / > < / a : K e y V a l u e O f D i a g r a m O b j e c t K e y a n y T y p e z b w N T n L X > < a : K e y V a l u e O f D i a g r a m O b j e c t K e y a n y T y p e z b w N T n L X > < a : K e y > < K e y > M e a s u r e s \ M a x   o f   T r i p F e e \ T a g I n f o \ V a l u e < / K e y > < / a : K e y > < a : V a l u e   i : t y p e = " M e a s u r e G r i d V i e w S t a t e I D i a g r a m T a g A d d i t i o n a l I n f o " / > < / a : K e y V a l u e O f D i a g r a m O b j e c t K e y a n y T y p e z b w N T n L X > < a : K e y V a l u e O f D i a g r a m O b j e c t K e y a n y T y p e z b w N T n L X > < a : K e y > < K e y > M e a s u r e s \ C o u n t   o f   J o u r n e y   D u r a t i o n < / K e y > < / a : K e y > < a : V a l u e   i : t y p e = " M e a s u r e G r i d N o d e V i e w S t a t e " > < C o l u m n > 7 < / C o l u m n > < L a y e d O u t > t r u e < / L a y e d O u t > < W a s U I I n v i s i b l e > t r u e < / W a s U I I n v i s i b l e > < / a : V a l u e > < / a : K e y V a l u e O f D i a g r a m O b j e c t K e y a n y T y p e z b w N T n L X > < a : K e y V a l u e O f D i a g r a m O b j e c t K e y a n y T y p e z b w N T n L X > < a : K e y > < K e y > M e a s u r e s \ C o u n t   o f   J o u r n e y   D u r a t i o n \ T a g I n f o \ F o r m u l a < / K e y > < / a : K e y > < a : V a l u e   i : t y p e = " M e a s u r e G r i d V i e w S t a t e I D i a g r a m T a g A d d i t i o n a l I n f o " / > < / a : K e y V a l u e O f D i a g r a m O b j e c t K e y a n y T y p e z b w N T n L X > < a : K e y V a l u e O f D i a g r a m O b j e c t K e y a n y T y p e z b w N T n L X > < a : K e y > < K e y > M e a s u r e s \ C o u n t   o f   J o u r n e y   D u r a t i o n \ T a g I n f o \ V a l u e < / K e y > < / a : K e y > < a : V a l u e   i : t y p e = " M e a s u r e G r i d V i e w S t a t e I D i a g r a m T a g A d d i t i o n a l I n f o " / > < / a : K e y V a l u e O f D i a g r a m O b j e c t K e y a n y T y p e z b w N T n L X > < a : K e y V a l u e O f D i a g r a m O b j e c t K e y a n y T y p e z b w N T n L X > < a : K e y > < K e y > M e a s u r e s \ D i s t i n c t   C o u n t   o f   J o u r n e y   D u r a t i o n < / K e y > < / a : K e y > < a : V a l u e   i : t y p e = " M e a s u r e G r i d N o d e V i e w S t a t e " > < C o l u m n > 7 < / C o l u m n > < L a y e d O u t > t r u e < / L a y e d O u t > < R o w > 1 < / R o w > < W a s U I I n v i s i b l e > t r u e < / W a s U I I n v i s i b l e > < / a : V a l u e > < / a : K e y V a l u e O f D i a g r a m O b j e c t K e y a n y T y p e z b w N T n L X > < a : K e y V a l u e O f D i a g r a m O b j e c t K e y a n y T y p e z b w N T n L X > < a : K e y > < K e y > M e a s u r e s \ D i s t i n c t   C o u n t   o f   J o u r n e y   D u r a t i o n \ T a g I n f o \ F o r m u l a < / K e y > < / a : K e y > < a : V a l u e   i : t y p e = " M e a s u r e G r i d V i e w S t a t e I D i a g r a m T a g A d d i t i o n a l I n f o " / > < / a : K e y V a l u e O f D i a g r a m O b j e c t K e y a n y T y p e z b w N T n L X > < a : K e y V a l u e O f D i a g r a m O b j e c t K e y a n y T y p e z b w N T n L X > < a : K e y > < K e y > M e a s u r e s \ D i s t i n c t   C o u n t   o f   J o u r n e y   D u r a t i o n \ T a g I n f o \ V a l u e < / K e y > < / a : K e y > < a : V a l u e   i : t y p e = " M e a s u r e G r i d V i e w S t a t e I D i a g r a m T a g A d d i t i o n a l I n f o " / > < / a : K e y V a l u e O f D i a g r a m O b j e c t K e y a n y T y p e z b w N T n L X > < a : K e y V a l u e O f D i a g r a m O b j e c t K e y a n y T y p e z b w N T n L X > < a : K e y > < K e y > C o l u m n s \ R o u t e I D < / K e y > < / a : K e y > < a : V a l u e   i : t y p e = " M e a s u r e G r i d N o d e V i e w S t a t e " > < L a y e d O u t > t r u e < / L a y e d O u t > < / a : V a l u e > < / a : K e y V a l u e O f D i a g r a m O b j e c t K e y a n y T y p e z b w N T n L X > < a : K e y V a l u e O f D i a g r a m O b j e c t K e y a n y T y p e z b w N T n L X > < a : K e y > < K e y > C o l u m n s \ R o u t e N a m e < / K e y > < / a : K e y > < a : V a l u e   i : t y p e = " M e a s u r e G r i d N o d e V i e w S t a t e " > < C o l u m n > 1 < / C o l u m n > < L a y e d O u t > t r u e < / L a y e d O u t > < / a : V a l u e > < / a : K e y V a l u e O f D i a g r a m O b j e c t K e y a n y T y p e z b w N T n L X > < a : K e y V a l u e O f D i a g r a m O b j e c t K e y a n y T y p e z b w N T n L X > < a : K e y > < K e y > C o l u m n s \ S t a r t L o c a t i o n < / K e y > < / a : K e y > < a : V a l u e   i : t y p e = " M e a s u r e G r i d N o d e V i e w S t a t e " > < C o l u m n > 2 < / C o l u m n > < L a y e d O u t > t r u e < / L a y e d O u t > < / a : V a l u e > < / a : K e y V a l u e O f D i a g r a m O b j e c t K e y a n y T y p e z b w N T n L X > < a : K e y V a l u e O f D i a g r a m O b j e c t K e y a n y T y p e z b w N T n L X > < a : K e y > < K e y > C o l u m n s \ E n d L o c a t i o n < / K e y > < / a : K e y > < a : V a l u e   i : t y p e = " M e a s u r e G r i d N o d e V i e w S t a t e " > < C o l u m n > 3 < / C o l u m n > < L a y e d O u t > t r u e < / L a y e d O u t > < / a : V a l u e > < / a : K e y V a l u e O f D i a g r a m O b j e c t K e y a n y T y p e z b w N T n L X > < a : K e y V a l u e O f D i a g r a m O b j e c t K e y a n y T y p e z b w N T n L X > < a : K e y > < K e y > C o l u m n s \ T r i p F e e < / K e y > < / a : K e y > < a : V a l u e   i : t y p e = " M e a s u r e G r i d N o d e V i e w S t a t e " > < C o l u m n > 4 < / C o l u m n > < L a y e d O u t > t r u e < / L a y e d O u t > < / a : V a l u e > < / a : K e y V a l u e O f D i a g r a m O b j e c t K e y a n y T y p e z b w N T n L X > < a : K e y V a l u e O f D i a g r a m O b j e c t K e y a n y T y p e z b w N T n L X > < a : K e y > < K e y > C o l u m n s \ T a k e O f f T i m e < / K e y > < / a : K e y > < a : V a l u e   i : t y p e = " M e a s u r e G r i d N o d e V i e w S t a t e " > < C o l u m n > 5 < / C o l u m n > < L a y e d O u t > t r u e < / L a y e d O u t > < / a : V a l u e > < / a : K e y V a l u e O f D i a g r a m O b j e c t K e y a n y T y p e z b w N T n L X > < a : K e y V a l u e O f D i a g r a m O b j e c t K e y a n y T y p e z b w N T n L X > < a : K e y > < K e y > C o l u m n s \ A r r i v a l T i m e < / K e y > < / a : K e y > < a : V a l u e   i : t y p e = " M e a s u r e G r i d N o d e V i e w S t a t e " > < C o l u m n > 6 < / C o l u m n > < L a y e d O u t > t r u e < / L a y e d O u t > < / a : V a l u e > < / a : K e y V a l u e O f D i a g r a m O b j e c t K e y a n y T y p e z b w N T n L X > < a : K e y V a l u e O f D i a g r a m O b j e c t K e y a n y T y p e z b w N T n L X > < a : K e y > < K e y > C o l u m n s \ J o u r n e y   D u r a t i o n < / K e y > < / a : K e y > < a : V a l u e   i : t y p e = " M e a s u r e G r i d N o d e V i e w S t a t e " > < C o l u m n > 7 < / C o l u m n > < L a y e d O u t > t r u e < / L a y e d O u t > < / a : V a l u e > < / a : K e y V a l u e O f D i a g r a m O b j e c t K e y a n y T y p e z b w N T n L X > < a : K e y V a l u e O f D i a g r a m O b j e c t K e y a n y T y p e z b w N T n L X > < a : K e y > < K e y > L i n k s \ & l t ; C o l u m n s \ S u m   o f   T r i p F e e & g t ; - & l t ; M e a s u r e s \ T r i p F e e & g t ; < / K e y > < / a : K e y > < a : V a l u e   i : t y p e = " M e a s u r e G r i d V i e w S t a t e I D i a g r a m L i n k " / > < / a : K e y V a l u e O f D i a g r a m O b j e c t K e y a n y T y p e z b w N T n L X > < a : K e y V a l u e O f D i a g r a m O b j e c t K e y a n y T y p e z b w N T n L X > < a : K e y > < K e y > L i n k s \ & l t ; C o l u m n s \ S u m   o f   T r i p F e e & g t ; - & l t ; M e a s u r e s \ T r i p F e e & g t ; \ C O L U M N < / K e y > < / a : K e y > < a : V a l u e   i : t y p e = " M e a s u r e G r i d V i e w S t a t e I D i a g r a m L i n k E n d p o i n t " / > < / a : K e y V a l u e O f D i a g r a m O b j e c t K e y a n y T y p e z b w N T n L X > < a : K e y V a l u e O f D i a g r a m O b j e c t K e y a n y T y p e z b w N T n L X > < a : K e y > < K e y > L i n k s \ & l t ; C o l u m n s \ S u m   o f   T r i p F e e & g t ; - & l t ; M e a s u r e s \ T r i p F e e & g t ; \ M E A S U R E < / K e y > < / a : K e y > < a : V a l u e   i : t y p e = " M e a s u r e G r i d V i e w S t a t e I D i a g r a m L i n k E n d p o i n t " / > < / a : K e y V a l u e O f D i a g r a m O b j e c t K e y a n y T y p e z b w N T n L X > < a : K e y V a l u e O f D i a g r a m O b j e c t K e y a n y T y p e z b w N T n L X > < a : K e y > < K e y > L i n k s \ & l t ; C o l u m n s \ S u m   o f   R o u t e I D & g t ; - & l t ; M e a s u r e s \ R o u t e I D & g t ; < / K e y > < / a : K e y > < a : V a l u e   i : t y p e = " M e a s u r e G r i d V i e w S t a t e I D i a g r a m L i n k " / > < / a : K e y V a l u e O f D i a g r a m O b j e c t K e y a n y T y p e z b w N T n L X > < a : K e y V a l u e O f D i a g r a m O b j e c t K e y a n y T y p e z b w N T n L X > < a : K e y > < K e y > L i n k s \ & l t ; C o l u m n s \ S u m   o f   R o u t e I D & g t ; - & l t ; M e a s u r e s \ R o u t e I D & g t ; \ C O L U M N < / K e y > < / a : K e y > < a : V a l u e   i : t y p e = " M e a s u r e G r i d V i e w S t a t e I D i a g r a m L i n k E n d p o i n t " / > < / a : K e y V a l u e O f D i a g r a m O b j e c t K e y a n y T y p e z b w N T n L X > < a : K e y V a l u e O f D i a g r a m O b j e c t K e y a n y T y p e z b w N T n L X > < a : K e y > < K e y > L i n k s \ & l t ; C o l u m n s \ S u m   o f   R o u t e I D & g t ; - & l t ; M e a s u r e s \ R o u t e I D & g t ; \ M E A S U R E < / K e y > < / a : K e y > < a : V a l u e   i : t y p e = " M e a s u r e G r i d V i e w S t a t e I D i a g r a m L i n k E n d p o i n t " / > < / a : K e y V a l u e O f D i a g r a m O b j e c t K e y a n y T y p e z b w N T n L X > < a : K e y V a l u e O f D i a g r a m O b j e c t K e y a n y T y p e z b w N T n L X > < a : K e y > < K e y > L i n k s \ & l t ; C o l u m n s \ C o u n t   o f   T a k e O f f T i m e & g t ; - & l t ; M e a s u r e s \ T a k e O f f T i m e & g t ; < / K e y > < / a : K e y > < a : V a l u e   i : t y p e = " M e a s u r e G r i d V i e w S t a t e I D i a g r a m L i n k " / > < / a : K e y V a l u e O f D i a g r a m O b j e c t K e y a n y T y p e z b w N T n L X > < a : K e y V a l u e O f D i a g r a m O b j e c t K e y a n y T y p e z b w N T n L X > < a : K e y > < K e y > L i n k s \ & l t ; C o l u m n s \ C o u n t   o f   T a k e O f f T i m e & g t ; - & l t ; M e a s u r e s \ T a k e O f f T i m e & g t ; \ C O L U M N < / K e y > < / a : K e y > < a : V a l u e   i : t y p e = " M e a s u r e G r i d V i e w S t a t e I D i a g r a m L i n k E n d p o i n t " / > < / a : K e y V a l u e O f D i a g r a m O b j e c t K e y a n y T y p e z b w N T n L X > < a : K e y V a l u e O f D i a g r a m O b j e c t K e y a n y T y p e z b w N T n L X > < a : K e y > < K e y > L i n k s \ & l t ; C o l u m n s \ C o u n t   o f   T a k e O f f T i m e & g t ; - & l t ; M e a s u r e s \ T a k e O f f T i m e & g t ; \ M E A S U R E < / K e y > < / a : K e y > < a : V a l u e   i : t y p e = " M e a s u r e G r i d V i e w S t a t e I D i a g r a m L i n k E n d p o i n t " / > < / a : K e y V a l u e O f D i a g r a m O b j e c t K e y a n y T y p e z b w N T n L X > < a : K e y V a l u e O f D i a g r a m O b j e c t K e y a n y T y p e z b w N T n L X > < a : K e y > < K e y > L i n k s \ & l t ; C o l u m n s \ M a x   o f   T r i p F e e & g t ; - & l t ; M e a s u r e s \ T r i p F e e & g t ; < / K e y > < / a : K e y > < a : V a l u e   i : t y p e = " M e a s u r e G r i d V i e w S t a t e I D i a g r a m L i n k " / > < / a : K e y V a l u e O f D i a g r a m O b j e c t K e y a n y T y p e z b w N T n L X > < a : K e y V a l u e O f D i a g r a m O b j e c t K e y a n y T y p e z b w N T n L X > < a : K e y > < K e y > L i n k s \ & l t ; C o l u m n s \ M a x   o f   T r i p F e e & g t ; - & l t ; M e a s u r e s \ T r i p F e e & g t ; \ C O L U M N < / K e y > < / a : K e y > < a : V a l u e   i : t y p e = " M e a s u r e G r i d V i e w S t a t e I D i a g r a m L i n k E n d p o i n t " / > < / a : K e y V a l u e O f D i a g r a m O b j e c t K e y a n y T y p e z b w N T n L X > < a : K e y V a l u e O f D i a g r a m O b j e c t K e y a n y T y p e z b w N T n L X > < a : K e y > < K e y > L i n k s \ & l t ; C o l u m n s \ M a x   o f   T r i p F e e & g t ; - & l t ; M e a s u r e s \ T r i p F e e & g t ; \ M E A S U R E < / K e y > < / a : K e y > < a : V a l u e   i : t y p e = " M e a s u r e G r i d V i e w S t a t e I D i a g r a m L i n k E n d p o i n t " / > < / a : K e y V a l u e O f D i a g r a m O b j e c t K e y a n y T y p e z b w N T n L X > < a : K e y V a l u e O f D i a g r a m O b j e c t K e y a n y T y p e z b w N T n L X > < a : K e y > < K e y > L i n k s \ & l t ; C o l u m n s \ C o u n t   o f   J o u r n e y   D u r a t i o n & g t ; - & l t ; M e a s u r e s \ J o u r n e y   D u r a t i o n & g t ; < / K e y > < / a : K e y > < a : V a l u e   i : t y p e = " M e a s u r e G r i d V i e w S t a t e I D i a g r a m L i n k " / > < / a : K e y V a l u e O f D i a g r a m O b j e c t K e y a n y T y p e z b w N T n L X > < a : K e y V a l u e O f D i a g r a m O b j e c t K e y a n y T y p e z b w N T n L X > < a : K e y > < K e y > L i n k s \ & l t ; C o l u m n s \ C o u n t   o f   J o u r n e y   D u r a t i o n & g t ; - & l t ; M e a s u r e s \ J o u r n e y   D u r a t i o n & g t ; \ C O L U M N < / K e y > < / a : K e y > < a : V a l u e   i : t y p e = " M e a s u r e G r i d V i e w S t a t e I D i a g r a m L i n k E n d p o i n t " / > < / a : K e y V a l u e O f D i a g r a m O b j e c t K e y a n y T y p e z b w N T n L X > < a : K e y V a l u e O f D i a g r a m O b j e c t K e y a n y T y p e z b w N T n L X > < a : K e y > < K e y > L i n k s \ & l t ; C o l u m n s \ C o u n t   o f   J o u r n e y   D u r a t i o n & g t ; - & l t ; M e a s u r e s \ J o u r n e y   D u r a t i o n & g t ; \ M E A S U R E < / K e y > < / a : K e y > < a : V a l u e   i : t y p e = " M e a s u r e G r i d V i e w S t a t e I D i a g r a m L i n k E n d p o i n t " / > < / a : K e y V a l u e O f D i a g r a m O b j e c t K e y a n y T y p e z b w N T n L X > < a : K e y V a l u e O f D i a g r a m O b j e c t K e y a n y T y p e z b w N T n L X > < a : K e y > < K e y > L i n k s \ & l t ; C o l u m n s \ D i s t i n c t   C o u n t   o f   J o u r n e y   D u r a t i o n & g t ; - & l t ; M e a s u r e s \ J o u r n e y   D u r a t i o n & g t ; < / K e y > < / a : K e y > < a : V a l u e   i : t y p e = " M e a s u r e G r i d V i e w S t a t e I D i a g r a m L i n k " / > < / a : K e y V a l u e O f D i a g r a m O b j e c t K e y a n y T y p e z b w N T n L X > < a : K e y V a l u e O f D i a g r a m O b j e c t K e y a n y T y p e z b w N T n L X > < a : K e y > < K e y > L i n k s \ & l t ; C o l u m n s \ D i s t i n c t   C o u n t   o f   J o u r n e y   D u r a t i o n & g t ; - & l t ; M e a s u r e s \ J o u r n e y   D u r a t i o n & g t ; \ C O L U M N < / K e y > < / a : K e y > < a : V a l u e   i : t y p e = " M e a s u r e G r i d V i e w S t a t e I D i a g r a m L i n k E n d p o i n t " / > < / a : K e y V a l u e O f D i a g r a m O b j e c t K e y a n y T y p e z b w N T n L X > < a : K e y V a l u e O f D i a g r a m O b j e c t K e y a n y T y p e z b w N T n L X > < a : K e y > < K e y > L i n k s \ & l t ; C o l u m n s \ D i s t i n c t   C o u n t   o f   J o u r n e y   D u r a t i o n & g t ; - & l t ; M e a s u r e s \ J o u r n e y   D u r a t i o n & g t ; \ M E A S U R E < / K e y > < / a : K e y > < a : V a l u e   i : t y p e = " M e a s u r e G r i d V i e w S t a t e I D i a g r a m L i n k E n d p o i n t " / > < / a : K e y V a l u e O f D i a g r a m O b j e c t K e y a n y T y p e z b w N T n L X > < / V i e w S t a t e s > < / D i a g r a m M a n a g e r . S e r i a l i z a b l e D i a g r a m > < D i a g r a m M a n a g e r . S e r i a l i z a b l e D i a g r a m > < A d a p t e r   i : t y p e = " M e a s u r e D i a g r a m S a n d b o x A d a p t e r " > < T a b l e N a m e > D i m _ d a t e t a b l e 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 M e a s u r e s \ C o u n t   o f   W e e k   T y p e < / K e y > < / D i a g r a m O b j e c t K e y > < D i a g r a m O b j e c t K e y > < K e y > M e a s u r e s \ C o u n t   o f   W e e k   T y p e \ T a g I n f o \ F o r m u l a < / K e y > < / D i a g r a m O b j e c t K e y > < D i a g r a m O b j e c t K e y > < K e y > M e a s u r e s \ C o u n t   o f   W e e k   T y p e \ T a g I n f o \ V a l u e < / K e y > < / D i a g r a m O b j e c t K e y > < D i a g r a m O b j e c t K e y > < K e y > C o l u m n s \ D a t e < / K e y > < / D i a g r a m O b j e c t K e y > < D i a g r a m O b j e c t K e y > < K e y > C o l u m n s \ Y e a r < / K e y > < / D i a g r a m O b j e c t K e y > < D i a g r a m O b j e c t K e y > < K e y > C o l u m n s \ M o n t h   N a m e < / K e y > < / D i a g r a m O b j e c t K e y > < D i a g r a m O b j e c t K e y > < K e y > C o l u m n s \ M o n t h   N u m b e r < / K e y > < / D i a g r a m O b j e c t K e y > < D i a g r a m O b j e c t K e y > < K e y > C o l u m n s \ D a y   N a m e < / K e y > < / D i a g r a m O b j e c t K e y > < D i a g r a m O b j e c t K e y > < K e y > C o l u m n s \ D a y   o f   W e e k < / K e y > < / D i a g r a m O b j e c t K e y > < D i a g r a m O b j e c t K e y > < K e y > C o l u m n s \ W e e k   T y p e 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 W e e k   T y p e & g t ; - & l t ; M e a s u r e s \ W e e k   T y p e & g t ; < / K e y > < / D i a g r a m O b j e c t K e y > < D i a g r a m O b j e c t K e y > < K e y > L i n k s \ & l t ; C o l u m n s \ C o u n t   o f   W e e k   T y p e & g t ; - & l t ; M e a s u r e s \ W e e k   T y p e & g t ; \ C O L U M N < / K e y > < / D i a g r a m O b j e c t K e y > < D i a g r a m O b j e c t K e y > < K e y > L i n k s \ & l t ; C o l u m n s \ C o u n t   o f   W e e k   T y p e & g t ; - & l t ; M e a s u r e s \ W e e k 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 W e e k   T y p e < / K e y > < / a : K e y > < a : V a l u e   i : t y p e = " M e a s u r e G r i d N o d e V i e w S t a t e " > < C o l u m n > 6 < / C o l u m n > < L a y e d O u t > t r u e < / L a y e d O u t > < W a s U I I n v i s i b l e > t r u e < / W a s U I I n v i s i b l e > < / a : V a l u e > < / a : K e y V a l u e O f D i a g r a m O b j e c t K e y a n y T y p e z b w N T n L X > < a : K e y V a l u e O f D i a g r a m O b j e c t K e y a n y T y p e z b w N T n L X > < a : K e y > < K e y > M e a s u r e s \ C o u n t   o f   W e e k   T y p e \ T a g I n f o \ F o r m u l a < / K e y > < / a : K e y > < a : V a l u e   i : t y p e = " M e a s u r e G r i d V i e w S t a t e I D i a g r a m T a g A d d i t i o n a l I n f o " / > < / a : K e y V a l u e O f D i a g r a m O b j e c t K e y a n y T y p e z b w N T n L X > < a : K e y V a l u e O f D i a g r a m O b j e c t K e y a n y T y p e z b w N T n L X > < a : K e y > < K e y > M e a s u r e s \ C o u n t   o f   W e e k   T y p e \ T a g I n f o \ V a l u e 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  N u m b e r < / 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 C o l u m n s \ D a y   o f   W e e k < / K e y > < / a : K e y > < a : V a l u e   i : t y p e = " M e a s u r e G r i d N o d e V i e w S t a t e " > < C o l u m n > 5 < / C o l u m n > < L a y e d O u t > t r u e < / L a y e d O u t > < / a : V a l u e > < / a : K e y V a l u e O f D i a g r a m O b j e c t K e y a n y T y p e z b w N T n L X > < a : K e y V a l u e O f D i a g r a m O b j e c t K e y a n y T y p e z b w N T n L X > < a : K e y > < K e y > C o l u m n s \ W e e k   T y p e < / 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 W e e k   T y p e & g t ; - & l t ; M e a s u r e s \ W e e k   T y p e & g t ; < / K e y > < / a : K e y > < a : V a l u e   i : t y p e = " M e a s u r e G r i d V i e w S t a t e I D i a g r a m L i n k " / > < / a : K e y V a l u e O f D i a g r a m O b j e c t K e y a n y T y p e z b w N T n L X > < a : K e y V a l u e O f D i a g r a m O b j e c t K e y a n y T y p e z b w N T n L X > < a : K e y > < K e y > L i n k s \ & l t ; C o l u m n s \ C o u n t   o f   W e e k   T y p e & g t ; - & l t ; M e a s u r e s \ W e e k   T y p e & g t ; \ C O L U M N < / K e y > < / a : K e y > < a : V a l u e   i : t y p e = " M e a s u r e G r i d V i e w S t a t e I D i a g r a m L i n k E n d p o i n t " / > < / a : K e y V a l u e O f D i a g r a m O b j e c t K e y a n y T y p e z b w N T n L X > < a : K e y V a l u e O f D i a g r a m O b j e c t K e y a n y T y p e z b w N T n L X > < a : K e y > < K e y > L i n k s \ & l t ; C o l u m n s \ C o u n t   o f   W e e k   T y p e & g t ; - & l t ; M e a s u r e s \ W e e k   T y p e & g t ; \ M E A S U R E < / K e y > < / a : K e y > < a : V a l u e   i : t y p e = " M e a s u r e G r i d V i e w S t a t e I D i a g r a m L i n k E n d p o i n t " / > < / a : K e y V a l u e O f D i a g r a m O b j e c t K e y a n y T y p e z b w N T n L X > < / V i e w S t a t e s > < / D i a g r a m M a n a g e r . S e r i a l i z a b l e D i a g r a m > < D i a g r a m M a n a g e r . S e r i a l i z a b l e D i a g r a m > < A d a p t e r   i : t y p e = " M e a s u r e D i a g r a m S a n d b o x A d a p t e r " > < T a b l e N a m e > C a l c u l a t i o n s 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 T r a n s a c t i o n < / K e y > < / D i a g r a m O b j e c t K e y > < D i a g r a m O b j e c t K e y > < K e y > M e a s u r e s \ T o t a l   T r a n s a c t i o n \ T a g I n f o \ F o r m u l a < / K e y > < / D i a g r a m O b j e c t K e y > < D i a g r a m O b j e c t K e y > < K e y > M e a s u r e s \ T o t a l   T r a n s a c t i o n \ T a g I n f o \ V a l u e < / K e y > < / D i a g r a m O b j e c t K e y > < D i a g r a m O b j e c t K e y > < K e y > M e a s u r e s \ A v e r a g e   A g e < / K e y > < / D i a g r a m O b j e c t K e y > < D i a g r a m O b j e c t K e y > < K e y > M e a s u r e s \ A v e r a g e   A g e \ T a g I n f o \ F o r m u l a < / K e y > < / D i a g r a m O b j e c t K e y > < D i a g r a m O b j e c t K e y > < K e y > M e a s u r e s \ A v e r a g e   A g e \ T a g I n f o \ V a l u e < / K e y > < / D i a g r a m O b j e c t K e y > < D i a g r a m O b j e c t K e y > < K e y > M e a s u r e s \ T o t a l   P a s s e n g e r s < / K e y > < / D i a g r a m O b j e c t K e y > < D i a g r a m O b j e c t K e y > < K e y > M e a s u r e s \ T o t a l   P a s s e n g e r s \ T a g I n f o \ F o r m u l a < / K e y > < / D i a g r a m O b j e c t K e y > < D i a g r a m O b j e c t K e y > < K e y > M e a s u r e s \ T o t a l   P a s s e n g e r s \ T a g I n f o \ V a l u e < / K e y > < / D i a g r a m O b j e c t K e y > < D i a g r a m O b j e c t K e y > < K e y > M e a s u r e s \ A v e r a g e   P a s s e n g e r < / K e y > < / D i a g r a m O b j e c t K e y > < D i a g r a m O b j e c t K e y > < K e y > M e a s u r e s \ A v e r a g e   P a s s e n g e r \ T a g I n f o \ F o r m u l a < / K e y > < / D i a g r a m O b j e c t K e y > < D i a g r a m O b j e c t K e y > < K e y > M e a s u r e s \ A v e r a g e   P a s s e n g e r \ T a g I n f o \ V a l u e < / K e y > < / D i a g r a m O b j e c t K e y > < D i a g r a m O b j e c t K e y > < K e y > M e a s u r e s \ T o t a l   B u s e s < / K e y > < / D i a g r a m O b j e c t K e y > < D i a g r a m O b j e c t K e y > < K e y > M e a s u r e s \ T o t a l   B u s e s \ T a g I n f o \ F o r m u l a < / K e y > < / D i a g r a m O b j e c t K e y > < D i a g r a m O b j e c t K e y > < K e y > M e a s u r e s \ T o t a l   B u s e s \ T a g I n f o \ V a l u e < / K e y > < / D i a g r a m O b j e c t K e y > < D i a g r a m O b j e c t K e y > < K e y > C o l u m n s \ C a l c u l a t i o n 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 T r a n s a c t i o n < / K e y > < / a : K e y > < a : V a l u e   i : t y p e = " M e a s u r e G r i d N o d e V i e w S t a t e " > < L a y e d O u t > t r u e < / L a y e d O u t > < / a : V a l u e > < / a : K e y V a l u e O f D i a g r a m O b j e c t K e y a n y T y p e z b w N T n L X > < a : K e y V a l u e O f D i a g r a m O b j e c t K e y a n y T y p e z b w N T n L X > < a : K e y > < K e y > M e a s u r e s \ T o t a l   T r a n s a c t i o n \ T a g I n f o \ F o r m u l a < / K e y > < / a : K e y > < a : V a l u e   i : t y p e = " M e a s u r e G r i d V i e w S t a t e I D i a g r a m T a g A d d i t i o n a l I n f o " / > < / a : K e y V a l u e O f D i a g r a m O b j e c t K e y a n y T y p e z b w N T n L X > < a : K e y V a l u e O f D i a g r a m O b j e c t K e y a n y T y p e z b w N T n L X > < a : K e y > < K e y > M e a s u r e s \ T o t a l   T r a n s a c t i o n \ T a g I n f o \ V a l u e < / K e y > < / a : K e y > < a : V a l u e   i : t y p e = " M e a s u r e G r i d V i e w S t a t e I D i a g r a m T a g A d d i t i o n a l I n f o " / > < / a : K e y V a l u e O f D i a g r a m O b j e c t K e y a n y T y p e z b w N T n L X > < a : K e y V a l u e O f D i a g r a m O b j e c t K e y a n y T y p e z b w N T n L X > < a : K e y > < K e y > M e a s u r e s \ A v e r a g e   A g e < / K e y > < / a : K e y > < a : V a l u e   i : t y p e = " M e a s u r e G r i d N o d e V i e w S t a t e " > < L a y e d O u t > t r u e < / L a y e d O u t > < R o w > 1 < / R o w > < / 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 A g e \ T a g I n f o \ V a l u e < / K e y > < / a : K e y > < a : V a l u e   i : t y p e = " M e a s u r e G r i d V i e w S t a t e I D i a g r a m T a g A d d i t i o n a l I n f o " / > < / a : K e y V a l u e O f D i a g r a m O b j e c t K e y a n y T y p e z b w N T n L X > < a : K e y V a l u e O f D i a g r a m O b j e c t K e y a n y T y p e z b w N T n L X > < a : K e y > < K e y > M e a s u r e s \ T o t a l   P a s s e n g e r s < / K e y > < / a : K e y > < a : V a l u e   i : t y p e = " M e a s u r e G r i d N o d e V i e w S t a t e " > < L a y e d O u t > t r u e < / L a y e d O u t > < R o w > 2 < / R o w > < / a : V a l u e > < / a : K e y V a l u e O f D i a g r a m O b j e c t K e y a n y T y p e z b w N T n L X > < a : K e y V a l u e O f D i a g r a m O b j e c t K e y a n y T y p e z b w N T n L X > < a : K e y > < K e y > M e a s u r e s \ T o t a l   P a s s e n g e r s \ T a g I n f o \ F o r m u l a < / K e y > < / a : K e y > < a : V a l u e   i : t y p e = " M e a s u r e G r i d V i e w S t a t e I D i a g r a m T a g A d d i t i o n a l I n f o " / > < / a : K e y V a l u e O f D i a g r a m O b j e c t K e y a n y T y p e z b w N T n L X > < a : K e y V a l u e O f D i a g r a m O b j e c t K e y a n y T y p e z b w N T n L X > < a : K e y > < K e y > M e a s u r e s \ T o t a l   P a s s e n g e r s \ T a g I n f o \ V a l u e < / K e y > < / a : K e y > < a : V a l u e   i : t y p e = " M e a s u r e G r i d V i e w S t a t e I D i a g r a m T a g A d d i t i o n a l I n f o " / > < / a : K e y V a l u e O f D i a g r a m O b j e c t K e y a n y T y p e z b w N T n L X > < a : K e y V a l u e O f D i a g r a m O b j e c t K e y a n y T y p e z b w N T n L X > < a : K e y > < K e y > M e a s u r e s \ A v e r a g e   P a s s e n g e r < / K e y > < / a : K e y > < a : V a l u e   i : t y p e = " M e a s u r e G r i d N o d e V i e w S t a t e " > < L a y e d O u t > t r u e < / L a y e d O u t > < R o w > 3 < / R o w > < / a : V a l u e > < / a : K e y V a l u e O f D i a g r a m O b j e c t K e y a n y T y p e z b w N T n L X > < a : K e y V a l u e O f D i a g r a m O b j e c t K e y a n y T y p e z b w N T n L X > < a : K e y > < K e y > M e a s u r e s \ A v e r a g e   P a s s e n g e r \ T a g I n f o \ F o r m u l a < / K e y > < / a : K e y > < a : V a l u e   i : t y p e = " M e a s u r e G r i d V i e w S t a t e I D i a g r a m T a g A d d i t i o n a l I n f o " / > < / a : K e y V a l u e O f D i a g r a m O b j e c t K e y a n y T y p e z b w N T n L X > < a : K e y V a l u e O f D i a g r a m O b j e c t K e y a n y T y p e z b w N T n L X > < a : K e y > < K e y > M e a s u r e s \ A v e r a g e   P a s s e n g e r \ T a g I n f o \ V a l u e < / K e y > < / a : K e y > < a : V a l u e   i : t y p e = " M e a s u r e G r i d V i e w S t a t e I D i a g r a m T a g A d d i t i o n a l I n f o " / > < / a : K e y V a l u e O f D i a g r a m O b j e c t K e y a n y T y p e z b w N T n L X > < a : K e y V a l u e O f D i a g r a m O b j e c t K e y a n y T y p e z b w N T n L X > < a : K e y > < K e y > M e a s u r e s \ T o t a l   B u s e s < / K e y > < / a : K e y > < a : V a l u e   i : t y p e = " M e a s u r e G r i d N o d e V i e w S t a t e " > < L a y e d O u t > t r u e < / L a y e d O u t > < R o w > 4 < / R o w > < / a : V a l u e > < / a : K e y V a l u e O f D i a g r a m O b j e c t K e y a n y T y p e z b w N T n L X > < a : K e y V a l u e O f D i a g r a m O b j e c t K e y a n y T y p e z b w N T n L X > < a : K e y > < K e y > M e a s u r e s \ T o t a l   B u s e s \ T a g I n f o \ F o r m u l a < / K e y > < / a : K e y > < a : V a l u e   i : t y p e = " M e a s u r e G r i d V i e w S t a t e I D i a g r a m T a g A d d i t i o n a l I n f o " / > < / a : K e y V a l u e O f D i a g r a m O b j e c t K e y a n y T y p e z b w N T n L X > < a : K e y V a l u e O f D i a g r a m O b j e c t K e y a n y T y p e z b w N T n L X > < a : K e y > < K e y > M e a s u r e s \ T o t a l   B u s e s \ T a g I n f o \ V a l u e < / K e y > < / a : K e y > < a : V a l u e   i : t y p e = " M e a s u r e G r i d V i e w S t a t e I D i a g r a m T a g A d d i t i o n a l I n f o " / > < / a : K e y V a l u e O f D i a g r a m O b j e c t K e y a n y T y p e z b w N T n L X > < a : K e y V a l u e O f D i a g r a m O b j e c t K e y a n y T y p e z b w N T n L X > < a : K e y > < K e y > C o l u m n s \ C a l c u l a t i o n < / K e y > < / a : K e y > < a : V a l u e   i : t y p e = " M e a s u r e G r i d N o d e V i e w S t a t e " > < L a y e d O u t > t r u e < / L a y e d O u t > < / a : V a l u e > < / a : K e y V a l u e O f D i a g r a m O b j e c t K e y a n y T y p e z b w N T n L X > < / V i e w S t a t e s > < / D i a g r a m M a n a g e r . S e r i a l i z a b l e D i a g r a m > < D i a g r a m M a n a g e r . S e r i a l i z a b l e D i a g r a m > < A d a p t e r   i : t y p e = " M e a s u r e D i a g r a m S a n d b o x A d a p t e r " > < T a b l e N a m e > D i m _ d e m o g r a p h i c s 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 C o l u m n s \ R i d e r I D < / K e y > < / D i a g r a m O b j e c t K e y > < D i a g r a m O b j e c t K e y > < K e y > C o l u m n s \ A g e < / K e y > < / D i a g r a m O b j e c t K e y > < D i a g r a m O b j e c t K e y > < K e y > C o l u m n s \ G e n d e r < / K e y > < / D i a g r a m O b j e c t K e y > < D i a g r a m O b j e c t K e y > < K e y > C o l u m n s \ O c c u p a t i o n < / K e y > < / D i a g r a m O b j e c t K e y > < D i a g r a m O b j e c t K e y > < K e y > C o l u m n s \ A g e   G r o u p < / 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 C o l u m n s \ R i d e r I D 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 C o l u m n s \ O c c u p a t i o n < / K e y > < / a : K e y > < a : V a l u e   i : t y p e = " M e a s u r e G r i d N o d e V i e w S t a t e " > < C o l u m n > 3 < / C o l u m n > < L a y e d O u t > t r u e < / L a y e d O u t > < / a : V a l u e > < / a : K e y V a l u e O f D i a g r a m O b j e c t K e y a n y T y p e z b w N T n L X > < a : K e y V a l u e O f D i a g r a m O b j e c t K e y a n y T y p e z b w N T n L X > < a : K e y > < K e y > C o l u m n s \ A g e   G r o u p < / K e y > < / a : K e y > < a : V a l u e   i : t y p e = " M e a s u r e G r i d N o d e V i e w S t a t e " > < C o l u m n > 4 < / 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M e a s u r e D i a g r a m S a n d b o x A d a p t e r " > < T a b l e N a m e > D i m _ b u s e s 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 D i m _ b u s e s 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 C a p a c i t y < / K e y > < / D i a g r a m O b j e c t K e y > < D i a g r a m O b j e c t K e y > < K e y > M e a s u r e s \ S u m   o f   C a p a c i t y \ T a g I n f o \ F o r m u l a < / K e y > < / D i a g r a m O b j e c t K e y > < D i a g r a m O b j e c t K e y > < K e y > M e a s u r e s \ S u m   o f   C a p a c i t y \ T a g I n f o \ V a l u e < / K e y > < / D i a g r a m O b j e c t K e y > < D i a g r a m O b j e c t K e y > < K e y > M e a s u r e s \ C o u n t   o f   C a p a c i t y < / K e y > < / D i a g r a m O b j e c t K e y > < D i a g r a m O b j e c t K e y > < K e y > M e a s u r e s \ C o u n t   o f   C a p a c i t y \ T a g I n f o \ F o r m u l a < / K e y > < / D i a g r a m O b j e c t K e y > < D i a g r a m O b j e c t K e y > < K e y > M e a s u r e s \ C o u n t   o f   C a p a c i t y \ T a g I n f o \ V a l u e < / K e y > < / D i a g r a m O b j e c t K e y > < D i a g r a m O b j e c t K e y > < K e y > C o l u m n s \ B u s I D < / K e y > < / D i a g r a m O b j e c t K e y > < D i a g r a m O b j e c t K e y > < K e y > C o l u m n s \ R o u t e I D < / K e y > < / D i a g r a m O b j e c t K e y > < D i a g r a m O b j e c t K e y > < K e y > C o l u m n s \ B u s N u m b e r < / K e y > < / D i a g r a m O b j e c t K e y > < D i a g r a m O b j e c t K e y > < K e y > C o l u m n s \ C a p a c i t y < / K e y > < / D i a g r a m O b j e c t K e y > < D i a g r a m O b j e c t K e y > < K e y > L i n k s \ & l t ; C o l u m n s \ S u m   o f   C a p a c i t y & g t ; - & l t ; M e a s u r e s \ C a p a c i t y & g t ; < / K e y > < / D i a g r a m O b j e c t K e y > < D i a g r a m O b j e c t K e y > < K e y > L i n k s \ & l t ; C o l u m n s \ S u m   o f   C a p a c i t y & g t ; - & l t ; M e a s u r e s \ C a p a c i t y & g t ; \ C O L U M N < / K e y > < / D i a g r a m O b j e c t K e y > < D i a g r a m O b j e c t K e y > < K e y > L i n k s \ & l t ; C o l u m n s \ S u m   o f   C a p a c i t y & g t ; - & l t ; M e a s u r e s \ C a p a c i t y & g t ; \ M E A S U R E < / K e y > < / D i a g r a m O b j e c t K e y > < D i a g r a m O b j e c t K e y > < K e y > L i n k s \ & l t ; C o l u m n s \ C o u n t   o f   C a p a c i t y & g t ; - & l t ; M e a s u r e s \ C a p a c i t y & g t ; < / K e y > < / D i a g r a m O b j e c t K e y > < D i a g r a m O b j e c t K e y > < K e y > L i n k s \ & l t ; C o l u m n s \ C o u n t   o f   C a p a c i t y & g t ; - & l t ; M e a s u r e s \ C a p a c i t y & g t ; \ C O L U M N < / K e y > < / D i a g r a m O b j e c t K e y > < D i a g r a m O b j e c t K e y > < K e y > L i n k s \ & l t ; C o l u m n s \ C o u n t   o f   C a p a c i t y & g t ; - & l t ; M e a s u r e s \ C a p a c i t y & g t ; \ M E A S U R E 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 C a p a c i t y < / K e y > < / a : K e y > < a : V a l u e   i : t y p e = " M e a s u r e G r i d N o d e V i e w S t a t e " > < C o l u m n > 3 < / C o l u m n > < L a y e d O u t > t r u e < / L a y e d O u t > < W a s U I I n v i s i b l e > t r u e < / W a s U I I n v i s i b l e > < / a : V a l u e > < / a : K e y V a l u e O f D i a g r a m O b j e c t K e y a n y T y p e z b w N T n L X > < a : K e y V a l u e O f D i a g r a m O b j e c t K e y a n y T y p e z b w N T n L X > < a : K e y > < K e y > M e a s u r e s \ S u m   o f   C a p a c i t y \ T a g I n f o \ F o r m u l a < / K e y > < / a : K e y > < a : V a l u e   i : t y p e = " M e a s u r e G r i d V i e w S t a t e I D i a g r a m T a g A d d i t i o n a l I n f o " / > < / a : K e y V a l u e O f D i a g r a m O b j e c t K e y a n y T y p e z b w N T n L X > < a : K e y V a l u e O f D i a g r a m O b j e c t K e y a n y T y p e z b w N T n L X > < a : K e y > < K e y > M e a s u r e s \ S u m   o f   C a p a c i t y \ T a g I n f o \ V a l u e < / K e y > < / a : K e y > < a : V a l u e   i : t y p e = " M e a s u r e G r i d V i e w S t a t e I D i a g r a m T a g A d d i t i o n a l I n f o " / > < / a : K e y V a l u e O f D i a g r a m O b j e c t K e y a n y T y p e z b w N T n L X > < a : K e y V a l u e O f D i a g r a m O b j e c t K e y a n y T y p e z b w N T n L X > < a : K e y > < K e y > M e a s u r e s \ C o u n t   o f   C a p a c i t y < / K e y > < / a : K e y > < a : V a l u e   i : t y p e = " M e a s u r e G r i d N o d e V i e w S t a t e " > < C o l u m n > 3 < / C o l u m n > < L a y e d O u t > t r u e < / L a y e d O u t > < R o w > 1 < / R o w > < W a s U I I n v i s i b l e > t r u e < / W a s U I I n v i s i b l e > < / a : V a l u e > < / a : K e y V a l u e O f D i a g r a m O b j e c t K e y a n y T y p e z b w N T n L X > < a : K e y V a l u e O f D i a g r a m O b j e c t K e y a n y T y p e z b w N T n L X > < a : K e y > < K e y > M e a s u r e s \ C o u n t   o f   C a p a c i t y \ T a g I n f o \ F o r m u l a < / K e y > < / a : K e y > < a : V a l u e   i : t y p e = " M e a s u r e G r i d V i e w S t a t e I D i a g r a m T a g A d d i t i o n a l I n f o " / > < / a : K e y V a l u e O f D i a g r a m O b j e c t K e y a n y T y p e z b w N T n L X > < a : K e y V a l u e O f D i a g r a m O b j e c t K e y a n y T y p e z b w N T n L X > < a : K e y > < K e y > M e a s u r e s \ C o u n t   o f   C a p a c i t y \ T a g I n f o \ V a l u e < / K e y > < / a : K e y > < a : V a l u e   i : t y p e = " M e a s u r e G r i d V i e w S t a t e I D i a g r a m T a g A d d i t i o n a l I n f o " / > < / a : K e y V a l u e O f D i a g r a m O b j e c t K e y a n y T y p e z b w N T n L X > < a : K e y V a l u e O f D i a g r a m O b j e c t K e y a n y T y p e z b w N T n L X > < a : K e y > < K e y > C o l u m n s \ B u s I D < / K e y > < / a : K e y > < a : V a l u e   i : t y p e = " M e a s u r e G r i d N o d e V i e w S t a t e " > < L a y e d O u t > t r u e < / L a y e d O u t > < / a : V a l u e > < / a : K e y V a l u e O f D i a g r a m O b j e c t K e y a n y T y p e z b w N T n L X > < a : K e y V a l u e O f D i a g r a m O b j e c t K e y a n y T y p e z b w N T n L X > < a : K e y > < K e y > C o l u m n s \ R o u t e I D < / K e y > < / a : K e y > < a : V a l u e   i : t y p e = " M e a s u r e G r i d N o d e V i e w S t a t e " > < C o l u m n > 1 < / C o l u m n > < L a y e d O u t > t r u e < / L a y e d O u t > < / a : V a l u e > < / a : K e y V a l u e O f D i a g r a m O b j e c t K e y a n y T y p e z b w N T n L X > < a : K e y V a l u e O f D i a g r a m O b j e c t K e y a n y T y p e z b w N T n L X > < a : K e y > < K e y > C o l u m n s \ B u s N u m b e r < / K e y > < / a : K e y > < a : V a l u e   i : t y p e = " M e a s u r e G r i d N o d e V i e w S t a t e " > < C o l u m n > 2 < / C o l u m n > < L a y e d O u t > t r u e < / L a y e d O u t > < / a : V a l u e > < / a : K e y V a l u e O f D i a g r a m O b j e c t K e y a n y T y p e z b w N T n L X > < a : K e y V a l u e O f D i a g r a m O b j e c t K e y a n y T y p e z b w N T n L X > < a : K e y > < K e y > C o l u m n s \ C a p a c i t y < / K e y > < / a : K e y > < a : V a l u e   i : t y p e = " M e a s u r e G r i d N o d e V i e w S t a t e " > < C o l u m n > 3 < / C o l u m n > < L a y e d O u t > t r u e < / L a y e d O u t > < / a : V a l u e > < / a : K e y V a l u e O f D i a g r a m O b j e c t K e y a n y T y p e z b w N T n L X > < a : K e y V a l u e O f D i a g r a m O b j e c t K e y a n y T y p e z b w N T n L X > < a : K e y > < K e y > L i n k s \ & l t ; C o l u m n s \ S u m   o f   C a p a c i t y & g t ; - & l t ; M e a s u r e s \ C a p a c i t y & g t ; < / K e y > < / a : K e y > < a : V a l u e   i : t y p e = " M e a s u r e G r i d V i e w S t a t e I D i a g r a m L i n k " / > < / a : K e y V a l u e O f D i a g r a m O b j e c t K e y a n y T y p e z b w N T n L X > < a : K e y V a l u e O f D i a g r a m O b j e c t K e y a n y T y p e z b w N T n L X > < a : K e y > < K e y > L i n k s \ & l t ; C o l u m n s \ S u m   o f   C a p a c i t y & g t ; - & l t ; M e a s u r e s \ C a p a c i t y & g t ; \ C O L U M N < / K e y > < / a : K e y > < a : V a l u e   i : t y p e = " M e a s u r e G r i d V i e w S t a t e I D i a g r a m L i n k E n d p o i n t " / > < / a : K e y V a l u e O f D i a g r a m O b j e c t K e y a n y T y p e z b w N T n L X > < a : K e y V a l u e O f D i a g r a m O b j e c t K e y a n y T y p e z b w N T n L X > < a : K e y > < K e y > L i n k s \ & l t ; C o l u m n s \ S u m   o f   C a p a c i t y & g t ; - & l t ; M e a s u r e s \ C a p a c i t y & g t ; \ M E A S U R E < / K e y > < / a : K e y > < a : V a l u e   i : t y p e = " M e a s u r e G r i d V i e w S t a t e I D i a g r a m L i n k E n d p o i n t " / > < / a : K e y V a l u e O f D i a g r a m O b j e c t K e y a n y T y p e z b w N T n L X > < a : K e y V a l u e O f D i a g r a m O b j e c t K e y a n y T y p e z b w N T n L X > < a : K e y > < K e y > L i n k s \ & l t ; C o l u m n s \ C o u n t   o f   C a p a c i t y & g t ; - & l t ; M e a s u r e s \ C a p a c i t y & g t ; < / K e y > < / a : K e y > < a : V a l u e   i : t y p e = " M e a s u r e G r i d V i e w S t a t e I D i a g r a m L i n k " / > < / a : K e y V a l u e O f D i a g r a m O b j e c t K e y a n y T y p e z b w N T n L X > < a : K e y V a l u e O f D i a g r a m O b j e c t K e y a n y T y p e z b w N T n L X > < a : K e y > < K e y > L i n k s \ & l t ; C o l u m n s \ C o u n t   o f   C a p a c i t y & g t ; - & l t ; M e a s u r e s \ C a p a c i t y & g t ; \ C O L U M N < / K e y > < / a : K e y > < a : V a l u e   i : t y p e = " M e a s u r e G r i d V i e w S t a t e I D i a g r a m L i n k E n d p o i n t " / > < / a : K e y V a l u e O f D i a g r a m O b j e c t K e y a n y T y p e z b w N T n L X > < a : K e y V a l u e O f D i a g r a m O b j e c t K e y a n y T y p e z b w N T n L X > < a : K e y > < K e y > L i n k s \ & l t ; C o l u m n s \ C o u n t   o f   C a p a c i t y & g t ; - & l t ; M e a s u r e s \ C a p a c i t y & g t ; \ M E A S U R E < / K e y > < / a : K e y > < a : V a l u e   i : t y p e = " M e a s u r e G r i d V i e w S t a t e I D i a g r a m L i n k E n d p o i n t " / > < / a : K e y V a l u e O f D i a g r a m O b j e c t K e y a n y T y p e z b w N T n L X > < / V i e w S t a t e s > < / D i a g r a m M a n a g e r . S e r i a l i z a b l e D i a g r a m > < D i a g r a m M a n a g e r . S e r i a l i z a b l e D i a g r a m > < A d a p t e r   i : t y p e = " M e a s u r e D i a g r a m S a n d b o x A d a p t e r " > < T a b l e N a m e > F a c t t a b l e _ r i d e r s h i p 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 F a c t t a b l e _ r i d e r s h i p 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 N u m b e r O f R i d e r s < / K e y > < / D i a g r a m O b j e c t K e y > < D i a g r a m O b j e c t K e y > < K e y > M e a s u r e s \ S u m   o f   N u m b e r O f R i d e r s \ T a g I n f o \ F o r m u l a < / K e y > < / D i a g r a m O b j e c t K e y > < D i a g r a m O b j e c t K e y > < K e y > M e a s u r e s \ S u m   o f   N u m b e r O f R i d e r s \ T a g I n f o \ V a l u e < / K e y > < / D i a g r a m O b j e c t K e y > < D i a g r a m O b j e c t K e y > < K e y > M e a s u r e s \ S u m   o f   H o u r < / K e y > < / D i a g r a m O b j e c t K e y > < D i a g r a m O b j e c t K e y > < K e y > M e a s u r e s \ S u m   o f   H o u r \ T a g I n f o \ F o r m u l a < / K e y > < / D i a g r a m O b j e c t K e y > < D i a g r a m O b j e c t K e y > < K e y > M e a s u r e s \ S u m   o f   H o u r \ T a g I n f o \ V a l u e < / K e y > < / D i a g r a m O b j e c t K e y > < D i a g r a m O b j e c t K e y > < K e y > M e a s u r e s \ S u m   o f   U t i l i z a t i o n   % < / K e y > < / D i a g r a m O b j e c t K e y > < D i a g r a m O b j e c t K e y > < K e y > M e a s u r e s \ S u m   o f   U t i l i z a t i o n   % \ T a g I n f o \ F o r m u l a < / K e y > < / D i a g r a m O b j e c t K e y > < D i a g r a m O b j e c t K e y > < K e y > M e a s u r e s \ S u m   o f   U t i l i z a t i o n   % \ T a g I n f o \ V a l u e < / K e y > < / D i a g r a m O b j e c t K e y > < D i a g r a m O b j e c t K e y > < K e y > M e a s u r e s \ C o u n t   o f   U t i l i z a t i o n   % < / K e y > < / D i a g r a m O b j e c t K e y > < D i a g r a m O b j e c t K e y > < K e y > M e a s u r e s \ C o u n t   o f   U t i l i z a t i o n   % \ T a g I n f o \ F o r m u l a < / K e y > < / D i a g r a m O b j e c t K e y > < D i a g r a m O b j e c t K e y > < K e y > M e a s u r e s \ C o u n t   o f   U t i l i z a t i o n   % \ T a g I n f o \ V a l u e < / K e y > < / D i a g r a m O b j e c t K e y > < D i a g r a m O b j e c t K e y > < K e y > M e a s u r e s \ S u m   o f   D i m _ b u s e s . C a p a c i t y < / K e y > < / D i a g r a m O b j e c t K e y > < D i a g r a m O b j e c t K e y > < K e y > M e a s u r e s \ S u m   o f   D i m _ b u s e s . C a p a c i t y \ T a g I n f o \ F o r m u l a < / K e y > < / D i a g r a m O b j e c t K e y > < D i a g r a m O b j e c t K e y > < K e y > M e a s u r e s \ S u m   o f   D i m _ b u s e s . C a p a c i t y \ T a g I n f o \ V a l u e < / K e y > < / D i a g r a m O b j e c t K e y > < D i a g r a m O b j e c t K e y > < K e y > M e a s u r e s \ C o u n t   o f   D i m _ b u s e s . C a p a c i t y < / K e y > < / D i a g r a m O b j e c t K e y > < D i a g r a m O b j e c t K e y > < K e y > M e a s u r e s \ C o u n t   o f   D i m _ b u s e s . C a p a c i t y \ T a g I n f o \ F o r m u l a < / K e y > < / D i a g r a m O b j e c t K e y > < D i a g r a m O b j e c t K e y > < K e y > M e a s u r e s \ C o u n t   o f   D i m _ b u s e s . C a p a c i t y \ T a g I n f o \ V a l u e < / K e y > < / D i a g r a m O b j e c t K e y > < D i a g r a m O b j e c t K e y > < K e y > M e a s u r e s \ M a x   o f   D i m _ b u s e s . C a p a c i t y < / K e y > < / D i a g r a m O b j e c t K e y > < D i a g r a m O b j e c t K e y > < K e y > M e a s u r e s \ M a x   o f   D i m _ b u s e s . C a p a c i t y \ T a g I n f o \ F o r m u l a < / K e y > < / D i a g r a m O b j e c t K e y > < D i a g r a m O b j e c t K e y > < K e y > M e a s u r e s \ M a x   o f   D i m _ b u s e s . C a p a c i t y \ T a g I n f o \ V a l u e < / K e y > < / D i a g r a m O b j e c t K e y > < D i a g r a m O b j e c t K e y > < K e y > M e a s u r e s \ M i n   o f   D i m _ b u s e s . C a p a c i t y < / K e y > < / D i a g r a m O b j e c t K e y > < D i a g r a m O b j e c t K e y > < K e y > M e a s u r e s \ M i n   o f   D i m _ b u s e s . C a p a c i t y \ T a g I n f o \ F o r m u l a < / K e y > < / D i a g r a m O b j e c t K e y > < D i a g r a m O b j e c t K e y > < K e y > M e a s u r e s \ M i n   o f   D i m _ b u s e s . C a p a c i t y \ T a g I n f o \ V a l u e < / K e y > < / D i a g r a m O b j e c t K e y > < D i a g r a m O b j e c t K e y > < K e y > M e a s u r e s \ C o u n t   o f   T i m e < / K e y > < / D i a g r a m O b j e c t K e y > < D i a g r a m O b j e c t K e y > < K e y > M e a s u r e s \ C o u n t   o f   T i m e \ T a g I n f o \ F o r m u l a < / K e y > < / D i a g r a m O b j e c t K e y > < D i a g r a m O b j e c t K e y > < K e y > M e a s u r e s \ C o u n t   o f   T i m e \ T a g I n f o \ V a l u e < / K e y > < / D i a g r a m O b j e c t K e y > < D i a g r a m O b j e c t K e y > < K e y > M e a s u r e s \ C o u n t   o f   U t i l i z a t i o n   C a t e g o r y < / K e y > < / D i a g r a m O b j e c t K e y > < D i a g r a m O b j e c t K e y > < K e y > M e a s u r e s \ C o u n t   o f   U t i l i z a t i o n   C a t e g o r y \ T a g I n f o \ F o r m u l a < / K e y > < / D i a g r a m O b j e c t K e y > < D i a g r a m O b j e c t K e y > < K e y > M e a s u r e s \ C o u n t   o f   U t i l i z a t i o n   C a t e g o r y \ T a g I n f o \ V a l u e < / K e y > < / D i a g r a m O b j e c t K e y > < D i a g r a m O b j e c t K e y > < K e y > M e a s u r e s \ D i s t i n c t   C o u n t   o f   U t i l i z a t i o n   % < / K e y > < / D i a g r a m O b j e c t K e y > < D i a g r a m O b j e c t K e y > < K e y > M e a s u r e s \ D i s t i n c t   C o u n t   o f   U t i l i z a t i o n   % \ T a g I n f o \ F o r m u l a < / K e y > < / D i a g r a m O b j e c t K e y > < D i a g r a m O b j e c t K e y > < K e y > M e a s u r e s \ D i s t i n c t   C o u n t   o f   U t i l i z a t i o n   % \ T a g I n f o \ V a l u e < / K e y > < / D i a g r a m O b j e c t K e y > < D i a g r a m O b j e c t K e y > < K e y > M e a s u r e s \ S u m   o f   R e v e n u e < / K e y > < / D i a g r a m O b j e c t K e y > < D i a g r a m O b j e c t K e y > < K e y > M e a s u r e s \ S u m   o f   R e v e n u e \ T a g I n f o \ F o r m u l a < / K e y > < / D i a g r a m O b j e c t K e y > < D i a g r a m O b j e c t K e y > < K e y > M e a s u r e s \ S u m   o f   R e v e n u e \ T a g I n f o \ V a l u e < / K e y > < / D i a g r a m O b j e c t K e y > < D i a g r a m O b j e c t K e y > < K e y > M e a s u r e s \ S u m   o f   T r i p   F e e < / K e y > < / D i a g r a m O b j e c t K e y > < D i a g r a m O b j e c t K e y > < K e y > M e a s u r e s \ S u m   o f   T r i p   F e e \ T a g I n f o \ F o r m u l a < / K e y > < / D i a g r a m O b j e c t K e y > < D i a g r a m O b j e c t K e y > < K e y > M e a s u r e s \ S u m   o f   T r i p   F e e \ T a g I n f o \ V a l u e < / K e y > < / D i a g r a m O b j e c t K e y > < D i a g r a m O b j e c t K e y > < K e y > M e a s u r e s \ A v e r a g e   o f   U t i l i z a t i o n   % < / K e y > < / D i a g r a m O b j e c t K e y > < D i a g r a m O b j e c t K e y > < K e y > M e a s u r e s \ A v e r a g e   o f   U t i l i z a t i o n   % \ T a g I n f o \ F o r m u l a < / K e y > < / D i a g r a m O b j e c t K e y > < D i a g r a m O b j e c t K e y > < K e y > M e a s u r e s \ A v e r a g e   o f   U t i l i z a t i o n   % \ T a g I n f o \ V a l u e < / K e y > < / D i a g r a m O b j e c t K e y > < D i a g r a m O b j e c t K e y > < K e y > C o l u m n s \ R e c o r d I D < / K e y > < / D i a g r a m O b j e c t K e y > < D i a g r a m O b j e c t K e y > < K e y > C o l u m n s \ B u s I D < / K e y > < / D i a g r a m O b j e c t K e y > < D i a g r a m O b j e c t K e y > < K e y > C o l u m n s \ R i d e r I D < / K e y > < / D i a g r a m O b j e c t K e y > < D i a g r a m O b j e c t K e y > < K e y > C o l u m n s \ D a t e < / K e y > < / D i a g r a m O b j e c t K e y > < D i a g r a m O b j e c t K e y > < K e y > C o l u m n s \ T i m e < / K e y > < / D i a g r a m O b j e c t K e y > < D i a g r a m O b j e c t K e y > < K e y > C o l u m n s \ H o u r < / K e y > < / D i a g r a m O b j e c t K e y > < D i a g r a m O b j e c t K e y > < K e y > C o l u m n s \ D a y   /   N i g h t < / K e y > < / D i a g r a m O b j e c t K e y > < D i a g r a m O b j e c t K e y > < K e y > C o l u m n s \ N u m b e r O f R i d e r s < / K e y > < / D i a g r a m O b j e c t K e y > < D i a g r a m O b j e c t K e y > < K e y > C o l u m n s \ T i m e   I n t e r v a l < / K e y > < / D i a g r a m O b j e c t K e y > < D i a g r a m O b j e c t K e y > < K e y > C o l u m n s \ T i m e   o f   O p e r a t i o n < / K e y > < / D i a g r a m O b j e c t K e y > < D i a g r a m O b j e c t K e y > < K e y > C o l u m n s \ D i m _ b u s e s . C a p a c i t y < / K e y > < / D i a g r a m O b j e c t K e y > < D i a g r a m O b j e c t K e y > < K e y > C o l u m n s \ U t i l i z a t i o n   % < / K e y > < / D i a g r a m O b j e c t K e y > < D i a g r a m O b j e c t K e y > < K e y > C o l u m n s \ U t i l i z a t i o n   C a t e g o r y < / K e y > < / D i a g r a m O b j e c t K e y > < D i a g r a m O b j e c t K e y > < K e y > C o l u m n s \ T r i p   F e e < / K e y > < / D i a g r a m O b j e c t K e y > < D i a g r a m O b j e c t K e y > < K e y > C o l u m n s \ R e v e n u e < / K e y > < / D i a g r a m O b j e c t K e y > < D i a g r a m O b j e c t K e y > < K e y > L i n k s \ & l t ; C o l u m n s \ S u m   o f   N u m b e r O f R i d e r s & g t ; - & l t ; M e a s u r e s \ N u m b e r O f R i d e r s & g t ; < / K e y > < / D i a g r a m O b j e c t K e y > < D i a g r a m O b j e c t K e y > < K e y > L i n k s \ & l t ; C o l u m n s \ S u m   o f   N u m b e r O f R i d e r s & g t ; - & l t ; M e a s u r e s \ N u m b e r O f R i d e r s & g t ; \ C O L U M N < / K e y > < / D i a g r a m O b j e c t K e y > < D i a g r a m O b j e c t K e y > < K e y > L i n k s \ & l t ; C o l u m n s \ S u m   o f   N u m b e r O f R i d e r s & g t ; - & l t ; M e a s u r e s \ N u m b e r O f R i d e r s & g t ; \ M E A S U R E 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 U t i l i z a t i o n   % & g t ; - & l t ; M e a s u r e s \ U t i l i z a t i o n   % & g t ; < / K e y > < / D i a g r a m O b j e c t K e y > < D i a g r a m O b j e c t K e y > < K e y > L i n k s \ & l t ; C o l u m n s \ S u m   o f   U t i l i z a t i o n   % & g t ; - & l t ; M e a s u r e s \ U t i l i z a t i o n   % & g t ; \ C O L U M N < / K e y > < / D i a g r a m O b j e c t K e y > < D i a g r a m O b j e c t K e y > < K e y > L i n k s \ & l t ; C o l u m n s \ S u m   o f   U t i l i z a t i o n   % & g t ; - & l t ; M e a s u r e s \ U t i l i z a t i o n   % & g t ; \ M E A S U R E < / K e y > < / D i a g r a m O b j e c t K e y > < D i a g r a m O b j e c t K e y > < K e y > L i n k s \ & l t ; C o l u m n s \ C o u n t   o f   U t i l i z a t i o n   % & g t ; - & l t ; M e a s u r e s \ U t i l i z a t i o n   % & g t ; < / K e y > < / D i a g r a m O b j e c t K e y > < D i a g r a m O b j e c t K e y > < K e y > L i n k s \ & l t ; C o l u m n s \ C o u n t   o f   U t i l i z a t i o n   % & g t ; - & l t ; M e a s u r e s \ U t i l i z a t i o n   % & g t ; \ C O L U M N < / K e y > < / D i a g r a m O b j e c t K e y > < D i a g r a m O b j e c t K e y > < K e y > L i n k s \ & l t ; C o l u m n s \ C o u n t   o f   U t i l i z a t i o n   % & g t ; - & l t ; M e a s u r e s \ U t i l i z a t i o n   % & g t ; \ M E A S U R E < / K e y > < / D i a g r a m O b j e c t K e y > < D i a g r a m O b j e c t K e y > < K e y > L i n k s \ & l t ; C o l u m n s \ S u m   o f   D i m _ b u s e s . C a p a c i t y & g t ; - & l t ; M e a s u r e s \ D i m _ b u s e s . C a p a c i t y & g t ; < / K e y > < / D i a g r a m O b j e c t K e y > < D i a g r a m O b j e c t K e y > < K e y > L i n k s \ & l t ; C o l u m n s \ S u m   o f   D i m _ b u s e s . C a p a c i t y & g t ; - & l t ; M e a s u r e s \ D i m _ b u s e s . C a p a c i t y & g t ; \ C O L U M N < / K e y > < / D i a g r a m O b j e c t K e y > < D i a g r a m O b j e c t K e y > < K e y > L i n k s \ & l t ; C o l u m n s \ S u m   o f   D i m _ b u s e s . C a p a c i t y & g t ; - & l t ; M e a s u r e s \ D i m _ b u s e s . C a p a c i t y & g t ; \ M E A S U R E < / K e y > < / D i a g r a m O b j e c t K e y > < D i a g r a m O b j e c t K e y > < K e y > L i n k s \ & l t ; C o l u m n s \ C o u n t   o f   D i m _ b u s e s . C a p a c i t y & g t ; - & l t ; M e a s u r e s \ D i m _ b u s e s . C a p a c i t y & g t ; < / K e y > < / D i a g r a m O b j e c t K e y > < D i a g r a m O b j e c t K e y > < K e y > L i n k s \ & l t ; C o l u m n s \ C o u n t   o f   D i m _ b u s e s . C a p a c i t y & g t ; - & l t ; M e a s u r e s \ D i m _ b u s e s . C a p a c i t y & g t ; \ C O L U M N < / K e y > < / D i a g r a m O b j e c t K e y > < D i a g r a m O b j e c t K e y > < K e y > L i n k s \ & l t ; C o l u m n s \ C o u n t   o f   D i m _ b u s e s . C a p a c i t y & g t ; - & l t ; M e a s u r e s \ D i m _ b u s e s . C a p a c i t y & g t ; \ M E A S U R E < / K e y > < / D i a g r a m O b j e c t K e y > < D i a g r a m O b j e c t K e y > < K e y > L i n k s \ & l t ; C o l u m n s \ M a x   o f   D i m _ b u s e s . C a p a c i t y & g t ; - & l t ; M e a s u r e s \ D i m _ b u s e s . C a p a c i t y & g t ; < / K e y > < / D i a g r a m O b j e c t K e y > < D i a g r a m O b j e c t K e y > < K e y > L i n k s \ & l t ; C o l u m n s \ M a x   o f   D i m _ b u s e s . C a p a c i t y & g t ; - & l t ; M e a s u r e s \ D i m _ b u s e s . C a p a c i t y & g t ; \ C O L U M N < / K e y > < / D i a g r a m O b j e c t K e y > < D i a g r a m O b j e c t K e y > < K e y > L i n k s \ & l t ; C o l u m n s \ M a x   o f   D i m _ b u s e s . C a p a c i t y & g t ; - & l t ; M e a s u r e s \ D i m _ b u s e s . C a p a c i t y & g t ; \ M E A S U R E < / K e y > < / D i a g r a m O b j e c t K e y > < D i a g r a m O b j e c t K e y > < K e y > L i n k s \ & l t ; C o l u m n s \ M i n   o f   D i m _ b u s e s . C a p a c i t y & g t ; - & l t ; M e a s u r e s \ D i m _ b u s e s . C a p a c i t y & g t ; < / K e y > < / D i a g r a m O b j e c t K e y > < D i a g r a m O b j e c t K e y > < K e y > L i n k s \ & l t ; C o l u m n s \ M i n   o f   D i m _ b u s e s . C a p a c i t y & g t ; - & l t ; M e a s u r e s \ D i m _ b u s e s . C a p a c i t y & g t ; \ C O L U M N < / K e y > < / D i a g r a m O b j e c t K e y > < D i a g r a m O b j e c t K e y > < K e y > L i n k s \ & l t ; C o l u m n s \ M i n   o f   D i m _ b u s e s . C a p a c i t y & g t ; - & l t ; M e a s u r e s \ D i m _ b u s e s . C a p a c i t y & g t ; \ M E A S U R E < / 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D i a g r a m O b j e c t K e y > < K e y > L i n k s \ & l t ; C o l u m n s \ C o u n t   o f   U t i l i z a t i o n   C a t e g o r y & g t ; - & l t ; M e a s u r e s \ U t i l i z a t i o n   C a t e g o r y & g t ; < / K e y > < / D i a g r a m O b j e c t K e y > < D i a g r a m O b j e c t K e y > < K e y > L i n k s \ & l t ; C o l u m n s \ C o u n t   o f   U t i l i z a t i o n   C a t e g o r y & g t ; - & l t ; M e a s u r e s \ U t i l i z a t i o n   C a t e g o r y & g t ; \ C O L U M N < / K e y > < / D i a g r a m O b j e c t K e y > < D i a g r a m O b j e c t K e y > < K e y > L i n k s \ & l t ; C o l u m n s \ C o u n t   o f   U t i l i z a t i o n   C a t e g o r y & g t ; - & l t ; M e a s u r e s \ U t i l i z a t i o n   C a t e g o r y & g t ; \ M E A S U R E < / K e y > < / D i a g r a m O b j e c t K e y > < D i a g r a m O b j e c t K e y > < K e y > L i n k s \ & l t ; C o l u m n s \ D i s t i n c t   C o u n t   o f   U t i l i z a t i o n   % & g t ; - & l t ; M e a s u r e s \ U t i l i z a t i o n   % & g t ; < / K e y > < / D i a g r a m O b j e c t K e y > < D i a g r a m O b j e c t K e y > < K e y > L i n k s \ & l t ; C o l u m n s \ D i s t i n c t   C o u n t   o f   U t i l i z a t i o n   % & g t ; - & l t ; M e a s u r e s \ U t i l i z a t i o n   % & g t ; \ C O L U M N < / K e y > < / D i a g r a m O b j e c t K e y > < D i a g r a m O b j e c t K e y > < K e y > L i n k s \ & l t ; C o l u m n s \ D i s t i n c t   C o u n t   o f   U t i l i z a t i o n   % & g t ; - & l t ; M e a s u r e s \ U t i l i z a t i o n   % & g t ; \ M E A S U R E 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 T r i p   F e e & g t ; - & l t ; M e a s u r e s \ T r i p   F e e & g t ; < / K e y > < / D i a g r a m O b j e c t K e y > < D i a g r a m O b j e c t K e y > < K e y > L i n k s \ & l t ; C o l u m n s \ S u m   o f   T r i p   F e e & g t ; - & l t ; M e a s u r e s \ T r i p   F e e & g t ; \ C O L U M N < / K e y > < / D i a g r a m O b j e c t K e y > < D i a g r a m O b j e c t K e y > < K e y > L i n k s \ & l t ; C o l u m n s \ S u m   o f   T r i p   F e e & g t ; - & l t ; M e a s u r e s \ T r i p   F e e & g t ; \ M E A S U R E < / K e y > < / D i a g r a m O b j e c t K e y > < D i a g r a m O b j e c t K e y > < K e y > L i n k s \ & l t ; C o l u m n s \ A v e r a g e   o f   U t i l i z a t i o n   % & g t ; - & l t ; M e a s u r e s \ U t i l i z a t i o n   % & g t ; < / K e y > < / D i a g r a m O b j e c t K e y > < D i a g r a m O b j e c t K e y > < K e y > L i n k s \ & l t ; C o l u m n s \ A v e r a g e   o f   U t i l i z a t i o n   % & g t ; - & l t ; M e a s u r e s \ U t i l i z a t i o n   % & g t ; \ C O L U M N < / K e y > < / D i a g r a m O b j e c t K e y > < D i a g r a m O b j e c t K e y > < K e y > L i n k s \ & l t ; C o l u m n s \ A v e r a g e   o f   U t i l i z a t i o n   % & g t ; - & l t ; M e a s u r e s \ U t i l i z a t i o n 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S e l e c t i o n E n d C o l u m n > 7 < / S e l e c t i o n E n d C o l u m n > < S e l e c t i o n S t a r t C o l u m n > 7 < / 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 N u m b e r O f R i d e r s < / K e y > < / a : K e y > < a : V a l u e   i : t y p e = " M e a s u r e G r i d N o d e V i e w S t a t e " > < C o l u m n > 7 < / C o l u m n > < L a y e d O u t > t r u e < / L a y e d O u t > < W a s U I I n v i s i b l e > t r u e < / W a s U I I n v i s i b l e > < / a : V a l u e > < / a : K e y V a l u e O f D i a g r a m O b j e c t K e y a n y T y p e z b w N T n L X > < a : K e y V a l u e O f D i a g r a m O b j e c t K e y a n y T y p e z b w N T n L X > < a : K e y > < K e y > M e a s u r e s \ S u m   o f   N u m b e r O f R i d e r s \ T a g I n f o \ F o r m u l a < / K e y > < / a : K e y > < a : V a l u e   i : t y p e = " M e a s u r e G r i d V i e w S t a t e I D i a g r a m T a g A d d i t i o n a l I n f o " / > < / a : K e y V a l u e O f D i a g r a m O b j e c t K e y a n y T y p e z b w N T n L X > < a : K e y V a l u e O f D i a g r a m O b j e c t K e y a n y T y p e z b w N T n L X > < a : K e y > < K e y > M e a s u r e s \ S u m   o f   N u m b e r O f R i d e r s \ T a g I n f o \ V a l u e < / K e y > < / a : K e y > < a : V a l u e   i : t y p e = " M e a s u r e G r i d V i e w S t a t e I D i a g r a m T a g A d d i t i o n a l I n f o " / > < / a : K e y V a l u e O f D i a g r a m O b j e c t K e y a n y T y p e z b w N T n L X > < a : K e y V a l u e O f D i a g r a m O b j e c t K e y a n y T y p e z b w N T n L X > < a : K e y > < K e y > M e a s u r e s \ S u m   o f   H o u r < / K e y > < / a : K e y > < a : V a l u e   i : t y p e = " M e a s u r e G r i d N o d e V i e w S t a t e " > < C o l u m n > 5 < / 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 U t i l i z a t i o n   % < / K e y > < / a : K e y > < a : V a l u e   i : t y p e = " M e a s u r e G r i d N o d e V i e w S t a t e " > < C o l u m n > 1 0 < / C o l u m n > < L a y e d O u t > t r u e < / L a y e d O u t > < W a s U I I n v i s i b l e > t r u e < / W a s U I I n v i s i b l e > < / a : V a l u e > < / a : K e y V a l u e O f D i a g r a m O b j e c t K e y a n y T y p e z b w N T n L X > < a : K e y V a l u e O f D i a g r a m O b j e c t K e y a n y T y p e z b w N T n L X > < a : K e y > < K e y > M e a s u r e s \ S u m   o f   U t i l i z a t i o n   % \ T a g I n f o \ F o r m u l a < / K e y > < / a : K e y > < a : V a l u e   i : t y p e = " M e a s u r e G r i d V i e w S t a t e I D i a g r a m T a g A d d i t i o n a l I n f o " / > < / a : K e y V a l u e O f D i a g r a m O b j e c t K e y a n y T y p e z b w N T n L X > < a : K e y V a l u e O f D i a g r a m O b j e c t K e y a n y T y p e z b w N T n L X > < a : K e y > < K e y > M e a s u r e s \ S u m   o f   U t i l i z a t i o n   % \ T a g I n f o \ V a l u e < / K e y > < / a : K e y > < a : V a l u e   i : t y p e = " M e a s u r e G r i d V i e w S t a t e I D i a g r a m T a g A d d i t i o n a l I n f o " / > < / a : K e y V a l u e O f D i a g r a m O b j e c t K e y a n y T y p e z b w N T n L X > < a : K e y V a l u e O f D i a g r a m O b j e c t K e y a n y T y p e z b w N T n L X > < a : K e y > < K e y > M e a s u r e s \ C o u n t   o f   U t i l i z a t i o n   % < / K e y > < / a : K e y > < a : V a l u e   i : t y p e = " M e a s u r e G r i d N o d e V i e w S t a t e " > < C o l u m n > 1 0 < / C o l u m n > < L a y e d O u t > t r u e < / L a y e d O u t > < R o w > 1 < / R o w > < W a s U I I n v i s i b l e > t r u e < / W a s U I I n v i s i b l e > < / a : V a l u e > < / a : K e y V a l u e O f D i a g r a m O b j e c t K e y a n y T y p e z b w N T n L X > < a : K e y V a l u e O f D i a g r a m O b j e c t K e y a n y T y p e z b w N T n L X > < a : K e y > < K e y > M e a s u r e s \ C o u n t   o f   U t i l i z a t i o n   % \ T a g I n f o \ F o r m u l a < / K e y > < / a : K e y > < a : V a l u e   i : t y p e = " M e a s u r e G r i d V i e w S t a t e I D i a g r a m T a g A d d i t i o n a l I n f o " / > < / a : K e y V a l u e O f D i a g r a m O b j e c t K e y a n y T y p e z b w N T n L X > < a : K e y V a l u e O f D i a g r a m O b j e c t K e y a n y T y p e z b w N T n L X > < a : K e y > < K e y > M e a s u r e s \ C o u n t   o f   U t i l i z a t i o n   % \ T a g I n f o \ V a l u e < / K e y > < / a : K e y > < a : V a l u e   i : t y p e = " M e a s u r e G r i d V i e w S t a t e I D i a g r a m T a g A d d i t i o n a l I n f o " / > < / a : K e y V a l u e O f D i a g r a m O b j e c t K e y a n y T y p e z b w N T n L X > < a : K e y V a l u e O f D i a g r a m O b j e c t K e y a n y T y p e z b w N T n L X > < a : K e y > < K e y > M e a s u r e s \ S u m   o f   D i m _ b u s e s . C a p a c i t y < / K e y > < / a : K e y > < a : V a l u e   i : t y p e = " M e a s u r e G r i d N o d e V i e w S t a t e " > < C o l u m n > 9 < / C o l u m n > < L a y e d O u t > t r u e < / L a y e d O u t > < W a s U I I n v i s i b l e > t r u e < / W a s U I I n v i s i b l e > < / a : V a l u e > < / a : K e y V a l u e O f D i a g r a m O b j e c t K e y a n y T y p e z b w N T n L X > < a : K e y V a l u e O f D i a g r a m O b j e c t K e y a n y T y p e z b w N T n L X > < a : K e y > < K e y > M e a s u r e s \ S u m   o f   D i m _ b u s e s . C a p a c i t y \ T a g I n f o \ F o r m u l a < / K e y > < / a : K e y > < a : V a l u e   i : t y p e = " M e a s u r e G r i d V i e w S t a t e I D i a g r a m T a g A d d i t i o n a l I n f o " / > < / a : K e y V a l u e O f D i a g r a m O b j e c t K e y a n y T y p e z b w N T n L X > < a : K e y V a l u e O f D i a g r a m O b j e c t K e y a n y T y p e z b w N T n L X > < a : K e y > < K e y > M e a s u r e s \ S u m   o f   D i m _ b u s e s . C a p a c i t y \ T a g I n f o \ V a l u e < / K e y > < / a : K e y > < a : V a l u e   i : t y p e = " M e a s u r e G r i d V i e w S t a t e I D i a g r a m T a g A d d i t i o n a l I n f o " / > < / a : K e y V a l u e O f D i a g r a m O b j e c t K e y a n y T y p e z b w N T n L X > < a : K e y V a l u e O f D i a g r a m O b j e c t K e y a n y T y p e z b w N T n L X > < a : K e y > < K e y > M e a s u r e s \ C o u n t   o f   D i m _ b u s e s . C a p a c i t y < / K e y > < / a : K e y > < a : V a l u e   i : t y p e = " M e a s u r e G r i d N o d e V i e w S t a t e " > < C o l u m n > 9 < / C o l u m n > < L a y e d O u t > t r u e < / L a y e d O u t > < R o w > 1 < / R o w > < W a s U I I n v i s i b l e > t r u e < / W a s U I I n v i s i b l e > < / a : V a l u e > < / a : K e y V a l u e O f D i a g r a m O b j e c t K e y a n y T y p e z b w N T n L X > < a : K e y V a l u e O f D i a g r a m O b j e c t K e y a n y T y p e z b w N T n L X > < a : K e y > < K e y > M e a s u r e s \ C o u n t   o f   D i m _ b u s e s . C a p a c i t y \ T a g I n f o \ F o r m u l a < / K e y > < / a : K e y > < a : V a l u e   i : t y p e = " M e a s u r e G r i d V i e w S t a t e I D i a g r a m T a g A d d i t i o n a l I n f o " / > < / a : K e y V a l u e O f D i a g r a m O b j e c t K e y a n y T y p e z b w N T n L X > < a : K e y V a l u e O f D i a g r a m O b j e c t K e y a n y T y p e z b w N T n L X > < a : K e y > < K e y > M e a s u r e s \ C o u n t   o f   D i m _ b u s e s . C a p a c i t y \ T a g I n f o \ V a l u e < / K e y > < / a : K e y > < a : V a l u e   i : t y p e = " M e a s u r e G r i d V i e w S t a t e I D i a g r a m T a g A d d i t i o n a l I n f o " / > < / a : K e y V a l u e O f D i a g r a m O b j e c t K e y a n y T y p e z b w N T n L X > < a : K e y V a l u e O f D i a g r a m O b j e c t K e y a n y T y p e z b w N T n L X > < a : K e y > < K e y > M e a s u r e s \ M a x   o f   D i m _ b u s e s . C a p a c i t y < / K e y > < / a : K e y > < a : V a l u e   i : t y p e = " M e a s u r e G r i d N o d e V i e w S t a t e " > < C o l u m n > 9 < / C o l u m n > < L a y e d O u t > t r u e < / L a y e d O u t > < R o w > 2 < / R o w > < W a s U I I n v i s i b l e > t r u e < / W a s U I I n v i s i b l e > < / a : V a l u e > < / a : K e y V a l u e O f D i a g r a m O b j e c t K e y a n y T y p e z b w N T n L X > < a : K e y V a l u e O f D i a g r a m O b j e c t K e y a n y T y p e z b w N T n L X > < a : K e y > < K e y > M e a s u r e s \ M a x   o f   D i m _ b u s e s . C a p a c i t y \ T a g I n f o \ F o r m u l a < / K e y > < / a : K e y > < a : V a l u e   i : t y p e = " M e a s u r e G r i d V i e w S t a t e I D i a g r a m T a g A d d i t i o n a l I n f o " / > < / a : K e y V a l u e O f D i a g r a m O b j e c t K e y a n y T y p e z b w N T n L X > < a : K e y V a l u e O f D i a g r a m O b j e c t K e y a n y T y p e z b w N T n L X > < a : K e y > < K e y > M e a s u r e s \ M a x   o f   D i m _ b u s e s . C a p a c i t y \ T a g I n f o \ V a l u e < / K e y > < / a : K e y > < a : V a l u e   i : t y p e = " M e a s u r e G r i d V i e w S t a t e I D i a g r a m T a g A d d i t i o n a l I n f o " / > < / a : K e y V a l u e O f D i a g r a m O b j e c t K e y a n y T y p e z b w N T n L X > < a : K e y V a l u e O f D i a g r a m O b j e c t K e y a n y T y p e z b w N T n L X > < a : K e y > < K e y > M e a s u r e s \ M i n   o f   D i m _ b u s e s . C a p a c i t y < / K e y > < / a : K e y > < a : V a l u e   i : t y p e = " M e a s u r e G r i d N o d e V i e w S t a t e " > < C o l u m n > 9 < / C o l u m n > < L a y e d O u t > t r u e < / L a y e d O u t > < R o w > 3 < / R o w > < W a s U I I n v i s i b l e > t r u e < / W a s U I I n v i s i b l e > < / a : V a l u e > < / a : K e y V a l u e O f D i a g r a m O b j e c t K e y a n y T y p e z b w N T n L X > < a : K e y V a l u e O f D i a g r a m O b j e c t K e y a n y T y p e z b w N T n L X > < a : K e y > < K e y > M e a s u r e s \ M i n   o f   D i m _ b u s e s . C a p a c i t y \ T a g I n f o \ F o r m u l a < / K e y > < / a : K e y > < a : V a l u e   i : t y p e = " M e a s u r e G r i d V i e w S t a t e I D i a g r a m T a g A d d i t i o n a l I n f o " / > < / a : K e y V a l u e O f D i a g r a m O b j e c t K e y a n y T y p e z b w N T n L X > < a : K e y V a l u e O f D i a g r a m O b j e c t K e y a n y T y p e z b w N T n L X > < a : K e y > < K e y > M e a s u r e s \ M i n   o f   D i m _ b u s e s . C a p a c i t y \ T a g I n f o \ V a l u e < / K e y > < / a : K e y > < a : V a l u e   i : t y p e = " M e a s u r e G r i d V i e w S t a t e I D i a g r a m T a g A d d i t i o n a l I n f o " / > < / a : K e y V a l u e O f D i a g r a m O b j e c t K e y a n y T y p e z b w N T n L X > < a : K e y V a l u e O f D i a g r a m O b j e c t K e y a n y T y p e z b w N T n L X > < a : K e y > < K e y > M e a s u r e s \ C o u n t   o f   T i m e < / K e y > < / a : K e y > < a : V a l u e   i : t y p e = " M e a s u r e G r i d N o d e V i e w S t a t e " > < C o l u m n > 4 < / 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 M e a s u r e s \ C o u n t   o f   U t i l i z a t i o n   C a t e g o r y < / K e y > < / a : K e y > < a : V a l u e   i : t y p e = " M e a s u r e G r i d N o d e V i e w S t a t e " > < C o l u m n > 1 1 < / C o l u m n > < L a y e d O u t > t r u e < / L a y e d O u t > < W a s U I I n v i s i b l e > t r u e < / W a s U I I n v i s i b l e > < / a : V a l u e > < / a : K e y V a l u e O f D i a g r a m O b j e c t K e y a n y T y p e z b w N T n L X > < a : K e y V a l u e O f D i a g r a m O b j e c t K e y a n y T y p e z b w N T n L X > < a : K e y > < K e y > M e a s u r e s \ C o u n t   o f   U t i l i z a t i o n   C a t e g o r y \ T a g I n f o \ F o r m u l a < / K e y > < / a : K e y > < a : V a l u e   i : t y p e = " M e a s u r e G r i d V i e w S t a t e I D i a g r a m T a g A d d i t i o n a l I n f o " / > < / a : K e y V a l u e O f D i a g r a m O b j e c t K e y a n y T y p e z b w N T n L X > < a : K e y V a l u e O f D i a g r a m O b j e c t K e y a n y T y p e z b w N T n L X > < a : K e y > < K e y > M e a s u r e s \ C o u n t   o f   U t i l i z a t i o n   C a t e g o r y \ T a g I n f o \ V a l u e < / K e y > < / a : K e y > < a : V a l u e   i : t y p e = " M e a s u r e G r i d V i e w S t a t e I D i a g r a m T a g A d d i t i o n a l I n f o " / > < / a : K e y V a l u e O f D i a g r a m O b j e c t K e y a n y T y p e z b w N T n L X > < a : K e y V a l u e O f D i a g r a m O b j e c t K e y a n y T y p e z b w N T n L X > < a : K e y > < K e y > M e a s u r e s \ D i s t i n c t   C o u n t   o f   U t i l i z a t i o n   % < / K e y > < / a : K e y > < a : V a l u e   i : t y p e = " M e a s u r e G r i d N o d e V i e w S t a t e " > < C o l u m n > 1 0 < / C o l u m n > < L a y e d O u t > t r u e < / L a y e d O u t > < W a s U I I n v i s i b l e > t r u e < / W a s U I I n v i s i b l e > < / a : V a l u e > < / a : K e y V a l u e O f D i a g r a m O b j e c t K e y a n y T y p e z b w N T n L X > < a : K e y V a l u e O f D i a g r a m O b j e c t K e y a n y T y p e z b w N T n L X > < a : K e y > < K e y > M e a s u r e s \ D i s t i n c t   C o u n t   o f   U t i l i z a t i o n   % \ T a g I n f o \ F o r m u l a < / K e y > < / a : K e y > < a : V a l u e   i : t y p e = " M e a s u r e G r i d V i e w S t a t e I D i a g r a m T a g A d d i t i o n a l I n f o " / > < / a : K e y V a l u e O f D i a g r a m O b j e c t K e y a n y T y p e z b w N T n L X > < a : K e y V a l u e O f D i a g r a m O b j e c t K e y a n y T y p e z b w N T n L X > < a : K e y > < K e y > M e a s u r e s \ D i s t i n c t   C o u n t   o f   U t i l i z a t i o n   % \ T a g I n f o \ V a l u e 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 T r i p   F e e < / K e y > < / a : K e y > < a : V a l u e   i : t y p e = " M e a s u r e G r i d N o d e V i e w S t a t e " > < C o l u m n > 1 3 < / C o l u m n > < L a y e d O u t > t r u e < / L a y e d O u t > < W a s U I I n v i s i b l e > t r u e < / W a s U I I n v i s i b l e > < / a : V a l u e > < / a : K e y V a l u e O f D i a g r a m O b j e c t K e y a n y T y p e z b w N T n L X > < a : K e y V a l u e O f D i a g r a m O b j e c t K e y a n y T y p e z b w N T n L X > < a : K e y > < K e y > M e a s u r e s \ S u m   o f   T r i p   F e e \ T a g I n f o \ F o r m u l a < / K e y > < / a : K e y > < a : V a l u e   i : t y p e = " M e a s u r e G r i d V i e w S t a t e I D i a g r a m T a g A d d i t i o n a l I n f o " / > < / a : K e y V a l u e O f D i a g r a m O b j e c t K e y a n y T y p e z b w N T n L X > < a : K e y V a l u e O f D i a g r a m O b j e c t K e y a n y T y p e z b w N T n L X > < a : K e y > < K e y > M e a s u r e s \ S u m   o f   T r i p   F e e \ T a g I n f o \ V a l u e < / K e y > < / a : K e y > < a : V a l u e   i : t y p e = " M e a s u r e G r i d V i e w S t a t e I D i a g r a m T a g A d d i t i o n a l I n f o " / > < / a : K e y V a l u e O f D i a g r a m O b j e c t K e y a n y T y p e z b w N T n L X > < a : K e y V a l u e O f D i a g r a m O b j e c t K e y a n y T y p e z b w N T n L X > < a : K e y > < K e y > M e a s u r e s \ A v e r a g e   o f   U t i l i z a t i o n   % < / K e y > < / a : K e y > < a : V a l u e   i : t y p e = " M e a s u r e G r i d N o d e V i e w S t a t e " > < C o l u m n > 1 0 < / C o l u m n > < L a y e d O u t > t r u e < / L a y e d O u t > < W a s U I I n v i s i b l e > t r u e < / W a s U I I n v i s i b l e > < / a : V a l u e > < / a : K e y V a l u e O f D i a g r a m O b j e c t K e y a n y T y p e z b w N T n L X > < a : K e y V a l u e O f D i a g r a m O b j e c t K e y a n y T y p e z b w N T n L X > < a : K e y > < K e y > M e a s u r e s \ A v e r a g e   o f   U t i l i z a t i o n   % \ T a g I n f o \ F o r m u l a < / K e y > < / a : K e y > < a : V a l u e   i : t y p e = " M e a s u r e G r i d V i e w S t a t e I D i a g r a m T a g A d d i t i o n a l I n f o " / > < / a : K e y V a l u e O f D i a g r a m O b j e c t K e y a n y T y p e z b w N T n L X > < a : K e y V a l u e O f D i a g r a m O b j e c t K e y a n y T y p e z b w N T n L X > < a : K e y > < K e y > M e a s u r e s \ A v e r a g e   o f   U t i l i z a t i o n   % \ T a g I n f o \ V a l u e < / K e y > < / a : K e y > < a : V a l u e   i : t y p e = " M e a s u r e G r i d V i e w S t a t e I D i a g r a m T a g A d d i t i o n a l I n f o " / > < / a : K e y V a l u e O f D i a g r a m O b j e c t K e y a n y T y p e z b w N T n L X > < a : K e y V a l u e O f D i a g r a m O b j e c t K e y a n y T y p e z b w N T n L X > < a : K e y > < K e y > C o l u m n s \ R e c o r d I D < / K e y > < / a : K e y > < a : V a l u e   i : t y p e = " M e a s u r e G r i d N o d e V i e w S t a t e " > < L a y e d O u t > t r u e < / L a y e d O u t > < / a : V a l u e > < / a : K e y V a l u e O f D i a g r a m O b j e c t K e y a n y T y p e z b w N T n L X > < a : K e y V a l u e O f D i a g r a m O b j e c t K e y a n y T y p e z b w N T n L X > < a : K e y > < K e y > C o l u m n s \ B u s I D < / K e y > < / a : K e y > < a : V a l u e   i : t y p e = " M e a s u r e G r i d N o d e V i e w S t a t e " > < C o l u m n > 1 < / C o l u m n > < L a y e d O u t > t r u e < / L a y e d O u t > < / a : V a l u e > < / a : K e y V a l u e O f D i a g r a m O b j e c t K e y a n y T y p e z b w N T n L X > < a : K e y V a l u e O f D i a g r a m O b j e c t K e y a n y T y p e z b w N T n L X > < a : K e y > < K e y > C o l u m n s \ R i d e r I D < / 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 C o l u m n s \ T i m e < / K e y > < / a : K e y > < a : V a l u e   i : t y p e = " M e a s u r e G r i d N o d e V i e w S t a t e " > < C o l u m n > 4 < / C o l u m n > < L a y e d O u t > t r u e < / L a y e d O u t > < / a : V a l u e > < / a : K e y V a l u e O f D i a g r a m O b j e c t K e y a n y T y p e z b w N T n L X > < a : K e y V a l u e O f D i a g r a m O b j e c t K e y a n y T y p e z b w N T n L X > < a : K e y > < K e y > C o l u m n s \ H o u r < / K e y > < / a : K e y > < a : V a l u e   i : t y p e = " M e a s u r e G r i d N o d e V i e w S t a t e " > < C o l u m n > 5 < / C o l u m n > < L a y e d O u t > t r u e < / L a y e d O u t > < / a : V a l u e > < / a : K e y V a l u e O f D i a g r a m O b j e c t K e y a n y T y p e z b w N T n L X > < a : K e y V a l u e O f D i a g r a m O b j e c t K e y a n y T y p e z b w N T n L X > < a : K e y > < K e y > C o l u m n s \ D a y   /   N i g h t < / K e y > < / a : K e y > < a : V a l u e   i : t y p e = " M e a s u r e G r i d N o d e V i e w S t a t e " > < C o l u m n > 6 < / C o l u m n > < L a y e d O u t > t r u e < / L a y e d O u t > < / a : V a l u e > < / a : K e y V a l u e O f D i a g r a m O b j e c t K e y a n y T y p e z b w N T n L X > < a : K e y V a l u e O f D i a g r a m O b j e c t K e y a n y T y p e z b w N T n L X > < a : K e y > < K e y > C o l u m n s \ N u m b e r O f R i d e r s < / K e y > < / a : K e y > < a : V a l u e   i : t y p e = " M e a s u r e G r i d N o d e V i e w S t a t e " > < C o l u m n > 7 < / C o l u m n > < L a y e d O u t > t r u e < / L a y e d O u t > < / a : V a l u e > < / a : K e y V a l u e O f D i a g r a m O b j e c t K e y a n y T y p e z b w N T n L X > < a : K e y V a l u e O f D i a g r a m O b j e c t K e y a n y T y p e z b w N T n L X > < a : K e y > < K e y > C o l u m n s \ T i m e   I n t e r v a l < / K e y > < / a : K e y > < a : V a l u e   i : t y p e = " M e a s u r e G r i d N o d e V i e w S t a t e " > < C o l u m n > 8 < / C o l u m n > < L a y e d O u t > t r u e < / L a y e d O u t > < / a : V a l u e > < / a : K e y V a l u e O f D i a g r a m O b j e c t K e y a n y T y p e z b w N T n L X > < a : K e y V a l u e O f D i a g r a m O b j e c t K e y a n y T y p e z b w N T n L X > < a : K e y > < K e y > C o l u m n s \ T i m e   o f   O p e r a t i o n < / K e y > < / a : K e y > < a : V a l u e   i : t y p e = " M e a s u r e G r i d N o d e V i e w S t a t e " > < C o l u m n > 1 2 < / C o l u m n > < L a y e d O u t > t r u e < / L a y e d O u t > < / a : V a l u e > < / a : K e y V a l u e O f D i a g r a m O b j e c t K e y a n y T y p e z b w N T n L X > < a : K e y V a l u e O f D i a g r a m O b j e c t K e y a n y T y p e z b w N T n L X > < a : K e y > < K e y > C o l u m n s \ D i m _ b u s e s . C a p a c i t y < / K e y > < / a : K e y > < a : V a l u e   i : t y p e = " M e a s u r e G r i d N o d e V i e w S t a t e " > < C o l u m n > 9 < / C o l u m n > < L a y e d O u t > t r u e < / L a y e d O u t > < / a : V a l u e > < / a : K e y V a l u e O f D i a g r a m O b j e c t K e y a n y T y p e z b w N T n L X > < a : K e y V a l u e O f D i a g r a m O b j e c t K e y a n y T y p e z b w N T n L X > < a : K e y > < K e y > C o l u m n s \ U t i l i z a t i o n   % < / K e y > < / a : K e y > < a : V a l u e   i : t y p e = " M e a s u r e G r i d N o d e V i e w S t a t e " > < C o l u m n > 1 0 < / C o l u m n > < L a y e d O u t > t r u e < / L a y e d O u t > < / a : V a l u e > < / a : K e y V a l u e O f D i a g r a m O b j e c t K e y a n y T y p e z b w N T n L X > < a : K e y V a l u e O f D i a g r a m O b j e c t K e y a n y T y p e z b w N T n L X > < a : K e y > < K e y > C o l u m n s \ U t i l i z a t i o n   C a t e g o r y < / K e y > < / a : K e y > < a : V a l u e   i : t y p e = " M e a s u r e G r i d N o d e V i e w S t a t e " > < C o l u m n > 1 1 < / C o l u m n > < L a y e d O u t > t r u e < / L a y e d O u t > < / a : V a l u e > < / a : K e y V a l u e O f D i a g r a m O b j e c t K e y a n y T y p e z b w N T n L X > < a : K e y V a l u e O f D i a g r a m O b j e c t K e y a n y T y p e z b w N T n L X > < a : K e y > < K e y > C o l u m n s \ T r i p   F e e < / 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 L i n k s \ & l t ; C o l u m n s \ S u m   o f   N u m b e r O f R i d e r s & g t ; - & l t ; M e a s u r e s \ N u m b e r O f R i d e r s & g t ; < / K e y > < / a : K e y > < a : V a l u e   i : t y p e = " M e a s u r e G r i d V i e w S t a t e I D i a g r a m L i n k " / > < / a : K e y V a l u e O f D i a g r a m O b j e c t K e y a n y T y p e z b w N T n L X > < a : K e y V a l u e O f D i a g r a m O b j e c t K e y a n y T y p e z b w N T n L X > < a : K e y > < K e y > L i n k s \ & l t ; C o l u m n s \ S u m   o f   N u m b e r O f R i d e r s & g t ; - & l t ; M e a s u r e s \ N u m b e r O f R i d e r s & g t ; \ C O L U M N < / K e y > < / a : K e y > < a : V a l u e   i : t y p e = " M e a s u r e G r i d V i e w S t a t e I D i a g r a m L i n k E n d p o i n t " / > < / a : K e y V a l u e O f D i a g r a m O b j e c t K e y a n y T y p e z b w N T n L X > < a : K e y V a l u e O f D i a g r a m O b j e c t K e y a n y T y p e z b w N T n L X > < a : K e y > < K e y > L i n k s \ & l t ; C o l u m n s \ S u m   o f   N u m b e r O f R i d e r s & g t ; - & l t ; M e a s u r e s \ N u m b e r O f R i d e r s & g t ; \ M E A S U R E 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 U t i l i z a t i o n   % & g t ; - & l t ; M e a s u r e s \ U t i l i z a t i o n   % & g t ; < / K e y > < / a : K e y > < a : V a l u e   i : t y p e = " M e a s u r e G r i d V i e w S t a t e I D i a g r a m L i n k " / > < / a : K e y V a l u e O f D i a g r a m O b j e c t K e y a n y T y p e z b w N T n L X > < a : K e y V a l u e O f D i a g r a m O b j e c t K e y a n y T y p e z b w N T n L X > < a : K e y > < K e y > L i n k s \ & l t ; C o l u m n s \ S u m   o f   U t i l i z a t i o n   % & g t ; - & l t ; M e a s u r e s \ U t i l i z a t i o n   % & g t ; \ C O L U M N < / K e y > < / a : K e y > < a : V a l u e   i : t y p e = " M e a s u r e G r i d V i e w S t a t e I D i a g r a m L i n k E n d p o i n t " / > < / a : K e y V a l u e O f D i a g r a m O b j e c t K e y a n y T y p e z b w N T n L X > < a : K e y V a l u e O f D i a g r a m O b j e c t K e y a n y T y p e z b w N T n L X > < a : K e y > < K e y > L i n k s \ & l t ; C o l u m n s \ S u m   o f   U t i l i z a t i o n   % & g t ; - & l t ; M e a s u r e s \ U t i l i z a t i o n   % & g t ; \ M E A S U R E < / K e y > < / a : K e y > < a : V a l u e   i : t y p e = " M e a s u r e G r i d V i e w S t a t e I D i a g r a m L i n k E n d p o i n t " / > < / a : K e y V a l u e O f D i a g r a m O b j e c t K e y a n y T y p e z b w N T n L X > < a : K e y V a l u e O f D i a g r a m O b j e c t K e y a n y T y p e z b w N T n L X > < a : K e y > < K e y > L i n k s \ & l t ; C o l u m n s \ C o u n t   o f   U t i l i z a t i o n   % & g t ; - & l t ; M e a s u r e s \ U t i l i z a t i o n   % & g t ; < / K e y > < / a : K e y > < a : V a l u e   i : t y p e = " M e a s u r e G r i d V i e w S t a t e I D i a g r a m L i n k " / > < / a : K e y V a l u e O f D i a g r a m O b j e c t K e y a n y T y p e z b w N T n L X > < a : K e y V a l u e O f D i a g r a m O b j e c t K e y a n y T y p e z b w N T n L X > < a : K e y > < K e y > L i n k s \ & l t ; C o l u m n s \ C o u n t   o f   U t i l i z a t i o n   % & g t ; - & l t ; M e a s u r e s \ U t i l i z a t i o n   % & g t ; \ C O L U M N < / K e y > < / a : K e y > < a : V a l u e   i : t y p e = " M e a s u r e G r i d V i e w S t a t e I D i a g r a m L i n k E n d p o i n t " / > < / a : K e y V a l u e O f D i a g r a m O b j e c t K e y a n y T y p e z b w N T n L X > < a : K e y V a l u e O f D i a g r a m O b j e c t K e y a n y T y p e z b w N T n L X > < a : K e y > < K e y > L i n k s \ & l t ; C o l u m n s \ C o u n t   o f   U t i l i z a t i o n   % & g t ; - & l t ; M e a s u r e s \ U t i l i z a t i o n   % & g t ; \ M E A S U R E < / K e y > < / a : K e y > < a : V a l u e   i : t y p e = " M e a s u r e G r i d V i e w S t a t e I D i a g r a m L i n k E n d p o i n t " / > < / a : K e y V a l u e O f D i a g r a m O b j e c t K e y a n y T y p e z b w N T n L X > < a : K e y V a l u e O f D i a g r a m O b j e c t K e y a n y T y p e z b w N T n L X > < a : K e y > < K e y > L i n k s \ & l t ; C o l u m n s \ S u m   o f   D i m _ b u s e s . C a p a c i t y & g t ; - & l t ; M e a s u r e s \ D i m _ b u s e s . C a p a c i t y & g t ; < / K e y > < / a : K e y > < a : V a l u e   i : t y p e = " M e a s u r e G r i d V i e w S t a t e I D i a g r a m L i n k " / > < / a : K e y V a l u e O f D i a g r a m O b j e c t K e y a n y T y p e z b w N T n L X > < a : K e y V a l u e O f D i a g r a m O b j e c t K e y a n y T y p e z b w N T n L X > < a : K e y > < K e y > L i n k s \ & l t ; C o l u m n s \ S u m   o f   D i m _ b u s e s . C a p a c i t y & g t ; - & l t ; M e a s u r e s \ D i m _ b u s e s . C a p a c i t y & g t ; \ C O L U M N < / K e y > < / a : K e y > < a : V a l u e   i : t y p e = " M e a s u r e G r i d V i e w S t a t e I D i a g r a m L i n k E n d p o i n t " / > < / a : K e y V a l u e O f D i a g r a m O b j e c t K e y a n y T y p e z b w N T n L X > < a : K e y V a l u e O f D i a g r a m O b j e c t K e y a n y T y p e z b w N T n L X > < a : K e y > < K e y > L i n k s \ & l t ; C o l u m n s \ S u m   o f   D i m _ b u s e s . C a p a c i t y & g t ; - & l t ; M e a s u r e s \ D i m _ b u s e s . C a p a c i t y & g t ; \ M E A S U R E < / K e y > < / a : K e y > < a : V a l u e   i : t y p e = " M e a s u r e G r i d V i e w S t a t e I D i a g r a m L i n k E n d p o i n t " / > < / a : K e y V a l u e O f D i a g r a m O b j e c t K e y a n y T y p e z b w N T n L X > < a : K e y V a l u e O f D i a g r a m O b j e c t K e y a n y T y p e z b w N T n L X > < a : K e y > < K e y > L i n k s \ & l t ; C o l u m n s \ C o u n t   o f   D i m _ b u s e s . C a p a c i t y & g t ; - & l t ; M e a s u r e s \ D i m _ b u s e s . C a p a c i t y & g t ; < / K e y > < / a : K e y > < a : V a l u e   i : t y p e = " M e a s u r e G r i d V i e w S t a t e I D i a g r a m L i n k " / > < / a : K e y V a l u e O f D i a g r a m O b j e c t K e y a n y T y p e z b w N T n L X > < a : K e y V a l u e O f D i a g r a m O b j e c t K e y a n y T y p e z b w N T n L X > < a : K e y > < K e y > L i n k s \ & l t ; C o l u m n s \ C o u n t   o f   D i m _ b u s e s . C a p a c i t y & g t ; - & l t ; M e a s u r e s \ D i m _ b u s e s . C a p a c i t y & g t ; \ C O L U M N < / K e y > < / a : K e y > < a : V a l u e   i : t y p e = " M e a s u r e G r i d V i e w S t a t e I D i a g r a m L i n k E n d p o i n t " / > < / a : K e y V a l u e O f D i a g r a m O b j e c t K e y a n y T y p e z b w N T n L X > < a : K e y V a l u e O f D i a g r a m O b j e c t K e y a n y T y p e z b w N T n L X > < a : K e y > < K e y > L i n k s \ & l t ; C o l u m n s \ C o u n t   o f   D i m _ b u s e s . C a p a c i t y & g t ; - & l t ; M e a s u r e s \ D i m _ b u s e s . C a p a c i t y & g t ; \ M E A S U R E < / K e y > < / a : K e y > < a : V a l u e   i : t y p e = " M e a s u r e G r i d V i e w S t a t e I D i a g r a m L i n k E n d p o i n t " / > < / a : K e y V a l u e O f D i a g r a m O b j e c t K e y a n y T y p e z b w N T n L X > < a : K e y V a l u e O f D i a g r a m O b j e c t K e y a n y T y p e z b w N T n L X > < a : K e y > < K e y > L i n k s \ & l t ; C o l u m n s \ M a x   o f   D i m _ b u s e s . C a p a c i t y & g t ; - & l t ; M e a s u r e s \ D i m _ b u s e s . C a p a c i t y & g t ; < / K e y > < / a : K e y > < a : V a l u e   i : t y p e = " M e a s u r e G r i d V i e w S t a t e I D i a g r a m L i n k " / > < / a : K e y V a l u e O f D i a g r a m O b j e c t K e y a n y T y p e z b w N T n L X > < a : K e y V a l u e O f D i a g r a m O b j e c t K e y a n y T y p e z b w N T n L X > < a : K e y > < K e y > L i n k s \ & l t ; C o l u m n s \ M a x   o f   D i m _ b u s e s . C a p a c i t y & g t ; - & l t ; M e a s u r e s \ D i m _ b u s e s . C a p a c i t y & g t ; \ C O L U M N < / K e y > < / a : K e y > < a : V a l u e   i : t y p e = " M e a s u r e G r i d V i e w S t a t e I D i a g r a m L i n k E n d p o i n t " / > < / a : K e y V a l u e O f D i a g r a m O b j e c t K e y a n y T y p e z b w N T n L X > < a : K e y V a l u e O f D i a g r a m O b j e c t K e y a n y T y p e z b w N T n L X > < a : K e y > < K e y > L i n k s \ & l t ; C o l u m n s \ M a x   o f   D i m _ b u s e s . C a p a c i t y & g t ; - & l t ; M e a s u r e s \ D i m _ b u s e s . C a p a c i t y & g t ; \ M E A S U R E < / K e y > < / a : K e y > < a : V a l u e   i : t y p e = " M e a s u r e G r i d V i e w S t a t e I D i a g r a m L i n k E n d p o i n t " / > < / a : K e y V a l u e O f D i a g r a m O b j e c t K e y a n y T y p e z b w N T n L X > < a : K e y V a l u e O f D i a g r a m O b j e c t K e y a n y T y p e z b w N T n L X > < a : K e y > < K e y > L i n k s \ & l t ; C o l u m n s \ M i n   o f   D i m _ b u s e s . C a p a c i t y & g t ; - & l t ; M e a s u r e s \ D i m _ b u s e s . C a p a c i t y & g t ; < / K e y > < / a : K e y > < a : V a l u e   i : t y p e = " M e a s u r e G r i d V i e w S t a t e I D i a g r a m L i n k " / > < / a : K e y V a l u e O f D i a g r a m O b j e c t K e y a n y T y p e z b w N T n L X > < a : K e y V a l u e O f D i a g r a m O b j e c t K e y a n y T y p e z b w N T n L X > < a : K e y > < K e y > L i n k s \ & l t ; C o l u m n s \ M i n   o f   D i m _ b u s e s . C a p a c i t y & g t ; - & l t ; M e a s u r e s \ D i m _ b u s e s . C a p a c i t y & g t ; \ C O L U M N < / K e y > < / a : K e y > < a : V a l u e   i : t y p e = " M e a s u r e G r i d V i e w S t a t e I D i a g r a m L i n k E n d p o i n t " / > < / a : K e y V a l u e O f D i a g r a m O b j e c t K e y a n y T y p e z b w N T n L X > < a : K e y V a l u e O f D i a g r a m O b j e c t K e y a n y T y p e z b w N T n L X > < a : K e y > < K e y > L i n k s \ & l t ; C o l u m n s \ M i n   o f   D i m _ b u s e s . C a p a c i t y & g t ; - & l t ; M e a s u r e s \ D i m _ b u s e s . C a p a c i t y & g t ; \ M E A S U R E < / K e y > < / a : K e y > < a : V a l u e   i : t y p e = " M e a s u r e G r i d V i e w S t a t e I D i a g r a m L i n k E n d p o i n t " / > < / 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a : K e y V a l u e O f D i a g r a m O b j e c t K e y a n y T y p e z b w N T n L X > < a : K e y > < K e y > L i n k s \ & l t ; C o l u m n s \ C o u n t   o f   U t i l i z a t i o n   C a t e g o r y & g t ; - & l t ; M e a s u r e s \ U t i l i z a t i o n   C a t e g o r y & g t ; < / K e y > < / a : K e y > < a : V a l u e   i : t y p e = " M e a s u r e G r i d V i e w S t a t e I D i a g r a m L i n k " / > < / a : K e y V a l u e O f D i a g r a m O b j e c t K e y a n y T y p e z b w N T n L X > < a : K e y V a l u e O f D i a g r a m O b j e c t K e y a n y T y p e z b w N T n L X > < a : K e y > < K e y > L i n k s \ & l t ; C o l u m n s \ C o u n t   o f   U t i l i z a t i o n   C a t e g o r y & g t ; - & l t ; M e a s u r e s \ U t i l i z a t i o n   C a t e g o r y & g t ; \ C O L U M N < / K e y > < / a : K e y > < a : V a l u e   i : t y p e = " M e a s u r e G r i d V i e w S t a t e I D i a g r a m L i n k E n d p o i n t " / > < / a : K e y V a l u e O f D i a g r a m O b j e c t K e y a n y T y p e z b w N T n L X > < a : K e y V a l u e O f D i a g r a m O b j e c t K e y a n y T y p e z b w N T n L X > < a : K e y > < K e y > L i n k s \ & l t ; C o l u m n s \ C o u n t   o f   U t i l i z a t i o n   C a t e g o r y & g t ; - & l t ; M e a s u r e s \ U t i l i z a t i o n   C a t e g o r y & g t ; \ M E A S U R E < / K e y > < / a : K e y > < a : V a l u e   i : t y p e = " M e a s u r e G r i d V i e w S t a t e I D i a g r a m L i n k E n d p o i n t " / > < / a : K e y V a l u e O f D i a g r a m O b j e c t K e y a n y T y p e z b w N T n L X > < a : K e y V a l u e O f D i a g r a m O b j e c t K e y a n y T y p e z b w N T n L X > < a : K e y > < K e y > L i n k s \ & l t ; C o l u m n s \ D i s t i n c t   C o u n t   o f   U t i l i z a t i o n   % & g t ; - & l t ; M e a s u r e s \ U t i l i z a t i o n   % & g t ; < / K e y > < / a : K e y > < a : V a l u e   i : t y p e = " M e a s u r e G r i d V i e w S t a t e I D i a g r a m L i n k " / > < / a : K e y V a l u e O f D i a g r a m O b j e c t K e y a n y T y p e z b w N T n L X > < a : K e y V a l u e O f D i a g r a m O b j e c t K e y a n y T y p e z b w N T n L X > < a : K e y > < K e y > L i n k s \ & l t ; C o l u m n s \ D i s t i n c t   C o u n t   o f   U t i l i z a t i o n   % & g t ; - & l t ; M e a s u r e s \ U t i l i z a t i o n   % & g t ; \ C O L U M N < / K e y > < / a : K e y > < a : V a l u e   i : t y p e = " M e a s u r e G r i d V i e w S t a t e I D i a g r a m L i n k E n d p o i n t " / > < / a : K e y V a l u e O f D i a g r a m O b j e c t K e y a n y T y p e z b w N T n L X > < a : K e y V a l u e O f D i a g r a m O b j e c t K e y a n y T y p e z b w N T n L X > < a : K e y > < K e y > L i n k s \ & l t ; C o l u m n s \ D i s t i n c t   C o u n t   o f   U t i l i z a t i o n   % & g t ; - & l t ; M e a s u r e s \ U t i l i z a t i o n   % & g t ; \ M E A S U R E 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 T r i p   F e e & g t ; - & l t ; M e a s u r e s \ T r i p   F e e & g t ; < / K e y > < / a : K e y > < a : V a l u e   i : t y p e = " M e a s u r e G r i d V i e w S t a t e I D i a g r a m L i n k " / > < / a : K e y V a l u e O f D i a g r a m O b j e c t K e y a n y T y p e z b w N T n L X > < a : K e y V a l u e O f D i a g r a m O b j e c t K e y a n y T y p e z b w N T n L X > < a : K e y > < K e y > L i n k s \ & l t ; C o l u m n s \ S u m   o f   T r i p   F e e & g t ; - & l t ; M e a s u r e s \ T r i p   F e e & g t ; \ C O L U M N < / K e y > < / a : K e y > < a : V a l u e   i : t y p e = " M e a s u r e G r i d V i e w S t a t e I D i a g r a m L i n k E n d p o i n t " / > < / a : K e y V a l u e O f D i a g r a m O b j e c t K e y a n y T y p e z b w N T n L X > < a : K e y V a l u e O f D i a g r a m O b j e c t K e y a n y T y p e z b w N T n L X > < a : K e y > < K e y > L i n k s \ & l t ; C o l u m n s \ S u m   o f   T r i p   F e e & g t ; - & l t ; M e a s u r e s \ T r i p   F e e & g t ; \ M E A S U R E < / K e y > < / a : K e y > < a : V a l u e   i : t y p e = " M e a s u r e G r i d V i e w S t a t e I D i a g r a m L i n k E n d p o i n t " / > < / a : K e y V a l u e O f D i a g r a m O b j e c t K e y a n y T y p e z b w N T n L X > < a : K e y V a l u e O f D i a g r a m O b j e c t K e y a n y T y p e z b w N T n L X > < a : K e y > < K e y > L i n k s \ & l t ; C o l u m n s \ A v e r a g e   o f   U t i l i z a t i o n   % & g t ; - & l t ; M e a s u r e s \ U t i l i z a t i o n   % & g t ; < / K e y > < / a : K e y > < a : V a l u e   i : t y p e = " M e a s u r e G r i d V i e w S t a t e I D i a g r a m L i n k " / > < / a : K e y V a l u e O f D i a g r a m O b j e c t K e y a n y T y p e z b w N T n L X > < a : K e y V a l u e O f D i a g r a m O b j e c t K e y a n y T y p e z b w N T n L X > < a : K e y > < K e y > L i n k s \ & l t ; C o l u m n s \ A v e r a g e   o f   U t i l i z a t i o n   % & g t ; - & l t ; M e a s u r e s \ U t i l i z a t i o n   % & g t ; \ C O L U M N < / K e y > < / a : K e y > < a : V a l u e   i : t y p e = " M e a s u r e G r i d V i e w S t a t e I D i a g r a m L i n k E n d p o i n t " / > < / a : K e y V a l u e O f D i a g r a m O b j e c t K e y a n y T y p e z b w N T n L X > < a : K e y V a l u e O f D i a g r a m O b j e c t K e y a n y T y p e z b w N T n L X > < a : K e y > < K e y > L i n k s \ & l t ; C o l u m n s \ A v e r a g e   o f   U t i l i z a t i o n   % & g t ; - & l t ; M e a s u r e s \ U t i l i z a t i o n   % & g t ; \ M E A S U R E < / K e y > < / a : K e y > < a : V a l u e   i : t y p e = " M e a s u r e G r i d V i e w S t a t e I D i a g r a m L i n k E n d p o i n t " / > < / a : K e y V a l u e O f D i a g r a m O b j e c t K e y a n y T y p e z b w N T n L X > < / V i e w S t a t e s > < / D i a g r a m M a n a g e r . S e r i a l i z a b l e D i a g r a m > < / A r r a y O f D i a g r a m M a n a g e r . S e r i a l i z a b l e D i a g r a m > ] ] > < / C u s t o m C o n t e n t > < / G e m i n i > 
</file>

<file path=customXml/item29.xml>��< ? x m l   v e r s i o n = " 1 . 0 "   e n c o d i n g = " u t f - 1 6 " ? > < D a t a M a s h u p   s q m i d = " 5 2 5 7 b f b 5 - 9 7 c f - 4 a 4 9 - b e b 6 - 5 6 d 5 0 9 6 6 0 3 3 3 "   x m l n s = " h t t p : / / s c h e m a s . m i c r o s o f t . c o m / D a t a M a s h u p " > A A A A A C A L A A B Q S w M E F A A C A A g A k x I p 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k x I 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M S K V k r H X n U G g g A A J g l A A A T A B w A R m 9 y b X V s Y X M v U 2 V j d G l v b j E u b S C i G A A o o B Q A A A A A A A A A A A A A A A A A A A A A A A A A A A D t W X t v 2 z Y Q / z 9 A v w O h Y I C D S q 4 k P 9 J 2 S Y E u T r d 0 T d I m 6 Y Y h C Q p V o m O u M m V Q l F u v 6 H f f k d S D k i j b 2 Q P F H k b R 2 C T v 7 n f H e 0 o p D j l J K L p U f 7 1 v H + w 8 2 E l n A c M R m p D 5 u / d Z i l N 0 i G L M H + w g + F w m G Q s x r B y l y / 4 k C b M 5 p r z 3 g s S 4 f 5 R Q D j / S n n X 0 9 O Z t i l l 6 E + E l o T e T 5 C O N k y B K b y Y B D 1 L M n e N P I Y 7 R F Q t o u k g Y D y S G S Z D O 3 i c B i 9 A J M G I B I F r i m x J F P 0 y X 1 p 5 9 P c E x m R M 4 c G j Z l o 2 O k j i b 0 / R w a K N j G i Y R o X e H n j / y b f Q m S z i + 5 K s Y H 1 Z f + 2 c J x b d 7 t t J m 1 3 r N k j n s R e g H H E Q A 2 Q L V r o L 3 c D D f y d d 7 S n E b X e f r z + P 4 M g z i g K W H n G U 6 y 6 N Z Q O + A 4 9 V q g S t 2 U t l p w u Y K s N h M e w b 5 9 u f P 1 n d Z e j I B 3 c A O 4 2 F f H P 1 i o 8 / W R Z J x b N q A 8 2 f Z / D 1 m s M V h E X H 8 i c u d o 2 A R h I S v 6 j R f 9 h 7 s E G r E 2 3 S A C M + T O x Y s Z i T 8 + n 6 g g / k P u c M F g a + m e 3 9 + h 9 u L 3 2 M a G T z h P A y z h T R w b e t L B f R 5 F I H g o y z l y b w C C q s K Y q + h i o 2 E f P Q 9 S 7 I F / M B B O E N k i q 5 h 8 R Y 9 O 0 Q u C m i U / z w 4 R N 4 T x G e Y I s t 1 v C c W k j L F B 8 c p r t H 5 D U K / I P R d x 3 9 i d R M O G o S D g n D g O o N 1 h M M G 4 b A g H L r O c B 3 h q E E 4 K g h H r j N q E l p j 9 6 F l d g t v o 1 / U 7 k b 4 h G 5 6 / T a 7 A t t r R T Y T 2 e T r x 7 S C s S G a 9 / 9 N 0 d y V x e X G W T D H r d i 9 5 A H j r 5 K w H b 5 i 9 5 h G n X t X j C x e Y E O W u A o + 4 P P p 9 I p o 4 u C 7 S i u M k W U Q t / b + V K 4 o f F d L F J W Y 2 4 N r D d C t i q L a A e S g + p G H a D f K m N S 6 5 9 r + 0 H Z t d 2 9 H R l q N 0 K m R V R p c Y A q m j g o X q 5 R Q G / m y K f R K T a y X 4 D Y U r 9 A k B 2 J 1 m c g z 2 6 i J o W U m C E 3 J 7 d E j 8 P 8 0 Y x i F 6 i i C M E b J t L o c e U z T W 8 i D P / 0 X 4 I K 9 m k H 2 b H l W s 0 r 9 b N 1 c 8 m y B A b L A E j M u B S L g l 0 H + 4 A k q 7 i F F U + C A 5 i S i 5 G 7 G m 5 A K K 4 G 4 4 q s S q c N 2 0 K 7 g D l c q 7 r O N t Z O J r o + R S a l E E I d Z H H A s v E y p E p H p F D N M Q 2 V G K a d c A k n g r S Y 9 D o z A y q x f / 0 i X N n F x j F x 0 9 / Z s p Y h A D + 6 D P B Q F K w G K Y g w + 1 i F Q h s L W A j s u G i x U w B A 3 z R M e x G g G b g 8 e C P 9 Q h E M y D 2 J l N r H 5 g 9 z T L k e u n h I q s n y v b l l Q C I 3 d u m R I g l B R h S g h G q d E l K s F A z G p w F B X + g K n W c x P a C F U N c F 9 y a N X w b G R n 9 v u V 4 g u j R u o k H M j t M 2 w M 1 d 4 2 y U L r 5 E t o E g s o T I a k 8 X 9 u o E W H i G o y T 7 P 3 F T a Z O v O 4 A W U Z i 5 k v 2 O i 6 0 x n Z P F V W w Q D n g 2 9 w v j f 1 C v g M G F R x 8 h n W g Y L l z U 7 g u + q 1 p u K v I q V 8 6 k c L l J D N 2 I a O j S P P a F w x R I v 2 G O 7 F k C e z C u b L D h i A Q q O q j S a H D 3 y Q H / M z H V a b l W x V 0 d k 1 6 x X 2 q u w U G G U A l T b H q U F 7 t X 2 t A F L m S t I d W e i K C K t A 2 r Z Q M w U Y z l S t L c O k P c 4 n y 6 A n Z X P F J L n X z d V N I A a x 8 S W h t 6 a O 6 n j 6 b q T y t c 6 r 6 e B r H l d 9 + 2 7 W i p 0 t l 4 i Y H 4 S r Q 5 w U n d h q 0 K F F 3 E A q V C t o Y + E z 9 A K w C J I W B k U S d W o I Z G o J R 9 R N I t G S 1 5 s y T j v T 4 j I e q J W g 7 3 h Y F n V w V E k b T l S y 1 8 H a F j M 0 + 5 T 1 3 X c I f x v G K s L 0 q F O W j i S J H L c x + t J H + u k n l / Q C i r H 8 9 f T w n G d e J w T S z L H G 2 8 g H u v E v l s Q C z L H d w 3 E l q + M I f e K o q 4 b 9 k / 2 / 6 2 S L r r H k 5 x / r a C f Y i b 8 / k 2 G G c E a 9 z O c Q o p 6 m R B z / 1 8 k d k j B 5 Y P P 2 q p V L s N p w e Z H Q q P + K z z l 5 9 B h s Q r A 8 a c F G E 9 / j F u B U H v y e x k T D c A N S d q T R F V n y q e y 1 b o 5 B H 1 z C B r g g c i 3 n M T k N 9 U P f F N E 4 n U 9 1 m 8 f X b e l d 1 R d / 1 4 p 0 J e 3 2 8 T w G k O 5 p z y 4 w 6 0 a q B M P N t d A v 6 n i E S S 7 u 4 S t 9 K l 4 t w H g F l z f 7 R e B 8 1 Y 8 2 3 P U C R y Z H q O 1 6 Z / B w K C o z 5 d r i K 2 f c R x X u 2 a D D u 5 l 0 E H L o J r G G 5 9 B D j d b d P D P y N s j Y w Y 9 T R i F J t X K J x 9 3 B E l L T D 6 e 9 3 T 0 B D n P U H 6 g N t 9 t S L D 7 O e / n U w B F E x g D B G u Z b i X r c c 6 6 3 F / P f L + W g A s 3 O l 7 i A r h g v p 8 z h 9 y r m O f 7 b d Z 5 u 6 L o f C + n g y q k 6 O T u + q y t X / 7 w X r 4 4 r K f u j t Z m 2 z m v j s N Q F J I p O l 9 g w 6 T X 6 j 3 8 N e 2 T Y d D 7 u z q o V j U z a q K X h b 7 2 c q m V N c 1 R 3 z H x j r a Y e F t W k z N v A / E 2 T 8 J H 7 X d c A E / O m P 9 P u v 9 P u u 1 J 9 w L P k y X A P Y f s x 9 r 9 4 i W O c c j N q U H E q w R q Y D f J F j E J Y V P j N S E p J z T k v S 6 p h v n 7 F x x 0 z N 8 G S R C Y 8 n x e L A W 2 v l j o X Y u v X V N 4 K e s U P H + G 5 D s K o 8 Q 6 K F v U u J J A F y m X x W o l t w z d L r E b J N Y k K b l t k e v V 3 H o k a A A T / l s I L D R W r + O N D 0 x E I u 4 2 o e G d Q E m g 6 w O L 5 9 O f M f 6 w v R k F H 8 j m g m i D M T W J l k 5 l B L D e q M e f u M h w 4 t E i Y S l H E B 7 y t 5 5 3 G o k i b U K p x B e W r t l D t A h 9 + Y 6 s 9 8 5 G g 7 2 O 6 t 6 N p P t J S d p b q 4 E E 1 L y e L e H k z U l C I y K q A r S e S m T X v N Q N 3 v h 2 T b P b L R K P D l T v J n 5 j G l n V w N A 4 O D Y e l D + j Y G X 9 k W a p U 9 N 6 3 y R E q K z Z q N 4 t S X o B L 1 7 n y P d P p v r t V V V K v d X A 8 v 2 C h C o w 7 8 q i 2 / P E X S q i N S 3 h m o 6 w z V y q J w + o O 6 q Q b t D Q + v Z 3 U E s B A i 0 A F A A C A A g A k x I p W b t n 0 o + k A A A A 9 g A A A B I A A A A A A A A A A A A A A A A A A A A A A E N v b m Z p Z y 9 Q Y W N r Y W d l L n h t b F B L A Q I t A B Q A A g A I A J M S K V k P y u m r p A A A A O k A A A A T A A A A A A A A A A A A A A A A A P A A A A B b Q 2 9 u d G V u d F 9 U e X B l c 1 0 u e G 1 s U E s B A i 0 A F A A C A A g A k x I p W S s d e d Q a C A A A m C U A A B M A A A A A A A A A A A A A A A A A 4 Q E A A E Z v c m 1 1 b G F z L 1 N l Y 3 R p b 2 4 x L m 1 Q S w U G A A A A A A M A A w D C A A A A S A 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F k A A A A A A A D q W 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X 2 J 1 c 2 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N m N D g x O G E z N y 1 h Y T Q y L T R h M D I t O D d k M S 0 x Y m R h Z j J j Z m Z j M D I 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W 5 h b H l z a X M h U G l 2 b 3 R U Y W J s Z T Q i I C 8 + P E V u d H J 5 I F R 5 c G U 9 I k Z p b G x l Z E N v b X B s Z X R l U m V z d W x 0 V G 9 X b 3 J r c 2 h l Z X Q i I F Z h b H V l P S J s M C I g L z 4 8 R W 5 0 c n k g V H l w Z T 0 i Q W R k Z W R U b 0 R h d G F N b 2 R l b C I g V m F s d W U 9 I m w x I i A v P j x F b n R y e S B U e X B l P S J G a W x s Q 2 9 1 b n Q i I F Z h b H V l P S J s N D A i I C 8 + P E V u d H J 5 I F R 5 c G U 9 I k Z p b G x F c n J v c k N v Z G U i I F Z h b H V l P S J z V W 5 r b m 9 3 b i I g L z 4 8 R W 5 0 c n k g V H l w Z T 0 i R m l s b E V y c m 9 y Q 2 9 1 b n Q i I F Z h b H V l P S J s M C I g L z 4 8 R W 5 0 c n k g V H l w Z T 0 i R m l s b E x h c 3 R V c G R h d G V k I i B W Y W x 1 Z T 0 i Z D I w M j Q t M D k t M D Z U M T U 6 M T U 6 M z A u O D M w N z E w O V o i I C 8 + P E V u d H J 5 I F R 5 c G U 9 I k Z p b G x D b 2 x 1 b W 5 U e X B l c y I g V m F s d W U 9 I n N B d 0 1 H Q X c 9 P S I g L z 4 8 R W 5 0 c n k g V H l w Z T 0 i R m l s b E N v b H V t b k 5 h b W V z I i B W Y W x 1 Z T 0 i c 1 s m c X V v d D t C d X N J R C Z x d W 9 0 O y w m c X V v d D t S b 3 V 0 Z U l E J n F 1 b 3 Q 7 L C Z x d W 9 0 O 0 J 1 c 0 5 1 b W J l c i Z x d W 9 0 O y w m c X V v d D t D Y X B h Y 2 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R p b V 9 i d X N l c y 9 D a G F u Z 2 V k I F R 5 c G U u e 0 J 1 c 0 l E L D B 9 J n F 1 b 3 Q 7 L C Z x d W 9 0 O 1 N l Y 3 R p b 2 4 x L 0 R p b V 9 i d X N l c y 9 D a G F u Z 2 V k I F R 5 c G U u e 1 J v d X R l S U Q s M X 0 m c X V v d D s s J n F 1 b 3 Q 7 U 2 V j d G l v b j E v R G l t X 2 J 1 c 2 V z L 0 N o Y W 5 n Z W Q g V H l w Z S 5 7 Q n V z T n V t Y m V y L D J 9 J n F 1 b 3 Q 7 L C Z x d W 9 0 O 1 N l Y 3 R p b 2 4 x L 0 R p b V 9 i d X N l c y 9 D a G F u Z 2 V k I F R 5 c G U u e 0 N h c G F j a X R 5 L D N 9 J n F 1 b 3 Q 7 X S w m c X V v d D t D b 2 x 1 b W 5 D b 3 V u d C Z x d W 9 0 O z o 0 L C Z x d W 9 0 O 0 t l e U N v b H V t b k 5 h b W V z J n F 1 b 3 Q 7 O l t d L C Z x d W 9 0 O 0 N v b H V t b k l k Z W 5 0 a X R p Z X M m c X V v d D s 6 W y Z x d W 9 0 O 1 N l Y 3 R p b 2 4 x L 0 R p b V 9 i d X N l c y 9 D a G F u Z 2 V k I F R 5 c G U u e 0 J 1 c 0 l E L D B 9 J n F 1 b 3 Q 7 L C Z x d W 9 0 O 1 N l Y 3 R p b 2 4 x L 0 R p b V 9 i d X N l c y 9 D a G F u Z 2 V k I F R 5 c G U u e 1 J v d X R l S U Q s M X 0 m c X V v d D s s J n F 1 b 3 Q 7 U 2 V j d G l v b j E v R G l t X 2 J 1 c 2 V z L 0 N o Y W 5 n Z W Q g V H l w Z S 5 7 Q n V z T n V t Y m V y L D J 9 J n F 1 b 3 Q 7 L C Z x d W 9 0 O 1 N l Y 3 R p b 2 4 x L 0 R p b V 9 i d X N l c y 9 D a G F u Z 2 V k I F R 5 c G U u e 0 N h c G F j a X R 5 L D N 9 J n F 1 b 3 Q 7 X S w m c X V v d D t S Z W x h d G l v b n N o a X B J b m Z v J n F 1 b 3 Q 7 O l t d f S I g L z 4 8 L 1 N 0 Y W J s Z U V u d H J p Z X M + P C 9 J d G V t P j x J d G V t P j x J d G V t T G 9 j Y X R p b 2 4 + P E l 0 Z W 1 U e X B l P k Z v c m 1 1 b G E 8 L 0 l 0 Z W 1 U e X B l P j x J d G V t U G F 0 a D 5 T Z W N 0 a W 9 u M S 9 E a W 1 f Y n V z Z X M v U 2 9 1 c m N l P C 9 J d G V t U G F 0 a D 4 8 L 0 l 0 Z W 1 M b 2 N h d G l v b j 4 8 U 3 R h Y m x l R W 5 0 c m l l c y A v P j w v S X R l b T 4 8 S X R l b T 4 8 S X R l b U x v Y 2 F 0 a W 9 u P j x J d G V t V H l w Z T 5 G b 3 J t d W x h P C 9 J d G V t V H l w Z T 4 8 S X R l b V B h d G g + U 2 V j d G l v b j E v R G l t X 2 J 1 c 2 V z L 1 B y b 2 1 v d G V k J T I w S G V h Z G V y c z w v S X R l b V B h d G g + P C 9 J d G V t T G 9 j Y X R p b 2 4 + P F N 0 Y W J s Z U V u d H J p Z X M g L z 4 8 L 0 l 0 Z W 0 + P E l 0 Z W 0 + P E l 0 Z W 1 M b 2 N h d G l v b j 4 8 S X R l b V R 5 c G U + R m 9 y b X V s Y T w v S X R l b V R 5 c G U + P E l 0 Z W 1 Q Y X R o P l N l Y 3 R p b 2 4 x L 0 R p b V 9 i d X N l c y 9 D a G F u Z 2 V k J T I w V H l w Z T w v S X R l b V B h d G g + P C 9 J d G V t T G 9 j Y X R p b 2 4 + P F N 0 Y W J s Z U V u d H J p Z X M g L z 4 8 L 0 l 0 Z W 0 + P E l 0 Z W 0 + P E l 0 Z W 1 M b 2 N h d G l v b j 4 8 S X R l b V R 5 c G U + R m 9 y b X V s Y T w v S X R l b V R 5 c G U + P E l 0 Z W 1 Q Y X R o P l N l Y 3 R p b 2 4 x L 0 R p b V 9 k Z W 1 v Z 3 J h c G h p Y 3 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R j Z T E x N 2 I 3 L T N k M z A t N D Q y N y 0 5 Y z M 3 L T J k Z j A 4 Y 2 Q z Z D A y O 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R G l t X 2 R l b W 9 n c m F w a G l j c y 9 D a G F u Z 2 V k I F R 5 c G U u e 1 J p Z G V y S U Q s M H 0 m c X V v d D s s J n F 1 b 3 Q 7 U 2 V j d G l v b j E v R G l t X 2 R l b W 9 n c m F w a G l j c y 9 D a G F u Z 2 V k I F R 5 c G U u e 0 F n Z S w x f S Z x d W 9 0 O y w m c X V v d D t T Z W N 0 a W 9 u M S 9 E a W 1 f Z G V t b 2 d y Y X B o a W N z L 0 N o Y W 5 n Z W Q g V H l w Z S 5 7 R 2 V u Z G V y L D J 9 J n F 1 b 3 Q 7 L C Z x d W 9 0 O 1 N l Y 3 R p b 2 4 x L 0 R p b V 9 k Z W 1 v Z 3 J h c G h p Y 3 M v Q 2 h h b m d l Z C B U e X B l L n t P Y 2 N 1 c G F 0 a W 9 u L D N 9 J n F 1 b 3 Q 7 L C Z x d W 9 0 O 1 N l Y 3 R p b 2 4 x L 0 R p b V 9 k Z W 1 v Z 3 J h c G h p Y 3 M v Q 2 h h b m d l Z C B U e X B l M S 5 7 Q W d l I E d y b 3 V w L D R 9 J n F 1 b 3 Q 7 X S w m c X V v d D t D b 2 x 1 b W 5 D b 3 V u d C Z x d W 9 0 O z o 1 L C Z x d W 9 0 O 0 t l e U N v b H V t b k 5 h b W V z J n F 1 b 3 Q 7 O l t d L C Z x d W 9 0 O 0 N v b H V t b k l k Z W 5 0 a X R p Z X M m c X V v d D s 6 W y Z x d W 9 0 O 1 N l Y 3 R p b 2 4 x L 0 R p b V 9 k Z W 1 v Z 3 J h c G h p Y 3 M v Q 2 h h b m d l Z C B U e X B l L n t S a W R l c k l E L D B 9 J n F 1 b 3 Q 7 L C Z x d W 9 0 O 1 N l Y 3 R p b 2 4 x L 0 R p b V 9 k Z W 1 v Z 3 J h c G h p Y 3 M v Q 2 h h b m d l Z C B U e X B l L n t B Z 2 U s M X 0 m c X V v d D s s J n F 1 b 3 Q 7 U 2 V j d G l v b j E v R G l t X 2 R l b W 9 n c m F w a G l j c y 9 D a G F u Z 2 V k I F R 5 c G U u e 0 d l b m R l c i w y f S Z x d W 9 0 O y w m c X V v d D t T Z W N 0 a W 9 u M S 9 E a W 1 f Z G V t b 2 d y Y X B o a W N z L 0 N o Y W 5 n Z W Q g V H l w Z S 5 7 T 2 N j d X B h d G l v b i w z f S Z x d W 9 0 O y w m c X V v d D t T Z W N 0 a W 9 u M S 9 E a W 1 f Z G V t b 2 d y Y X B o a W N z L 0 N o Y W 5 n Z W Q g V H l w Z T E u e 0 F n Z S B H c m 9 1 c C w 0 f S Z x d W 9 0 O 1 0 s J n F 1 b 3 Q 7 U m V s Y X R p b 2 5 z a G l w S W 5 m b y Z x d W 9 0 O z p b X X 0 i I C 8 + P E V u d H J 5 I F R 5 c G U 9 I k Z p b G x T d G F 0 d X M i I F Z h b H V l P S J z Q 2 9 t c G x l d G U i I C 8 + P E V u d H J 5 I F R 5 c G U 9 I k Z p b G x D b 2 x 1 b W 5 O Y W 1 l c y I g V m F s d W U 9 I n N b J n F 1 b 3 Q 7 U m l k Z X J J R C Z x d W 9 0 O y w m c X V v d D t B Z 2 U m c X V v d D s s J n F 1 b 3 Q 7 R 2 V u Z G V y J n F 1 b 3 Q 7 L C Z x d W 9 0 O 0 9 j Y 3 V w Y X R p b 2 4 m c X V v d D s s J n F 1 b 3 Q 7 Q W d l I E d y b 3 V w J n F 1 b 3 Q 7 X S I g L z 4 8 R W 5 0 c n k g V H l w Z T 0 i R m l s b E N v b H V t b l R 5 c G V z I i B W Y W x 1 Z T 0 i c 0 F 3 T U d C Z 1 k 9 I i A v P j x F b n R y e S B U e X B l P S J G a W x s T G F z d F V w Z G F 0 Z W Q i I F Z h b H V l P S J k M j A y N C 0 w O S 0 w N l Q x N j o 1 M D o z N i 4 4 M T I z N D E w W i I g L z 4 8 R W 5 0 c n k g V H l w Z T 0 i R m l s b E V y c m 9 y Q 2 9 1 b n Q i I F Z h b H V l P S J s M C I g L z 4 8 R W 5 0 c n k g V H l w Z T 0 i R m l s b E V y c m 9 y Q 2 9 k Z S I g V m F s d W U 9 I n N V b m t u b 3 d u I i A v P j x F b n R y e S B U e X B l P S J G a W x s Q 2 9 1 b n Q i I F Z h b H V l P S J s M T A w I i A v P j x F b n R y e S B U e X B l P S J B Z G R l Z F R v R G F 0 Y U 1 v Z G V s I i B W Y W x 1 Z T 0 i b D E i I C 8 + P E V u d H J 5 I F R 5 c G U 9 I l B p d m 9 0 T 2 J q Z W N 0 T m F t Z S I g V m F s d W U 9 I n N B b m F s e X N p c z I h U G l 2 b 3 R U Y W J s Z T U i I C 8 + P C 9 T d G F i b G V F b n R y a W V z P j w v S X R l b T 4 8 S X R l b T 4 8 S X R l b U x v Y 2 F 0 a W 9 u P j x J d G V t V H l w Z T 5 G b 3 J t d W x h P C 9 J d G V t V H l w Z T 4 8 S X R l b V B h d G g + U 2 V j d G l v b j E v R G l t X 2 R l b W 9 n c m F w a G l j c y 9 T b 3 V y Y 2 U 8 L 0 l 0 Z W 1 Q Y X R o P j w v S X R l b U x v Y 2 F 0 a W 9 u P j x T d G F i b G V F b n R y a W V z I C 8 + P C 9 J d G V t P j x J d G V t P j x J d G V t T G 9 j Y X R p b 2 4 + P E l 0 Z W 1 U e X B l P k Z v c m 1 1 b G E 8 L 0 l 0 Z W 1 U e X B l P j x J d G V t U G F 0 a D 5 T Z W N 0 a W 9 u M S 9 E a W 1 f Z G V t b 2 d y Y X B o a W N z L 1 B y b 2 1 v d G V k J T I w S G V h Z G V y c z w v S X R l b V B h d G g + P C 9 J d G V t T G 9 j Y X R p b 2 4 + P F N 0 Y W J s Z U V u d H J p Z X M g L z 4 8 L 0 l 0 Z W 0 + P E l 0 Z W 0 + P E l 0 Z W 1 M b 2 N h d G l v b j 4 8 S X R l b V R 5 c G U + R m 9 y b X V s Y T w v S X R l b V R 5 c G U + P E l 0 Z W 1 Q Y X R o P l N l Y 3 R p b 2 4 x L 0 R p b V 9 k Z W 1 v Z 3 J h c G h p Y 3 M v Q 2 h h b m d l Z C U y M F R 5 c G U 8 L 0 l 0 Z W 1 Q Y X R o P j w v S X R l b U x v Y 2 F 0 a W 9 u P j x T d G F i b G V F b n R y a W V z I C 8 + P C 9 J d G V t P j x J d G V t P j x J d G V t T G 9 j Y X R p b 2 4 + P E l 0 Z W 1 U e X B l P k Z v c m 1 1 b G E 8 L 0 l 0 Z W 1 U e X B l P j x J d G V t U G F 0 a D 5 T Z W N 0 a W 9 u M S 9 E a W 1 f c m 9 1 d G V z P C 9 J d G V t U G F 0 a D 4 8 L 0 l 0 Z W 1 M b 2 N h d G l v b j 4 8 U 3 R h Y m x l R W 5 0 c m l l c z 4 8 R W 5 0 c n k g V H l w Z T 0 i S X N Q c m l 2 Y X R l I i B W Y W x 1 Z T 0 i b D A i I C 8 + P E V u d H J 5 I F R 5 c G U 9 I k Z p b G x F b m F i b G V k I i B W Y W x 1 Z T 0 i b D A i I C 8 + P E V u d H J 5 I F R 5 c G U 9 I k Z p b G x M Y X N 0 V X B k Y X R l Z C I g V m F s d W U 9 I m Q y M D I 0 L T A 5 L T A 4 V D E 3 O j Q z O j E 3 L j E 5 O T M 0 N j d a I i A v P j x F b n R y e S B U e X B l P S J R d W V y e U l E I i B W Y W x 1 Z T 0 i c z k w Y z J i Y T I 1 L T h i N W Y t N G E y M S 0 4 M j U 3 L W V h N m N i Y m Y 5 M 2 V h 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U e X B l c y I g V m F s d W U 9 I n N B d 1 l H Q m d N S 0 N n Q U Y i I C 8 + P E V u d H J 5 I F R 5 c G U 9 I k Z p b G x l Z E N v b X B s Z X R l U m V z d W x 0 V G 9 X b 3 J r c 2 h l Z X Q i I F Z h b H V l P S J s M C I g L z 4 8 R W 5 0 c n k g V H l w Z T 0 i R m l s b E N v b H V t b k 5 h b W V z I i B W Y W x 1 Z T 0 i c 1 s m c X V v d D t S b 3 V 0 Z U l E J n F 1 b 3 Q 7 L C Z x d W 9 0 O 1 J v d X R l T m F t Z S Z x d W 9 0 O y w m c X V v d D t T d G F y d E x v Y 2 F 0 a W 9 u J n F 1 b 3 Q 7 L C Z x d W 9 0 O 0 V u Z E x v Y 2 F 0 a W 9 u J n F 1 b 3 Q 7 L C Z x d W 9 0 O 1 R y a X B G Z W U m c X V v d D s s J n F 1 b 3 Q 7 V G F r Z U 9 m Z l R p b W U m c X V v d D s s J n F 1 b 3 Q 7 Q X J y a X Z h b F R p b W U m c X V v d D s s J n F 1 b 3 Q 7 S m 9 1 c m 5 l e S B E d X J h d G l v b i Z x d W 9 0 O y w m c X V v d D t U c m F 2 Z W w g R H V y Y X R p b 2 4 m c X V v d D t d I i A v P j x F b n R y e S B U e X B l P S J S Z W x h d G l v b n N o a X B J b m Z v Q 2 9 u d G F p b m V y I i B W Y W x 1 Z T 0 i c 3 s m c X V v d D t j b 2 x 1 b W 5 D b 3 V u d C Z x d W 9 0 O z o 5 L C Z x d W 9 0 O 2 t l e U N v b H V t b k 5 h b W V z J n F 1 b 3 Q 7 O l t d L C Z x d W 9 0 O 3 F 1 Z X J 5 U m V s Y X R p b 2 5 z a G l w c y Z x d W 9 0 O z p b X S w m c X V v d D t j b 2 x 1 b W 5 J Z G V u d G l 0 a W V z J n F 1 b 3 Q 7 O l s m c X V v d D t T Z W N 0 a W 9 u M S 9 E a W 1 f c m 9 1 d G V z L 0 N o Y W 5 n Z W Q g V H l w Z S 5 7 U m 9 1 d G V J R C w w f S Z x d W 9 0 O y w m c X V v d D t T Z W N 0 a W 9 u M S 9 E a W 1 f c m 9 1 d G V z L 0 N o Y W 5 n Z W Q g V H l w Z S 5 7 U m 9 1 d G V O Y W 1 l L D F 9 J n F 1 b 3 Q 7 L C Z x d W 9 0 O 1 N l Y 3 R p b 2 4 x L 0 R p b V 9 y b 3 V 0 Z X M v Q 2 h h b m d l Z C B U e X B l L n t T d G F y d E x v Y 2 F 0 a W 9 u L D J 9 J n F 1 b 3 Q 7 L C Z x d W 9 0 O 1 N l Y 3 R p b 2 4 x L 0 R p b V 9 y b 3 V 0 Z X M v Q 2 h h b m d l Z C B U e X B l L n t F b m R M b 2 N h d G l v b i w z f S Z x d W 9 0 O y w m c X V v d D t T Z W N 0 a W 9 u M S 9 E a W 1 f c m 9 1 d G V z L 0 N o Y W 5 n Z W Q g V H l w Z S 5 7 V H J p c E Z l Z S w 0 f S Z x d W 9 0 O y w m c X V v d D t T Z W N 0 a W 9 u M S 9 E a W 1 f c m 9 1 d G V z L 0 N o Y W 5 n Z W Q g V H l w Z S 5 7 V G F r Z U 9 m Z l R p b W U s N X 0 m c X V v d D s s J n F 1 b 3 Q 7 U 2 V j d G l v b j E v R G l t X 3 J v d X R l c y 9 D a G F u Z 2 V k I F R 5 c G U u e 0 F y c m l 2 Y W x U a W 1 l L D Z 9 J n F 1 b 3 Q 7 L C Z x d W 9 0 O 1 N l Y 3 R p b 2 4 x L 0 R p b V 9 y b 3 V 0 Z X M v Q W R k Z W Q g Q 3 V z d G 9 t L n t D d X N 0 b 2 0 s N 3 0 m c X V v d D s s J n F 1 b 3 Q 7 U 2 V j d G l v b j E v R G l t X 3 J v d X R l c y 9 D a G F u Z 2 V k I F R 5 c G U x L n t U c m F 2 Z W w g R H V y Y X R p b 2 4 s O H 0 m c X V v d D t d L C Z x d W 9 0 O 0 N v b H V t b k N v d W 5 0 J n F 1 b 3 Q 7 O j k s J n F 1 b 3 Q 7 S 2 V 5 Q 2 9 s d W 1 u T m F t Z X M m c X V v d D s 6 W 1 0 s J n F 1 b 3 Q 7 Q 2 9 s d W 1 u S W R l b n R p d G l l c y Z x d W 9 0 O z p b J n F 1 b 3 Q 7 U 2 V j d G l v b j E v R G l t X 3 J v d X R l c y 9 D a G F u Z 2 V k I F R 5 c G U u e 1 J v d X R l S U Q s M H 0 m c X V v d D s s J n F 1 b 3 Q 7 U 2 V j d G l v b j E v R G l t X 3 J v d X R l c y 9 D a G F u Z 2 V k I F R 5 c G U u e 1 J v d X R l T m F t Z S w x f S Z x d W 9 0 O y w m c X V v d D t T Z W N 0 a W 9 u M S 9 E a W 1 f c m 9 1 d G V z L 0 N o Y W 5 n Z W Q g V H l w Z S 5 7 U 3 R h c n R M b 2 N h d G l v b i w y f S Z x d W 9 0 O y w m c X V v d D t T Z W N 0 a W 9 u M S 9 E a W 1 f c m 9 1 d G V z L 0 N o Y W 5 n Z W Q g V H l w Z S 5 7 R W 5 k T G 9 j Y X R p b 2 4 s M 3 0 m c X V v d D s s J n F 1 b 3 Q 7 U 2 V j d G l v b j E v R G l t X 3 J v d X R l c y 9 D a G F u Z 2 V k I F R 5 c G U u e 1 R y a X B G Z W U s N H 0 m c X V v d D s s J n F 1 b 3 Q 7 U 2 V j d G l v b j E v R G l t X 3 J v d X R l c y 9 D a G F u Z 2 V k I F R 5 c G U u e 1 R h a 2 V P Z m Z U a W 1 l L D V 9 J n F 1 b 3 Q 7 L C Z x d W 9 0 O 1 N l Y 3 R p b 2 4 x L 0 R p b V 9 y b 3 V 0 Z X M v Q 2 h h b m d l Z C B U e X B l L n t B c n J p d m F s V G l t Z S w 2 f S Z x d W 9 0 O y w m c X V v d D t T Z W N 0 a W 9 u M S 9 E a W 1 f c m 9 1 d G V z L 0 F k Z G V k I E N 1 c 3 R v b S 5 7 Q 3 V z d G 9 t L D d 9 J n F 1 b 3 Q 7 L C Z x d W 9 0 O 1 N l Y 3 R p b 2 4 x L 0 R p b V 9 y b 3 V 0 Z X M v Q 2 h h b m d l Z C B U e X B l M S 5 7 V H J h d m V s I E R 1 c m F 0 a W 9 u L D h 9 J n F 1 b 3 Q 7 X S w m c X V v d D t S Z W x h d G l v b n N o a X B J b m Z v J n F 1 b 3 Q 7 O l t d f S I g L z 4 8 R W 5 0 c n k g V H l w Z T 0 i R m l s b F N 0 Y X R 1 c y I g V m F s d W U 9 I n N D b 2 1 w b G V 0 Z S I g L z 4 8 R W 5 0 c n k g V H l w Z T 0 i U G l 2 b 3 R P Y m p l Y 3 R O Y W 1 l I i B W Y W x 1 Z T 0 i c 0 F u Y W x 5 c 2 l z I V B p d m 9 0 V G F i b G U 0 I i A v P j x F b n R y e S B U e X B l P S J G a W x s V G 9 E Y X R h T W 9 k Z W x F b m F i b G V k I i B W Y W x 1 Z T 0 i b D E i I C 8 + P E V u d H J 5 I F R 5 c G U 9 I k Z p b G x P Y m p l Y 3 R U e X B l I i B W Y W x 1 Z T 0 i c 1 B p d m 9 0 V G F i b G U i I C 8 + P E V u d H J 5 I F R 5 c G U 9 I k Z p b G x F c n J v c k N v d W 5 0 I i B W Y W x 1 Z T 0 i b D A i I C 8 + P E V u d H J 5 I F R 5 c G U 9 I k Z p b G x F c n J v c k N v Z G U i I F Z h b H V l P S J z V W 5 r b m 9 3 b i I g L z 4 8 R W 5 0 c n k g V H l w Z T 0 i R m l s b E N v d W 5 0 I i B W Y W x 1 Z T 0 i b D E w I i A v P j x F b n R y e S B U e X B l P S J B Z G R l Z F R v R G F 0 Y U 1 v Z G V s I i B W Y W x 1 Z T 0 i b D E i I C 8 + P C 9 T d G F i b G V F b n R y a W V z P j w v S X R l b T 4 8 S X R l b T 4 8 S X R l b U x v Y 2 F 0 a W 9 u P j x J d G V t V H l w Z T 5 G b 3 J t d W x h P C 9 J d G V t V H l w Z T 4 8 S X R l b V B h d G g + U 2 V j d G l v b j E v R G l t X 3 J v d X R l c y 9 T b 3 V y Y 2 U 8 L 0 l 0 Z W 1 Q Y X R o P j w v S X R l b U x v Y 2 F 0 a W 9 u P j x T d G F i b G V F b n R y a W V z I C 8 + P C 9 J d G V t P j x J d G V t P j x J d G V t T G 9 j Y X R p b 2 4 + P E l 0 Z W 1 U e X B l P k Z v c m 1 1 b G E 8 L 0 l 0 Z W 1 U e X B l P j x J d G V t U G F 0 a D 5 T Z W N 0 a W 9 u M S 9 E a W 1 f c m 9 1 d G V z L 1 B y b 2 1 v d G V k J T I w S G V h Z G V y c z w v S X R l b V B h d G g + P C 9 J d G V t T G 9 j Y X R p b 2 4 + P F N 0 Y W J s Z U V u d H J p Z X M g L z 4 8 L 0 l 0 Z W 0 + P E l 0 Z W 0 + P E l 0 Z W 1 M b 2 N h d G l v b j 4 8 S X R l b V R 5 c G U + R m 9 y b X V s Y T w v S X R l b V R 5 c G U + P E l 0 Z W 1 Q Y X R o P l N l Y 3 R p b 2 4 x L 0 R p b V 9 y b 3 V 0 Z X M v Q 2 h h b m d l Z C U y M F R 5 c G U 8 L 0 l 0 Z W 1 Q Y X R o P j w v S X R l b U x v Y 2 F 0 a W 9 u P j x T d G F i b G V F b n R y a W V z I C 8 + P C 9 J d G V t P j x J d G V t P j x J d G V t T G 9 j Y X R p b 2 4 + P E l 0 Z W 1 U e X B l P k Z v c m 1 1 b G E 8 L 0 l 0 Z W 1 U e X B l P j x J d G V t U G F 0 a D 5 T Z W N 0 a W 9 u M S 9 G Y W N 0 d G F i b G V f c m l k Z X J z a G l w P C 9 J d G V t U G F 0 a D 4 8 L 0 l 0 Z W 1 M b 2 N h d G l v b j 4 8 U 3 R h Y m x l R W 5 0 c m l l c z 4 8 R W 5 0 c n k g V H l w Z T 0 i S X N Q c m l 2 Y X R l I i B W Y W x 1 Z T 0 i b D A i I C 8 + P E V u d H J 5 I F R 5 c G U 9 I l F 1 Z X J 5 S U Q i I F Z h b H V l P S J z Y m E x Z T g 3 Z D A t N 2 Q 3 M S 0 0 M j c z L T h m N 2 U t M T k z O T I 2 Z D k y Z W U w I i A v P j x F b n R y e S B U e X B l P S J G a W x 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x M y w m c X V v d D t r Z X l D b 2 x 1 b W 5 O Y W 1 l c y Z x d W 9 0 O z p b X S w m c X V v d D t x d W V y e V J l b G F 0 a W 9 u c 2 h p c H M m c X V v d D s 6 W 1 0 s J n F 1 b 3 Q 7 Y 2 9 s d W 1 u S W R l b n R p d G l l c y Z x d W 9 0 O z p b J n F 1 b 3 Q 7 U 2 V j d G l v b j E v R m F j d H R h Y m x l X 3 J p Z G V y c 2 h p c C 9 D a G F u Z 2 V k I F R 5 c G U u e 1 J l Y 2 9 y Z E l E L D B 9 J n F 1 b 3 Q 7 L C Z x d W 9 0 O 1 N l Y 3 R p b 2 4 x L 0 Z h Y 3 R 0 Y W J s Z V 9 y a W R l c n N o a X A v Q 2 h h b m d l Z C B U e X B l L n t C d X N J R C w x f S Z x d W 9 0 O y w m c X V v d D t T Z W N 0 a W 9 u M S 9 G Y W N 0 d G F i b G V f c m l k Z X J z a G l w L 0 N o Y W 5 n Z W Q g V H l w Z S 5 7 U m l k Z X J J R C w 1 f S Z x d W 9 0 O y w m c X V v d D t T Z W N 0 a W 9 u M S 9 G Y W N 0 d G F i b G V f c m l k Z X J z a G l w L 0 N o Y W 5 n Z W Q g V H l w Z S 5 7 R G F 0 Z S w y f S Z x d W 9 0 O y w m c X V v d D t T Z W N 0 a W 9 u M S 9 G Y W N 0 d G F i b G V f c m l k Z X J z a G l w L 0 N o Y W 5 n Z W Q g V H l w Z S 5 7 V G l t Z S w z f S Z x d W 9 0 O y w m c X V v d D t T Z W N 0 a W 9 u M S 9 G Y W N 0 d G F i b G V f c m l k Z X J z a G l w L 0 l u c 2 V y d G V k I E h v d X I u e 0 h v d X I s N n 0 m c X V v d D s s J n F 1 b 3 Q 7 U 2 V j d G l v b j E v R m F j d H R h Y m x l X 3 J p Z G V y c 2 h p c C 9 D a G F u Z 2 V k I F R 5 c G U x L n t E Y X k g L y B O a W d o d C A s N 3 0 m c X V v d D s s J n F 1 b 3 Q 7 U 2 V j d G l v b j E v R m F j d H R h Y m x l X 3 J p Z G V y c 2 h p c C 9 D a G F u Z 2 V k I F R 5 c G U u e 0 5 1 b W J l c k 9 m U m l k Z X J z L D R 9 J n F 1 b 3 Q 7 L C Z x d W 9 0 O 1 N l Y 3 R p b 2 4 x L 0 Z h Y 3 R 0 Y W J s Z V 9 y a W R l c n N o a X A v Q 2 h h b m d l Z C B U e X B l N S 5 7 V G l t Z S B J b n R l c n Z h b C w 4 f S Z x d W 9 0 O y w m c X V v d D t T Z W N 0 a W 9 u M S 9 G Y W N 0 d G F i b G V f c m l k Z X J z a G l w L 0 N o Y W 5 n Z W Q g V H l w Z T Q u e 0 N 1 c 3 R v b S w x M n 0 m c X V v d D s s J n F 1 b 3 Q 7 U 2 V j d G l v b j E v R G l t X 2 J 1 c 2 V z L 0 N o Y W 5 n Z W Q g V H l w Z S 5 7 Q 2 F w Y W N p d H k s M 3 0 m c X V v d D s s J n F 1 b 3 Q 7 U 2 V j d G l v b j E v R m F j d H R h Y m x l X 3 J p Z G V y c 2 h p c C 9 D a G F u Z 2 V k I F R 5 c G U y L n t V d G l s a X p h d G l v b i A l L D E w f S Z x d W 9 0 O y w m c X V v d D t T Z W N 0 a W 9 u M S 9 G Y W N 0 d G F i b G V f c m l k Z X J z a G l w L 0 N o Y W 5 n Z W Q g V H l w Z T M u e 1 V 0 a W x p e m F 0 a W 9 u I E N h d G V n b 3 J 5 L D E x f S Z x d W 9 0 O 1 0 s J n F 1 b 3 Q 7 Q 2 9 s d W 1 u Q 2 9 1 b n Q m c X V v d D s 6 M T M s J n F 1 b 3 Q 7 S 2 V 5 Q 2 9 s d W 1 u T m F t Z X M m c X V v d D s 6 W 1 0 s J n F 1 b 3 Q 7 Q 2 9 s d W 1 u S W R l b n R p d G l l c y Z x d W 9 0 O z p b J n F 1 b 3 Q 7 U 2 V j d G l v b j E v R m F j d H R h Y m x l X 3 J p Z G V y c 2 h p c C 9 D a G F u Z 2 V k I F R 5 c G U u e 1 J l Y 2 9 y Z E l E L D B 9 J n F 1 b 3 Q 7 L C Z x d W 9 0 O 1 N l Y 3 R p b 2 4 x L 0 Z h Y 3 R 0 Y W J s Z V 9 y a W R l c n N o a X A v Q 2 h h b m d l Z C B U e X B l L n t C d X N J R C w x f S Z x d W 9 0 O y w m c X V v d D t T Z W N 0 a W 9 u M S 9 G Y W N 0 d G F i b G V f c m l k Z X J z a G l w L 0 N o Y W 5 n Z W Q g V H l w Z S 5 7 U m l k Z X J J R C w 1 f S Z x d W 9 0 O y w m c X V v d D t T Z W N 0 a W 9 u M S 9 G Y W N 0 d G F i b G V f c m l k Z X J z a G l w L 0 N o Y W 5 n Z W Q g V H l w Z S 5 7 R G F 0 Z S w y f S Z x d W 9 0 O y w m c X V v d D t T Z W N 0 a W 9 u M S 9 G Y W N 0 d G F i b G V f c m l k Z X J z a G l w L 0 N o Y W 5 n Z W Q g V H l w Z S 5 7 V G l t Z S w z f S Z x d W 9 0 O y w m c X V v d D t T Z W N 0 a W 9 u M S 9 G Y W N 0 d G F i b G V f c m l k Z X J z a G l w L 0 l u c 2 V y d G V k I E h v d X I u e 0 h v d X I s N n 0 m c X V v d D s s J n F 1 b 3 Q 7 U 2 V j d G l v b j E v R m F j d H R h Y m x l X 3 J p Z G V y c 2 h p c C 9 D a G F u Z 2 V k I F R 5 c G U x L n t E Y X k g L y B O a W d o d C A s N 3 0 m c X V v d D s s J n F 1 b 3 Q 7 U 2 V j d G l v b j E v R m F j d H R h Y m x l X 3 J p Z G V y c 2 h p c C 9 D a G F u Z 2 V k I F R 5 c G U u e 0 5 1 b W J l c k 9 m U m l k Z X J z L D R 9 J n F 1 b 3 Q 7 L C Z x d W 9 0 O 1 N l Y 3 R p b 2 4 x L 0 Z h Y 3 R 0 Y W J s Z V 9 y a W R l c n N o a X A v Q 2 h h b m d l Z C B U e X B l N S 5 7 V G l t Z S B J b n R l c n Z h b C w 4 f S Z x d W 9 0 O y w m c X V v d D t T Z W N 0 a W 9 u M S 9 G Y W N 0 d G F i b G V f c m l k Z X J z a G l w L 0 N o Y W 5 n Z W Q g V H l w Z T Q u e 0 N 1 c 3 R v b S w x M n 0 m c X V v d D s s J n F 1 b 3 Q 7 U 2 V j d G l v b j E v R G l t X 2 J 1 c 2 V z L 0 N o Y W 5 n Z W Q g V H l w Z S 5 7 Q 2 F w Y W N p d H k s M 3 0 m c X V v d D s s J n F 1 b 3 Q 7 U 2 V j d G l v b j E v R m F j d H R h Y m x l X 3 J p Z G V y c 2 h p c C 9 D a G F u Z 2 V k I F R 5 c G U y L n t V d G l s a X p h d G l v b i A l L D E w f S Z x d W 9 0 O y w m c X V v d D t T Z W N 0 a W 9 u M S 9 G Y W N 0 d G F i b G V f c m l k Z X J z a G l w L 0 N o Y W 5 n Z W Q g V H l w Z T M u e 1 V 0 a W x p e m F 0 a W 9 u I E N h d G V n b 3 J 5 L D E x f S Z x d W 9 0 O 1 0 s J n F 1 b 3 Q 7 U m V s Y X R p b 2 5 z a G l w S W 5 m b y Z x d W 9 0 O z p b X X 0 i I C 8 + P E V u d H J 5 I F R 5 c G U 9 I k Z p b G x T d G F 0 d X M i I F Z h b H V l P S J z Q 2 9 t c G x l d G U i I C 8 + P E V u d H J 5 I F R 5 c G U 9 I k Z p b G x U b 0 R h d G F N b 2 R l b E V u Y W J s Z W Q i I F Z h b H V l P S J s M S I g L z 4 8 R W 5 0 c n k g V H l w Z T 0 i R m l s b E 9 i a m V j d F R 5 c G U i I F Z h b H V l P S J z Q 2 9 u b m V j d G l v b k 9 u b H k i I C 8 + P E V u d H J 5 I F R 5 c G U 9 I k Z p b G x D b 2 x 1 b W 5 O Y W 1 l c y I g V m F s d W U 9 I n N b J n F 1 b 3 Q 7 U m V j b 3 J k S U Q m c X V v d D s s J n F 1 b 3 Q 7 Q n V z S U Q m c X V v d D s s J n F 1 b 3 Q 7 U m l k Z X J J R C Z x d W 9 0 O y w m c X V v d D t E Y X R l J n F 1 b 3 Q 7 L C Z x d W 9 0 O 1 R p b W U m c X V v d D s s J n F 1 b 3 Q 7 S G 9 1 c i Z x d W 9 0 O y w m c X V v d D t E Y X k g L y B O a W d o d C A m c X V v d D s s J n F 1 b 3 Q 7 T n V t Y m V y T 2 Z S a W R l c n M m c X V v d D s s J n F 1 b 3 Q 7 V G l t Z S B J b n R l c n Z h b C Z x d W 9 0 O y w m c X V v d D t U a W 1 l I G 9 m I E 9 w Z X J h d G l v b i Z x d W 9 0 O y w m c X V v d D t E a W 1 f Y n V z Z X M u Q 2 F w Y W N p d H k m c X V v d D s s J n F 1 b 3 Q 7 V X R p b G l 6 Y X R p b 2 4 g J S Z x d W 9 0 O y w m c X V v d D t V d G l s a X p h d G l v b i B D Y X R l Z 2 9 y e S Z x d W 9 0 O 1 0 i I C 8 + P E V u d H J 5 I F R 5 c G U 9 I k Z p b G x D b 2 x 1 b W 5 U e X B l c y I g V m F s d W U 9 I n N B d 0 1 E Q 1 F v R E J n T U d C Z 0 1 F Q m c 9 P S I g L z 4 8 R W 5 0 c n k g V H l w Z T 0 i R m l s b E x h c 3 R V c G R h d G V k I i B W Y W x 1 Z T 0 i Z D I w M j Q t M D k t M D d U M D Y 6 M T M 6 N T A u O T c z N j M x N l o i I C 8 + P E V u d H J 5 I F R 5 c G U 9 I k Z p b G x F c n J v c k N v d W 5 0 I i B W Y W x 1 Z T 0 i b D A i I C 8 + P E V u d H J 5 I F R 5 c G U 9 I k Z p b G x F c n J v c k N v Z G U i I F Z h b H V l P S J z V W 5 r b m 9 3 b i I g L z 4 8 R W 5 0 c n k g V H l w Z T 0 i R m l s b E N v d W 5 0 I i B W Y W x 1 Z T 0 i b D I w M C I g L z 4 8 R W 5 0 c n k g V H l w Z T 0 i Q W R k Z W R U b 0 R h d G F N b 2 R l b C I g V m F s d W U 9 I m w x I i A v P j w v U 3 R h Y m x l R W 5 0 c m l l c z 4 8 L 0 l 0 Z W 0 + P E l 0 Z W 0 + P E l 0 Z W 1 M b 2 N h d G l v b j 4 8 S X R l b V R 5 c G U + R m 9 y b X V s Y T w v S X R l b V R 5 c G U + P E l 0 Z W 1 Q Y X R o P l N l Y 3 R p b 2 4 x L 0 Z h Y 3 R 0 Y W J s Z V 9 y a W R l c n N o a X A v U 2 9 1 c m N l P C 9 J d G V t U G F 0 a D 4 8 L 0 l 0 Z W 1 M b 2 N h d G l v b j 4 8 U 3 R h Y m x l R W 5 0 c m l l c y A v P j w v S X R l b T 4 8 S X R l b T 4 8 S X R l b U x v Y 2 F 0 a W 9 u P j x J d G V t V H l w Z T 5 G b 3 J t d W x h P C 9 J d G V t V H l w Z T 4 8 S X R l b V B h d G g + U 2 V j d G l v b j E v R m F j d H R h Y m x l X 3 J p Z G V y c 2 h p c C 9 Q c m 9 t b 3 R l Z C U y M E h l Y W R l c n M 8 L 0 l 0 Z W 1 Q Y X R o P j w v S X R l b U x v Y 2 F 0 a W 9 u P j x T d G F i b G V F b n R y a W V z I C 8 + P C 9 J d G V t P j x J d G V t P j x J d G V t T G 9 j Y X R p b 2 4 + P E l 0 Z W 1 U e X B l P k Z v c m 1 1 b G E 8 L 0 l 0 Z W 1 U e X B l P j x J d G V t U G F 0 a D 5 T Z W N 0 a W 9 u M S 9 G Y W N 0 d G F i b G V f c m l k Z X J z a G l w L 0 N o Y W 5 n Z W Q l M j B U e X B l P C 9 J d G V t U G F 0 a D 4 8 L 0 l 0 Z W 1 M b 2 N h d G l v b j 4 8 U 3 R h Y m x l R W 5 0 c m l l c y A v P j w v S X R l b T 4 8 S X R l b T 4 8 S X R l b U x v Y 2 F 0 a W 9 u P j x J d G V t V H l w Z T 5 G b 3 J t d W x h P C 9 J d G V t V H l w Z T 4 8 S X R l b V B h d G g + U 2 V j d G l v b j E v R G l t X 2 R h d G V 0 Y W J s Z T w v S X R l b V B h d G g + P C 9 J d G V t T G 9 j Y X R p b 2 4 + P F N 0 Y W J s Z U V u d H J p Z X M + P E V u d H J 5 I F R 5 c G U 9 I k l z U H J p d m F 0 Z S I g V m F s d W U 9 I m w w I i A v P j x F b n R y e S B U e X B l P S J R d W V y e U l E I i B W Y W x 1 Z T 0 i c z Y 4 Z m J j M G V m L T h j Z T k t N D Z h M y 1 h Z W J m L T A z O W M 3 Z G I w N z U 3 N i I g L z 4 8 R W 5 0 c n k g V H l w Z T 0 i T G 9 h Z G V k V G 9 B b m F s e X N p c 1 N l c n Z p Y 2 V z I i B W Y W x 1 Z T 0 i b D A i I C 8 + P E V u d H J 5 I F R 5 c G U 9 I k Z p b G x T d G F 0 d X M i I F Z h b H V l P S J z Q 2 9 t c G x l d G U i I C 8 + P E V u d H J 5 I F R 5 c G U 9 I k Z p b G x D b 2 x 1 b W 5 O Y W 1 l c y I g V m F s d W U 9 I n N b J n F 1 b 3 Q 7 R G F 0 Z S Z x d W 9 0 O y w m c X V v d D t Z Z W F y J n F 1 b 3 Q 7 L C Z x d W 9 0 O 0 1 v b n R o I E 5 h b W U m c X V v d D s s J n F 1 b 3 Q 7 T W 9 u d G g g T n V t Y m V y J n F 1 b 3 Q 7 L C Z x d W 9 0 O 0 R h e S B O Y W 1 l J n F 1 b 3 Q 7 L C Z x d W 9 0 O 0 R h e S B v Z i B X Z W V r J n F 1 b 3 Q 7 L C Z x d W 9 0 O 1 d l Z W s g V H l w Z S Z x d W 9 0 O 1 0 i I C 8 + P E V u d H J 5 I F R 5 c G U 9 I k Z p b G x D b 2 x 1 b W 5 U e X B l c y I g V m F s d W U 9 I n N D U U 1 H Q X d Z R E F B P T 0 i I C 8 + P E V u d H J 5 I F R 5 c G U 9 I k Z p b G x M Y X N 0 V X B k Y X R l Z C I g V m F s d W U 9 I m Q y M D I 0 L T A 5 L T A 2 V D E 2 O j U x O j I 1 L j A 1 M T Y w N T Z a I i A v P j x F b n R y e S B U e X B l P S J G a W x s R X J y b 3 J D b 3 V u d C I g V m F s d W U 9 I m w w I i A v P j x F b n R y e S B U e X B l P S J G a W x s R X J y b 3 J D b 2 R l I i B W Y W x 1 Z T 0 i c 1 V u a 2 5 v d 2 4 i I C 8 + P E V u d H J 5 I F R 5 c G U 9 I k Z p b G x D b 3 V u d C I g V m F s d W U 9 I m w z M S I g L z 4 8 R W 5 0 c n k g V H l w Z T 0 i Q W R k Z W R U b 0 R h d G F N b 2 R l b C I g V m F s d W U 9 I m w x 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Q W 5 h b H l z a X M h U G l 2 b 3 R U Y W J s Z T E w I i A v P j x F b n R y e S B U e X B l P S J G a W x s Z W R D b 2 1 w b G V 0 Z V J l c 3 V s d F R v V 2 9 y a 3 N o Z W V 0 I i B W Y W x 1 Z T 0 i b D A i I C 8 + P E V u d H J 5 I F R 5 c G U 9 I l J l b G F 0 a W 9 u c 2 h p c E l u Z m 9 D b 2 5 0 Y W l u Z X I i I F Z h b H V l P S J z e y Z x d W 9 0 O 2 N v b H V t b k N v d W 5 0 J n F 1 b 3 Q 7 O j c s J n F 1 b 3 Q 7 a 2 V 5 Q 2 9 s d W 1 u T m F t Z X M m c X V v d D s 6 W y Z x d W 9 0 O 0 R h d G U m c X V v d D t d L C Z x d W 9 0 O 3 F 1 Z X J 5 U m V s Y X R p b 2 5 z a G l w c y Z x d W 9 0 O z p b X S w m c X V v d D t j b 2 x 1 b W 5 J Z G V u d G l 0 a W V z J n F 1 b 3 Q 7 O l s m c X V v d D t T Z W N 0 a W 9 u M S 9 E a W 1 f Z G F 0 Z X R h Y m x l L 0 N o Y W 5 n Z W Q g V H l w Z S 5 7 R G F 0 Z S w y f S Z x d W 9 0 O y w m c X V v d D t T Z W N 0 a W 9 u M S 9 E a W 1 f Z G F 0 Z X R h Y m x l L 0 l u c 2 V y d G V k I F l l Y X I u e 1 l l Y X I s M X 0 m c X V v d D s s J n F 1 b 3 Q 7 U 2 V j d G l v b j E v R G l t X 2 R h d G V 0 Y W J s Z S 9 F e H R y Y W N 0 Z W Q g R m l y c 3 Q g Q 2 h h c m F j d G V y c y 5 7 T W 9 u d G g g T m F t Z S w y f S Z x d W 9 0 O y w m c X V v d D t T Z W N 0 a W 9 u M S 9 E a W 1 f Z G F 0 Z X R h Y m x l L 0 l u c 2 V y d G V k I E 1 v b n R o L n t N b 2 5 0 a C w z f S Z x d W 9 0 O y w m c X V v d D t T Z W N 0 a W 9 u M S 9 E a W 1 f Z G F 0 Z X R h Y m x l L 0 V 4 d H J h Y 3 R l Z C B G a X J z d C B D a G F y Y W N 0 Z X J z M S 5 7 R G F 5 I E 5 h b W U s N H 0 m c X V v d D s s J n F 1 b 3 Q 7 U 2 V j d G l v b j E v R G l t X 2 R h d G V 0 Y W J s Z S 9 J b n N l c n R l Z C B E Y X k g b 2 Y g V 2 V l a y 5 7 R G F 5 I G 9 m I F d l Z W s s N X 0 m c X V v d D s s J n F 1 b 3 Q 7 U 2 V j d G l v b j E v R G l t X 2 R h d G V 0 Y W J s Z S 9 B Z G R l Z C B D b 2 5 k a X R p b 2 5 h b C B D b 2 x 1 b W 4 u e 0 N 1 c 3 R v b S w 2 f S Z x d W 9 0 O 1 0 s J n F 1 b 3 Q 7 Q 2 9 s d W 1 u Q 2 9 1 b n Q m c X V v d D s 6 N y w m c X V v d D t L Z X l D b 2 x 1 b W 5 O Y W 1 l c y Z x d W 9 0 O z p b J n F 1 b 3 Q 7 R G F 0 Z S Z x d W 9 0 O 1 0 s J n F 1 b 3 Q 7 Q 2 9 s d W 1 u S W R l b n R p d G l l c y Z x d W 9 0 O z p b J n F 1 b 3 Q 7 U 2 V j d G l v b j E v R G l t X 2 R h d G V 0 Y W J s Z S 9 D a G F u Z 2 V k I F R 5 c G U u e 0 R h d G U s M n 0 m c X V v d D s s J n F 1 b 3 Q 7 U 2 V j d G l v b j E v R G l t X 2 R h d G V 0 Y W J s Z S 9 J b n N l c n R l Z C B Z Z W F y L n t Z Z W F y L D F 9 J n F 1 b 3 Q 7 L C Z x d W 9 0 O 1 N l Y 3 R p b 2 4 x L 0 R p b V 9 k Y X R l d G F i b G U v R X h 0 c m F j d G V k I E Z p c n N 0 I E N o Y X J h Y 3 R l c n M u e 0 1 v b n R o I E 5 h b W U s M n 0 m c X V v d D s s J n F 1 b 3 Q 7 U 2 V j d G l v b j E v R G l t X 2 R h d G V 0 Y W J s Z S 9 J b n N l c n R l Z C B N b 2 5 0 a C 5 7 T W 9 u d G g s M 3 0 m c X V v d D s s J n F 1 b 3 Q 7 U 2 V j d G l v b j E v R G l t X 2 R h d G V 0 Y W J s Z S 9 F e H R y Y W N 0 Z W Q g R m l y c 3 Q g Q 2 h h c m F j d G V y c z E u e 0 R h e S B O Y W 1 l L D R 9 J n F 1 b 3 Q 7 L C Z x d W 9 0 O 1 N l Y 3 R p b 2 4 x L 0 R p b V 9 k Y X R l d G F i b G U v S W 5 z Z X J 0 Z W Q g R G F 5 I G 9 m I F d l Z W s u e 0 R h e S B v Z i B X Z W V r L D V 9 J n F 1 b 3 Q 7 L C Z x d W 9 0 O 1 N l Y 3 R p b 2 4 x L 0 R p b V 9 k Y X R l d G F i b G U v Q W R k Z W Q g Q 2 9 u Z G l 0 a W 9 u Y W w g Q 2 9 s d W 1 u L n t D d X N 0 b 2 0 s N n 0 m c X V v d D t d L C Z x d W 9 0 O 1 J l b G F 0 a W 9 u c 2 h p c E l u Z m 8 m c X V v d D s 6 W 1 1 9 I i A v P j w v U 3 R h Y m x l R W 5 0 c m l l c z 4 8 L 0 l 0 Z W 0 + P E l 0 Z W 0 + P E l 0 Z W 1 M b 2 N h d G l v b j 4 8 S X R l b V R 5 c G U + R m 9 y b X V s Y T w v S X R l b V R 5 c G U + P E l 0 Z W 1 Q Y X R o P l N l Y 3 R p b 2 4 x L 0 R p b V 9 k Y X R l d G F i b G U v U 2 9 1 c m N l P C 9 J d G V t U G F 0 a D 4 8 L 0 l 0 Z W 1 M b 2 N h d G l v b j 4 8 U 3 R h Y m x l R W 5 0 c m l l c y A v P j w v S X R l b T 4 8 S X R l b T 4 8 S X R l b U x v Y 2 F 0 a W 9 u P j x J d G V t V H l w Z T 5 G b 3 J t d W x h P C 9 J d G V t V H l w Z T 4 8 S X R l b V B h d G g + U 2 V j d G l v b j E v R G l t X 2 R h d G V 0 Y W J s Z S 9 Q c m 9 t b 3 R l Z C U y M E h l Y W R l c n M 8 L 0 l 0 Z W 1 Q Y X R o P j w v S X R l b U x v Y 2 F 0 a W 9 u P j x T d G F i b G V F b n R y a W V z I C 8 + P C 9 J d G V t P j x J d G V t P j x J d G V t T G 9 j Y X R p b 2 4 + P E l 0 Z W 1 U e X B l P k Z v c m 1 1 b G E 8 L 0 l 0 Z W 1 U e X B l P j x J d G V t U G F 0 a D 5 T Z W N 0 a W 9 u M S 9 E a W 1 f Z G F 0 Z X R h Y m x l L 0 N o Y W 5 n Z W Q l M j B U e X B l P C 9 J d G V t U G F 0 a D 4 8 L 0 l 0 Z W 1 M b 2 N h d G l v b j 4 8 U 3 R h Y m x l R W 5 0 c m l l c y A v P j w v S X R l b T 4 8 S X R l b T 4 8 S X R l b U x v Y 2 F 0 a W 9 u P j x J d G V t V H l w Z T 5 G b 3 J t d W x h P C 9 J d G V t V H l w Z T 4 8 S X R l b V B h d G g + U 2 V j d G l v b j E v R G l t X 2 R h d G V 0 Y W J s Z S 9 S Z W 1 v d m V k J T I w T 3 R o Z X I l M j B D b 2 x 1 b W 5 z P C 9 J d G V t U G F 0 a D 4 8 L 0 l 0 Z W 1 M b 2 N h d G l v b j 4 8 U 3 R h Y m x l R W 5 0 c m l l c y A v P j w v S X R l b T 4 8 S X R l b T 4 8 S X R l b U x v Y 2 F 0 a W 9 u P j x J d G V t V H l w Z T 5 G b 3 J t d W x h P C 9 J d G V t V H l w Z T 4 8 S X R l b V B h d G g + U 2 V j d G l v b j E v R G l t X 2 R l b W 9 n c m F w a G l j c y 9 B Z G R l Z C U y M E N 1 c 3 R v b T w v S X R l b V B h d G g + P C 9 J d G V t T G 9 j Y X R p b 2 4 + P F N 0 Y W J s Z U V u d H J p Z X M g L z 4 8 L 0 l 0 Z W 0 + P E l 0 Z W 0 + P E l 0 Z W 1 M b 2 N h d G l v b j 4 8 S X R l b V R 5 c G U + R m 9 y b X V s Y T w v S X R l b V R 5 c G U + P E l 0 Z W 1 Q Y X R o P l N l Y 3 R p b 2 4 x L 0 R p b V 9 k Z W 1 v Z 3 J h c G h p Y 3 M v Q 2 h h b m d l Z C U y M F R 5 c G U x P C 9 J d G V t U G F 0 a D 4 8 L 0 l 0 Z W 1 M b 2 N h d G l v b j 4 8 U 3 R h Y m x l R W 5 0 c m l l c y A v P j w v S X R l b T 4 8 S X R l b T 4 8 S X R l b U x v Y 2 F 0 a W 9 u P j x J d G V t V H l w Z T 5 G b 3 J t d W x h P C 9 J d G V t V H l w Z T 4 8 S X R l b V B h d G g + U 2 V j d G l v b j E v R m F j d H R h Y m x l X 3 J p Z G V y c 2 h p c C 9 J b n N l c n R l Z C U y M E h v d X I 8 L 0 l 0 Z W 1 Q Y X R o P j w v S X R l b U x v Y 2 F 0 a W 9 u P j x T d G F i b G V F b n R y a W V z I C 8 + P C 9 J d G V t P j x J d G V t P j x J d G V t T G 9 j Y X R p b 2 4 + P E l 0 Z W 1 U e X B l P k Z v c m 1 1 b G E 8 L 0 l 0 Z W 1 U e X B l P j x J d G V t U G F 0 a D 5 T Z W N 0 a W 9 u M S 9 G Y W N 0 d G F i b G V f c m l k Z X J z a G l w L 1 J l b 3 J k Z X J l Z C U y M E N v b H V t b n M 8 L 0 l 0 Z W 1 Q Y X R o P j w v S X R l b U x v Y 2 F 0 a W 9 u P j x T d G F i b G V F b n R y a W V z I C 8 + P C 9 J d G V t P j x J d G V t P j x J d G V t T G 9 j Y X R p b 2 4 + P E l 0 Z W 1 U e X B l P k Z v c m 1 1 b G E 8 L 0 l 0 Z W 1 U e X B l P j x J d G V t U G F 0 a D 5 T Z W N 0 a W 9 u M S 9 G Y W N 0 d G F i b G V f c m l k Z X J z a G l w L 0 F k Z G V k J T I w Q 3 V z d G 9 t P C 9 J d G V t U G F 0 a D 4 8 L 0 l 0 Z W 1 M b 2 N h d G l v b j 4 8 U 3 R h Y m x l R W 5 0 c m l l c y A v P j w v S X R l b T 4 8 S X R l b T 4 8 S X R l b U x v Y 2 F 0 a W 9 u P j x J d G V t V H l w Z T 5 G b 3 J t d W x h P C 9 J d G V t V H l w Z T 4 8 S X R l b V B h d G g + U 2 V j d G l v b j E v R m F j d H R h Y m x l X 3 J p Z G V y c 2 h p c C 9 D a G F u Z 2 V k J T I w V H l w Z T E 8 L 0 l 0 Z W 1 Q Y X R o P j w v S X R l b U x v Y 2 F 0 a W 9 u P j x T d G F i b G V F b n R y a W V z I C 8 + P C 9 J d G V t P j x J d G V t P j x J d G V t T G 9 j Y X R p b 2 4 + P E l 0 Z W 1 U e X B l P k Z v c m 1 1 b G E 8 L 0 l 0 Z W 1 U e X B l P j x J d G V t U G F 0 a D 5 T Z W N 0 a W 9 u M S 9 G Y W N 0 d G F i b G V f c m l k Z X J z a G l w L 1 J l b 3 J k Z X J l Z C U y M E N v b H V t b n M x P C 9 J d G V t U G F 0 a D 4 8 L 0 l 0 Z W 1 M b 2 N h d G l v b j 4 8 U 3 R h Y m x l R W 5 0 c m l l c y A v P j w v S X R l b T 4 8 S X R l b T 4 8 S X R l b U x v Y 2 F 0 a W 9 u P j x J d G V t V H l w Z T 5 G b 3 J t d W x h P C 9 J d G V t V H l w Z T 4 8 S X R l b V B h d G g + U 2 V j d G l v b j E v R m F j d H R h Y m x l X 3 J p Z G V y c 2 h p c C 9 B Z G R l Z C U y M E N 1 c 3 R v b T E 8 L 0 l 0 Z W 1 Q Y X R o P j w v S X R l b U x v Y 2 F 0 a W 9 u P j x T d G F i b G V F b n R y a W V z I C 8 + P C 9 J d G V t P j x J d G V t P j x J d G V t T G 9 j Y X R p b 2 4 + P E l 0 Z W 1 U e X B l P k Z v c m 1 1 b G E 8 L 0 l 0 Z W 1 U e X B l P j x J d G V t U G F 0 a D 5 T Z W N 0 a W 9 u M S 9 G Y W N 0 d G F i b G V f c m l k Z X J z a G l w L 1 J l b m F t Z W Q l M j B D b 2 x 1 b W 5 z P C 9 J d G V t U G F 0 a D 4 8 L 0 l 0 Z W 1 M b 2 N h d G l v b j 4 8 U 3 R h Y m x l R W 5 0 c m l l c y A v P j w v S X R l b T 4 8 S X R l b T 4 8 S X R l b U x v Y 2 F 0 a W 9 u P j x J d G V t V H l w Z T 5 G b 3 J t d W x h P C 9 J d G V t V H l w Z T 4 8 S X R l b V B h d G g + U 2 V j d G l v b j E v R m F j d H R h Y m x l X 3 J p Z G V y c 2 h p c C 9 N Z X J n Z W Q l M j B R d W V y a W V z P C 9 J d G V t U G F 0 a D 4 8 L 0 l 0 Z W 1 M b 2 N h d G l v b j 4 8 U 3 R h Y m x l R W 5 0 c m l l c y A v P j w v S X R l b T 4 8 S X R l b T 4 8 S X R l b U x v Y 2 F 0 a W 9 u P j x J d G V t V H l w Z T 5 G b 3 J t d W x h P C 9 J d G V t V H l w Z T 4 8 S X R l b V B h d G g + U 2 V j d G l v b j E v R m F j d H R h Y m x l X 3 J p Z G V y c 2 h p c C 9 F e H B h b m R l Z C U y M E R p b V 9 i d X N l c z w v S X R l b V B h d G g + P C 9 J d G V t T G 9 j Y X R p b 2 4 + P F N 0 Y W J s Z U V u d H J p Z X M g L z 4 8 L 0 l 0 Z W 0 + P E l 0 Z W 0 + P E l 0 Z W 1 M b 2 N h d G l v b j 4 8 S X R l b V R 5 c G U + R m 9 y b X V s Y T w v S X R l b V R 5 c G U + P E l 0 Z W 1 Q Y X R o P l N l Y 3 R p b 2 4 x L 0 Z h Y 3 R 0 Y W J s Z V 9 y a W R l c n N o a X A v Q W R k Z W Q l M j B D d X N 0 b 2 0 y P C 9 J d G V t U G F 0 a D 4 8 L 0 l 0 Z W 1 M b 2 N h d G l v b j 4 8 U 3 R h Y m x l R W 5 0 c m l l c y A v P j w v S X R l b T 4 8 S X R l b T 4 8 S X R l b U x v Y 2 F 0 a W 9 u P j x J d G V t V H l w Z T 5 G b 3 J t d W x h P C 9 J d G V t V H l w Z T 4 8 S X R l b V B h d G g + U 2 V j d G l v b j E v R m F j d H R h Y m x l X 3 J p Z G V y c 2 h p c C 9 D a G F u Z 2 V k J T I w V H l w Z T I 8 L 0 l 0 Z W 1 Q Y X R o P j w v S X R l b U x v Y 2 F 0 a W 9 u P j x T d G F i b G V F b n R y a W V z I C 8 + P C 9 J d G V t P j x J d G V t P j x J d G V t T G 9 j Y X R p b 2 4 + P E l 0 Z W 1 U e X B l P k Z v c m 1 1 b G E 8 L 0 l 0 Z W 1 U e X B l P j x J d G V t U G F 0 a D 5 T Z W N 0 a W 9 u M S 9 G Y W N 0 d G F i b G V f c m l k Z X J z a G l w L 0 F k Z G V k J T I w Q 3 V z d G 9 t M z w v S X R l b V B h d G g + P C 9 J d G V t T G 9 j Y X R p b 2 4 + P F N 0 Y W J s Z U V u d H J p Z X M g L z 4 8 L 0 l 0 Z W 0 + P E l 0 Z W 0 + P E l 0 Z W 1 M b 2 N h d G l v b j 4 8 S X R l b V R 5 c G U + R m 9 y b X V s Y T w v S X R l b V R 5 c G U + P E l 0 Z W 1 Q Y X R o P l N l Y 3 R p b 2 4 x L 0 R p b V 9 k Y X R l d G F i b G U v U m V t b 3 Z l Z C U y M E R 1 c G x p Y 2 F 0 Z X M 8 L 0 l 0 Z W 1 Q Y X R o P j w v S X R l b U x v Y 2 F 0 a W 9 u P j x T d G F i b G V F b n R y a W V z I C 8 + P C 9 J d G V t P j x J d G V t P j x J d G V t T G 9 j Y X R p b 2 4 + P E l 0 Z W 1 U e X B l P k Z v c m 1 1 b G E 8 L 0 l 0 Z W 1 U e X B l P j x J d G V t U G F 0 a D 5 T Z W N 0 a W 9 u M S 9 E a W 1 f Z G F 0 Z X R h Y m x l L 0 l u c 2 V y d G V k J T I w W W V h c j w v S X R l b V B h d G g + P C 9 J d G V t T G 9 j Y X R p b 2 4 + P F N 0 Y W J s Z U V u d H J p Z X M g L z 4 8 L 0 l 0 Z W 0 + P E l 0 Z W 0 + P E l 0 Z W 1 M b 2 N h d G l v b j 4 8 S X R l b V R 5 c G U + R m 9 y b X V s Y T w v S X R l b V R 5 c G U + P E l 0 Z W 1 Q Y X R o P l N l Y 3 R p b 2 4 x L 0 R p b V 9 k Y X R l d G F i b G U v S W 5 z Z X J 0 Z W Q l M j B N b 2 5 0 a C U y M E 5 h b W U 8 L 0 l 0 Z W 1 Q Y X R o P j w v S X R l b U x v Y 2 F 0 a W 9 u P j x T d G F i b G V F b n R y a W V z I C 8 + P C 9 J d G V t P j x J d G V t P j x J d G V t T G 9 j Y X R p b 2 4 + P E l 0 Z W 1 U e X B l P k Z v c m 1 1 b G E 8 L 0 l 0 Z W 1 U e X B l P j x J d G V t U G F 0 a D 5 T Z W N 0 a W 9 u M S 9 E a W 1 f Z G F 0 Z X R h Y m x l L 0 l u c 2 V y d G V k J T I w T W 9 u d G g 8 L 0 l 0 Z W 1 Q Y X R o P j w v S X R l b U x v Y 2 F 0 a W 9 u P j x T d G F i b G V F b n R y a W V z I C 8 + P C 9 J d G V t P j x J d G V t P j x J d G V t T G 9 j Y X R p b 2 4 + P E l 0 Z W 1 U e X B l P k Z v c m 1 1 b G E 8 L 0 l 0 Z W 1 U e X B l P j x J d G V t U G F 0 a D 5 T Z W N 0 a W 9 u M S 9 E a W 1 f Z G F 0 Z X R h Y m x l L 1 J l b m F t Z W Q l M j B D b 2 x 1 b W 5 z P C 9 J d G V t U G F 0 a D 4 8 L 0 l 0 Z W 1 M b 2 N h d G l v b j 4 8 U 3 R h Y m x l R W 5 0 c m l l c y A v P j w v S X R l b T 4 8 S X R l b T 4 8 S X R l b U x v Y 2 F 0 a W 9 u P j x J d G V t V H l w Z T 5 G b 3 J t d W x h P C 9 J d G V t V H l w Z T 4 8 S X R l b V B h d G g + U 2 V j d G l v b j E v R G l t X 2 R h d G V 0 Y W J s Z S 9 J b n N l c n R l Z C U y M E R h e S U y M E 5 h b W U 8 L 0 l 0 Z W 1 Q Y X R o P j w v S X R l b U x v Y 2 F 0 a W 9 u P j x T d G F i b G V F b n R y a W V z I C 8 + P C 9 J d G V t P j x J d G V t P j x J d G V t T G 9 j Y X R p b 2 4 + P E l 0 Z W 1 U e X B l P k Z v c m 1 1 b G E 8 L 0 l 0 Z W 1 U e X B l P j x J d G V t U G F 0 a D 5 T Z W N 0 a W 9 u M S 9 E a W 1 f Z G F 0 Z X R h Y m x l L 0 l u c 2 V y d G V k J T I w R G F 5 J T I w b 2 Y l M j B X Z W V r P C 9 J d G V t U G F 0 a D 4 8 L 0 l 0 Z W 1 M b 2 N h d G l v b j 4 8 U 3 R h Y m x l R W 5 0 c m l l c y A v P j w v S X R l b T 4 8 S X R l b T 4 8 S X R l b U x v Y 2 F 0 a W 9 u P j x J d G V t V H l w Z T 5 G b 3 J t d W x h P C 9 J d G V t V H l w Z T 4 8 S X R l b V B h d G g + U 2 V j d G l v b j E v R G l t X 2 R h d G V 0 Y W J s Z S 9 F e H R y Y W N 0 Z W Q l M j B G a X J z d C U y M E N o Y X J h Y 3 R l c n M 8 L 0 l 0 Z W 1 Q Y X R o P j w v S X R l b U x v Y 2 F 0 a W 9 u P j x T d G F i b G V F b n R y a W V z I C 8 + P C 9 J d G V t P j x J d G V t P j x J d G V t T G 9 j Y X R p b 2 4 + P E l 0 Z W 1 U e X B l P k Z v c m 1 1 b G E 8 L 0 l 0 Z W 1 U e X B l P j x J d G V t U G F 0 a D 5 T Z W N 0 a W 9 u M S 9 E a W 1 f Z G F 0 Z X R h Y m x l L 0 V 4 d H J h Y 3 R l Z C U y M E Z p c n N 0 J T I w Q 2 h h c m F j d G V y c z E 8 L 0 l 0 Z W 1 Q Y X R o P j w v S X R l b U x v Y 2 F 0 a W 9 u P j x T d G F i b G V F b n R y a W V z I C 8 + P C 9 J d G V t P j x J d G V t P j x J d G V t T G 9 j Y X R p b 2 4 + P E l 0 Z W 1 U e X B l P k Z v c m 1 1 b G E 8 L 0 l 0 Z W 1 U e X B l P j x J d G V t U G F 0 a D 5 T Z W N 0 a W 9 u M S 9 E a W 1 f Z G F 0 Z X R h Y m x l L 0 F k Z G V k J T I w Q 2 9 u Z G l 0 a W 9 u Y W w l M j B D b 2 x 1 b W 4 8 L 0 l 0 Z W 1 Q Y X R o P j w v S X R l b U x v Y 2 F 0 a W 9 u P j x T d G F i b G V F b n R y a W V z I C 8 + P C 9 J d G V t P j x J d G V t P j x J d G V t T G 9 j Y X R p b 2 4 + P E l 0 Z W 1 U e X B l P k Z v c m 1 1 b G E 8 L 0 l 0 Z W 1 U e X B l P j x J d G V t U G F 0 a D 5 T Z W N 0 a W 9 u M S 9 E a W 1 f Z G F 0 Z X R h Y m x l L 1 J l b m F t Z W Q l M j B D b 2 x 1 b W 5 z M T w v S X R l b V B h d G g + P C 9 J d G V t T G 9 j Y X R p b 2 4 + P F N 0 Y W J s Z U V u d H J p Z X M g L z 4 8 L 0 l 0 Z W 0 + P E l 0 Z W 0 + P E l 0 Z W 1 M b 2 N h d G l v b j 4 8 S X R l b V R 5 c G U + R m 9 y b X V s Y T w v S X R l b V R 5 c G U + P E l 0 Z W 1 Q Y X R o P l N l Y 3 R p b 2 4 x L 0 N h b G N 1 b G F 0 a W 9 u c z w v S X R l b V B h d G g + P C 9 J d G V t T G 9 j Y X R p b 2 4 + P F N 0 Y W J s Z U V u d H J p Z X M + P E V u d H J 5 I F R 5 c G U 9 I k l z U H J p d m F 0 Z S I g V m F s d W U 9 I m w w I i A v P j x F b n R y e S B U e X B l P S J R d W V y e U l E I i B W Y W x 1 Z T 0 i c 2 N i M G E 0 M D g z L T I x N T Y t N G F m Y i 1 i Y W Y y L W N j N m U w Y T E 4 Y j A 5 Z 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V B p d m 9 0 V G F i b G U y 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Q t M D k t M D Z U M T Y 6 N T M 6 M T M u N z Y 3 N z Y 0 M l o i I C 8 + P E V u d H J 5 I F R 5 c G U 9 I k Z p b G x D b 2 x 1 b W 5 U e X B l c y I g V m F s d W U 9 I n N B Q T 0 9 I i A v P j x F b n R y e S B U e X B l P S J G a W x s Q 2 9 s d W 1 u T m F t Z X M i I F Z h b H V l P S J z W y Z x d W 9 0 O 0 N h b G N 1 b G F 0 a W 9 u 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Y 3 V s Y X R p b 2 5 z L 0 N v b n Z l c n R l Z C B 0 b y B U Y W J s Z S 5 7 Q 2 9 s d W 1 u M S w w f S Z x d W 9 0 O 1 0 s J n F 1 b 3 Q 7 Q 2 9 s d W 1 u Q 2 9 1 b n Q m c X V v d D s 6 M S w m c X V v d D t L Z X l D b 2 x 1 b W 5 O Y W 1 l c y Z x d W 9 0 O z p b X S w m c X V v d D t D b 2 x 1 b W 5 J Z G V u d G l 0 a W V z J n F 1 b 3 Q 7 O l s m c X V v d D t T Z W N 0 a W 9 u M S 9 D Y W x j d W x h d G l v b n M v Q 2 9 u d m V y d G V k I H R v I F R h Y m x l L n t D b 2 x 1 b W 4 x L D B 9 J n F 1 b 3 Q 7 X S w m c X V v d D t S Z W x h d G l v b n N o a X B J b m Z v J n F 1 b 3 Q 7 O l t d f S I g L z 4 8 L 1 N 0 Y W J s Z U V u d H J p Z X M + P C 9 J d G V t P j x J d G V t P j x J d G V t T G 9 j Y X R p b 2 4 + P E l 0 Z W 1 U e X B l P k Z v c m 1 1 b G E 8 L 0 l 0 Z W 1 U e X B l P j x J d G V t U G F 0 a D 5 T Z W N 0 a W 9 u M S 9 D Y W x j d W x h d G l v b n M v U 2 9 1 c m N l P C 9 J d G V t U G F 0 a D 4 8 L 0 l 0 Z W 1 M b 2 N h d G l v b j 4 8 U 3 R h Y m x l R W 5 0 c m l l c y A v P j w v S X R l b T 4 8 S X R l b T 4 8 S X R l b U x v Y 2 F 0 a W 9 u P j x J d G V t V H l w Z T 5 G b 3 J t d W x h P C 9 J d G V t V H l w Z T 4 8 S X R l b V B h d G g + U 2 V j d G l v b j E v Q 2 F s Y 3 V s Y X R p b 2 5 z L 0 N v b n Z l c n R l Z C U y M H R v J T I w V G F i b G U 8 L 0 l 0 Z W 1 Q Y X R o P j w v S X R l b U x v Y 2 F 0 a W 9 u P j x T d G F i b G V F b n R y a W V z I C 8 + P C 9 J d G V t P j x J d G V t P j x J d G V t T G 9 j Y X R p b 2 4 + P E l 0 Z W 1 U e X B l P k Z v c m 1 1 b G E 8 L 0 l 0 Z W 1 U e X B l P j x J d G V t U G F 0 a D 5 T Z W N 0 a W 9 u M S 9 D Y W x j d W x h d G l v b n M v U m V u Y W 1 l Z C U y M E N v b H V t b n M 8 L 0 l 0 Z W 1 Q Y X R o P j w v S X R l b U x v Y 2 F 0 a W 9 u P j x T d G F i b G V F b n R y a W V z I C 8 + P C 9 J d G V t P j x J d G V t P j x J d G V t T G 9 j Y X R p b 2 4 + P E l 0 Z W 1 U e X B l P k Z v c m 1 1 b G E 8 L 0 l 0 Z W 1 U e X B l P j x J d G V t U G F 0 a D 5 T Z W N 0 a W 9 u M S 9 G Y W N 0 d G F i b G V f c m l k Z X J z a G l w L 0 N o Y W 5 n Z W Q l M j B U e X B l M z w v S X R l b V B h d G g + P C 9 J d G V t T G 9 j Y X R p b 2 4 + P F N 0 Y W J s Z U V u d H J p Z X M g L z 4 8 L 0 l 0 Z W 0 + P E l 0 Z W 0 + P E l 0 Z W 1 M b 2 N h d G l v b j 4 8 S X R l b V R 5 c G U + R m 9 y b X V s Y T w v S X R l b V R 5 c G U + P E l 0 Z W 1 Q Y X R o P l N l Y 3 R p b 2 4 x L 0 Z h Y 3 R 0 Y W J s Z V 9 y a W R l c n N o a X A v Q W R k Z W Q l M j B D d X N 0 b 2 0 0 P C 9 J d G V t U G F 0 a D 4 8 L 0 l 0 Z W 1 M b 2 N h d G l v b j 4 8 U 3 R h Y m x l R W 5 0 c m l l c y A v P j w v S X R l b T 4 8 S X R l b T 4 8 S X R l b U x v Y 2 F 0 a W 9 u P j x J d G V t V H l w Z T 5 G b 3 J t d W x h P C 9 J d G V t V H l w Z T 4 8 S X R l b V B h d G g + U 2 V j d G l v b j E v R m F j d H R h Y m x l X 3 J p Z G V y c 2 h p c C 9 D a G F u Z 2 V k J T I w V H l w Z T Q 8 L 0 l 0 Z W 1 Q Y X R o P j w v S X R l b U x v Y 2 F 0 a W 9 u P j x T d G F i b G V F b n R y a W V z I C 8 + P C 9 J d G V t P j x J d G V t P j x J d G V t T G 9 j Y X R p b 2 4 + P E l 0 Z W 1 U e X B l P k Z v c m 1 1 b G E 8 L 0 l 0 Z W 1 U e X B l P j x J d G V t U G F 0 a D 5 T Z W N 0 a W 9 u M S 9 G Y W N 0 d G F i b G V f c m l k Z X J z a G l w L 1 J l b m F t Z W Q l M j B D b 2 x 1 b W 5 z M T w v S X R l b V B h d G g + P C 9 J d G V t T G 9 j Y X R p b 2 4 + P F N 0 Y W J s Z U V u d H J p Z X M g L z 4 8 L 0 l 0 Z W 0 + P E l 0 Z W 0 + P E l 0 Z W 1 M b 2 N h d G l v b j 4 8 S X R l b V R 5 c G U + R m 9 y b X V s Y T w v S X R l b V R 5 c G U + P E l 0 Z W 1 Q Y X R o P l N l Y 3 R p b 2 4 x L 0 Z h Y 3 R 0 Y W J s Z V 9 y a W R l c n N o a X A v U m V v c m R l c m V k J T I w Q 2 9 s d W 1 u c z I 8 L 0 l 0 Z W 1 Q Y X R o P j w v S X R l b U x v Y 2 F 0 a W 9 u P j x T d G F i b G V F b n R y a W V z I C 8 + P C 9 J d G V t P j x J d G V t P j x J d G V t T G 9 j Y X R p b 2 4 + P E l 0 Z W 1 U e X B l P k Z v c m 1 1 b G E 8 L 0 l 0 Z W 1 U e X B l P j x J d G V t U G F 0 a D 5 T Z W N 0 a W 9 u M S 9 G Y W N 0 d G F i b G V f c m l k Z X J z a G l w L 0 N o Y W 5 n Z W Q l M j B U e X B l N T w v S X R l b V B h d G g + P C 9 J d G V t T G 9 j Y X R p b 2 4 + P F N 0 Y W J s Z U V u d H J p Z X M g L z 4 8 L 0 l 0 Z W 0 + P E l 0 Z W 0 + P E l 0 Z W 1 M b 2 N h d G l v b j 4 8 S X R l b V R 5 c G U + R m 9 y b X V s Y T w v S X R l b V R 5 c G U + P E l 0 Z W 1 Q Y X R o P l N l Y 3 R p b 2 4 x L 0 R p b V 9 y b 3 V 0 Z X M v Q W R k Z W Q l M j B D d X N 0 b 2 0 8 L 0 l 0 Z W 1 Q Y X R o P j w v S X R l b U x v Y 2 F 0 a W 9 u P j x T d G F i b G V F b n R y a W V z I C 8 + P C 9 J d G V t P j x J d G V t P j x J d G V t T G 9 j Y X R p b 2 4 + P E l 0 Z W 1 U e X B l P k Z v c m 1 1 b G E 8 L 0 l 0 Z W 1 U e X B l P j x J d G V t U G F 0 a D 5 T Z W N 0 a W 9 u M S 9 E a W 1 f c m 9 1 d G V z L 1 J l b m F t Z W Q l M j B D b 2 x 1 b W 5 z P C 9 J d G V t U G F 0 a D 4 8 L 0 l 0 Z W 1 M b 2 N h d G l v b j 4 8 U 3 R h Y m x l R W 5 0 c m l l c y A v P j w v S X R l b T 4 8 S X R l b T 4 8 S X R l b U x v Y 2 F 0 a W 9 u P j x J d G V t V H l w Z T 5 G b 3 J t d W x h P C 9 J d G V t V H l w Z T 4 8 S X R l b V B h d G g + U 2 V j d G l v b j E v R G l t X 3 J v d X R l c y 9 B Z G R l Z C U y M E N 1 c 3 R v b T E 8 L 0 l 0 Z W 1 Q Y X R o P j w v S X R l b U x v Y 2 F 0 a W 9 u P j x T d G F i b G V F b n R y a W V z I C 8 + P C 9 J d G V t P j x J d G V t P j x J d G V t T G 9 j Y X R p b 2 4 + P E l 0 Z W 1 U e X B l P k Z v c m 1 1 b G E 8 L 0 l 0 Z W 1 U e X B l P j x J d G V t U G F 0 a D 5 T Z W N 0 a W 9 u M S 9 E a W 1 f c m 9 1 d G V z L 1 J l b m F t Z W Q l M j B D b 2 x 1 b W 5 z M T w v S X R l b V B h d G g + P C 9 J d G V t T G 9 j Y X R p b 2 4 + P F N 0 Y W J s Z U V u d H J p Z X M g L z 4 8 L 0 l 0 Z W 0 + P E l 0 Z W 0 + P E l 0 Z W 1 M b 2 N h d G l v b j 4 8 S X R l b V R 5 c G U + R m 9 y b X V s Y T w v S X R l b V R 5 c G U + P E l 0 Z W 1 Q Y X R o P l N l Y 3 R p b 2 4 x L 0 R p b V 9 y b 3 V 0 Z X M v Q 2 h h b m d l Z C U y M F R 5 c G U x P C 9 J d G V t U G F 0 a D 4 8 L 0 l 0 Z W 1 M b 2 N h d G l v b j 4 8 U 3 R h Y m x l R W 5 0 c m l l c y A v P j w v S X R l b T 4 8 L 0 l 0 Z W 1 z P j w v T G 9 j Y W x Q Y W N r Y W d l T W V 0 Y W R h d G F G a W x l P h Y A A A B Q S w U G A A A A A A A A A A A A A A A A A A A A A A A A J g E A A A E A A A D Q j J 3 f A R X R E Y x 6 A M B P w p f r A Q A A A K 0 Q q T j l y A p I v H 8 K m / r p 4 R M A A A A A A g A A A A A A E G Y A A A A B A A A g A A A A e w j B f w z n A G P 9 N S 7 u W I b y 7 w V 7 w 8 8 m p b + k B j U C 1 s V I A b k A A A A A D o A A A A A C A A A g A A A A D h G N H U w q 6 F C e N N g M 9 J g 1 p e + Z 3 m l e y R + r 0 F r b t m d e v n x Q A A A A p e + n 3 9 z L y m L x Z A O B l D a v n X e w Z l 4 F J q U i F 2 n B 4 u d c x / q 0 R x A k p 6 m F Q t g q P W q P J W b l U r A H D j 4 u P T d r 5 M G h E N y a J t S u + Q R U C S g 8 m v m v u a V Y h y 5 A A A A A V D f p a V l 2 h t g d h f O + I I 8 q t W 6 q 5 L e n C i + 2 W 3 m i Z q k e q 2 o z C K K / Y Y A a 7 e K S H Q b N A q X 4 t H B H / I g K q z D T k x k H y J r m h Q = = < / D a t a M a s h u p > 
</file>

<file path=customXml/item3.xml>��< ? x m l   v e r s i o n = " 1 . 0 "   e n c o d i n g = " U T F - 1 6 " ? > < G e m i n i   x m l n s = " h t t p : / / g e m i n i / p i v o t c u s t o m i z a t i o n / L i n k e d T a b l e U p d a t e M o d e " > < C u s t o m C o n t e n t > < ! [ C D A T A [ T r u e ] ] > < / C u s t o m C o n t e n t > < / G e m i n i > 
</file>

<file path=customXml/item30.xml>��< ? x m l   v e r s i o n = " 1 . 0 "   e n c o d i n g = " U T F - 1 6 " ? > < G e m i n i   x m l n s = " h t t p : / / g e m i n i / p i v o t c u s t o m i z a t i o n / 4 2 2 9 4 3 0 e - c 0 b 5 - 4 d 2 e - a 6 e a - 7 f 5 f a 9 6 1 c 2 7 1 " > < 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31.xml>��< ? x m l   v e r s i o n = " 1 . 0 "   e n c o d i n g = " U T F - 1 6 " ? > < G e m i n i   x m l n s = " h t t p : / / g e m i n i / p i v o t c u s t o m i z a t i o n / 5 0 3 7 f 5 8 f - 1 1 4 0 - 4 c a b - b d 5 d - 9 c a b 2 9 f e 6 e 5 d " > < 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32.xml>��< ? x m l   v e r s i o n = " 1 . 0 "   e n c o d i n g = " U T F - 1 6 " ? > < G e m i n i   x m l n s = " h t t p : / / g e m i n i / p i v o t c u s t o m i z a t i o n / 1 a d 8 8 0 9 c - 9 8 f 0 - 4 b f 5 - 8 7 e 9 - 3 7 7 7 7 e 4 1 b 7 4 b " > < 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33.xml>��< ? x m l   v e r s i o n = " 1 . 0 "   e n c o d i n g = " U T F - 1 6 " ? > < G e m i n i   x m l n s = " h t t p : / / g e m i n i / p i v o t c u s t o m i z a t i o n / 7 3 3 8 d 7 c 6 - b 6 4 c - 4 1 0 e - b b d 7 - 8 5 8 0 a d 7 7 4 3 8 5 " > < 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34.xml>��< ? x m l   v e r s i o n = " 1 . 0 "   e n c o d i n g = " U T F - 1 6 " ? > < G e m i n i   x m l n s = " h t t p : / / g e m i n i / p i v o t c u s t o m i z a t i o n / e 1 7 1 6 f 9 0 - 4 1 1 4 - 4 3 3 c - 8 3 6 0 - 5 6 4 f d 8 e 0 4 9 6 8 " > < 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35.xml>��< ? x m l   v e r s i o n = " 1 . 0 "   e n c o d i n g = " U T F - 1 6 " ? > < G e m i n i   x m l n s = " h t t p : / / g e m i n i / p i v o t c u s t o m i z a t i o n / c a b 2 1 c d 5 - 0 6 7 7 - 4 a c e - 8 e 4 1 - 7 3 c 0 9 9 b 6 3 3 0 0 " > < 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36.xml>��< ? x m l   v e r s i o n = " 1 . 0 "   e n c o d i n g = " U T F - 1 6 " ? > < G e m i n i   x m l n s = " h t t p : / / g e m i n i / p i v o t c u s t o m i z a t i o n / 2 0 f 3 b 8 b 4 - 8 c 8 8 - 4 a 3 1 - b a d 2 - 4 1 0 4 e c f 8 8 a f 1 " > < 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37.xml>��< ? x m l   v e r s i o n = " 1 . 0 "   e n c o d i n g = " U T F - 1 6 " ? > < G e m i n i   x m l n s = " h t t p : / / g e m i n i / p i v o t c u s t o m i z a t i o n / 2 f 2 f 8 d e 3 - 6 2 b d - 4 7 4 5 - 9 d 2 e - 7 a 8 8 1 4 6 7 7 a 2 1 " > < 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38.xml>��< ? x m l   v e r s i o n = " 1 . 0 "   e n c o d i n g = " U T F - 1 6 " ? > < G e m i n i   x m l n s = " h t t p : / / g e m i n i / p i v o t c u s t o m i z a t i o n / 8 a c 6 5 c f 4 - 2 a 6 d - 4 6 e c - a 6 8 7 - a 9 d 4 9 b c 9 1 f 8 a " > < 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39.xml>��< ? x m l   v e r s i o n = " 1 . 0 "   e n c o d i n g = " U T F - 1 6 " ? > < G e m i n i   x m l n s = " h t t p : / / g e m i n i / p i v o t c u s t o m i z a t i o n / 6 d 2 f 8 4 c a - 9 9 c 4 - 4 a 0 0 - 8 1 d e - 5 2 a 9 a f a 7 e 9 d 5 " > < 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4.xml>��< ? x m l   v e r s i o n = " 1 . 0 "   e n c o d i n g = " U T F - 1 6 " ? > < G e m i n i   x m l n s = " h t t p : / / g e m i n i / p i v o t c u s t o m i z a t i o n / T a b l e O r d e r " > < C u s t o m C o n t e n t > < ! [ C D A T A [ D i m _ b u s e s _ 2 c f a 0 4 f 1 - 3 f a c - 4 d 4 9 - 8 c b 9 - f 7 6 d e 4 6 6 b c 6 9 , D i m _ d e m o g r a p h i c s _ 3 9 2 c 3 2 f c - 1 2 c a - 4 e 1 9 - 8 e b 4 - d 7 8 0 2 5 1 6 9 f 5 4 , D i m _ r o u t e s _ 2 4 6 f a 5 b 1 - e 5 6 2 - 4 6 1 0 - b c e e - 6 3 4 1 3 a b c 3 a 2 a , F a c t t a b l e _ r i d e r s h i p _ 1 7 4 1 0 c d 1 - 6 8 b 2 - 4 b 6 0 - b a 9 a - 6 c f c b c a 7 d 0 7 1 , D i m _ d a t e t a b l e _ 6 d 3 2 4 e d 4 - 7 b 9 5 - 4 3 4 b - 8 c 9 4 - c 9 7 6 4 c d 2 7 0 5 0 , C a l c u l a t i o n s _ 5 d 7 7 b a c 3 - 8 9 7 4 - 4 7 b 7 - a 5 2 4 - f 4 a 3 d 9 8 c 6 2 d 8 ] ] > < / C u s t o m C o n t e n t > < / G e m i n i > 
</file>

<file path=customXml/item40.xml>��< ? x m l   v e r s i o n = " 1 . 0 "   e n c o d i n g = " U T F - 1 6 " ? > < G e m i n i   x m l n s = " h t t p : / / g e m i n i / p i v o t c u s t o m i z a t i o n / d 7 b 8 d 3 8 5 - c 5 8 e - 4 f 7 b - b 7 3 4 - 4 a 7 e 2 d d 4 9 7 6 c " > < 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41.xml>��< ? x m l   v e r s i o n = " 1 . 0 "   e n c o d i n g = " U T F - 1 6 " ? > < G e m i n i   x m l n s = " h t t p : / / g e m i n i / p i v o t c u s t o m i z a t i o n / 1 a 7 a b e 4 4 - e 1 9 8 - 4 5 d e - 9 9 1 0 - 5 9 0 c 5 6 0 7 0 6 7 7 " > < 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42.xml>��< ? x m l   v e r s i o n = " 1 . 0 "   e n c o d i n g = " U T F - 1 6 " ? > < G e m i n i   x m l n s = " h t t p : / / g e m i n i / p i v o t c u s t o m i z a t i o n / 0 4 c 0 2 7 d 5 - 6 1 5 3 - 4 3 f c - a a 0 2 - c b 8 0 5 1 6 9 9 2 1 6 " > < 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43.xml>��< ? x m l   v e r s i o n = " 1 . 0 "   e n c o d i n g = " U T F - 1 6 " ? > < G e m i n i   x m l n s = " h t t p : / / g e m i n i / p i v o t c u s t o m i z a t i o n / 5 7 4 b 2 8 f b - 9 1 7 7 - 4 3 1 a - 8 4 f e - a 7 a c 5 c 4 1 6 8 9 8 " > < 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i t e m > < M e a s u r e N a m e > B u s   U t i l i z a t i o n   % < / M e a s u r e N a m e > < D i s p l a y N a m e > B u s   U t i l i z a t i o n   % < / D i s p l a y N a m e > < V i s i b l e > F a l s e < / V i s i b l e > < / i t e m > < / C a l c u l a t e d F i e l d s > < S A H o s t H a s h > 0 < / S A H o s t H a s h > < G e m i n i F i e l d L i s t V i s i b l e > T r u e < / G e m i n i F i e l d L i s t V i s i b l e > < / S e t t i n g s > ] ] > < / C u s t o m C o n t e n t > < / G e m i n i > 
</file>

<file path=customXml/item44.xml>��< ? x m l   v e r s i o n = " 1 . 0 "   e n c o d i n g = " U T F - 1 6 " ? > < G e m i n i   x m l n s = " h t t p : / / g e m i n i / p i v o t c u s t o m i z a t i o n / 3 4 7 6 d 4 f 1 - f 6 7 f - 4 c 7 2 - b e 4 7 - 0 9 d 3 8 d 7 f 8 8 e 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45.xml>��< ? x m l   v e r s i o n = " 1 . 0 "   e n c o d i n g = " U T F - 1 6 " ? > < G e m i n i   x m l n s = " h t t p : / / g e m i n i / p i v o t c u s t o m i z a t i o n / c b b f 5 2 3 8 - e f 3 a - 4 8 9 3 - a 8 f 6 - 0 2 c 1 8 3 e 6 c d 1 6 " > < 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i t e m > < M e a s u r e N a m e > m e a s u r e   1 < / M e a s u r e N a m e > < D i s p l a y N a m e > m e a s u r e   1 < / D i s p l a y N a m e > < V i s i b l e > T r u e < / V i s i b l e > < / i t e m > < / C a l c u l a t e d F i e l d s > < S A H o s t H a s h > 0 < / S A H o s t H a s h > < G e m i n i F i e l d L i s t V i s i b l e > T r u e < / G e m i n i F i e l d L i s t V i s i b l e > < / S e t t i n g s > ] ] > < / C u s t o m C o n t e n t > < / G e m i n i > 
</file>

<file path=customXml/item46.xml>��< ? x m l   v e r s i o n = " 1 . 0 "   e n c o d i n g = " U T F - 1 6 " ? > < G e m i n i   x m l n s = " h t t p : / / g e m i n i / p i v o t c u s t o m i z a t i o n / e b e 1 e 8 2 e - 1 8 1 3 - 4 8 0 e - 8 4 9 4 - 4 1 3 5 1 7 5 f b 8 1 1 " > < 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47.xml>��< ? x m l   v e r s i o n = " 1 . 0 "   e n c o d i n g = " U T F - 1 6 " ? > < G e m i n i   x m l n s = " h t t p : / / g e m i n i / p i v o t c u s t o m i z a t i o n / c f 2 6 3 e 7 5 - 5 9 9 7 - 4 f 4 3 - b 8 3 a - b a a 7 3 4 9 4 1 b b 9 " > < 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48.xml>��< ? x m l   v e r s i o n = " 1 . 0 "   e n c o d i n g = " U T F - 1 6 " ? > < G e m i n i   x m l n s = " h t t p : / / g e m i n i / p i v o t c u s t o m i z a t i o n / b 5 c e c 4 a f - 2 0 1 a - 4 7 6 1 - a 9 b 6 - a 8 d f a d 1 4 6 6 b 9 " > < 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49.xml>��< ? x m l   v e r s i o n = " 1 . 0 "   e n c o d i n g = " U T F - 1 6 " ? > < G e m i n i   x m l n s = " h t t p : / / g e m i n i / p i v o t c u s t o m i z a t i o n / f 1 7 f 5 f 4 0 - 1 6 c 3 - 4 9 d 5 - 9 9 c e - 7 7 a b 6 8 c b d 1 5 8 " > < 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xml>��< ? x m l   v e r s i o n = " 1 . 0 "   e n c o d i n g = " U T F - 1 6 " ? > < G e m i n i   x m l n s = " h t t p : / / g e m i n i / p i v o t c u s t o m i z a t i o n / S h o w H i d d e n " > < C u s t o m C o n t e n t > < ! [ C D A T A [ T r u e ] ] > < / C u s t o m C o n t e n t > < / G e m i n i > 
</file>

<file path=customXml/item50.xml>��< ? x m l   v e r s i o n = " 1 . 0 "   e n c o d i n g = " U T F - 1 6 " ? > < G e m i n i   x m l n s = " h t t p : / / g e m i n i / p i v o t c u s t o m i z a t i o n / f c 1 b 0 5 4 e - b 9 e 9 - 4 4 d 1 - 8 1 f 3 - 0 1 d b c 3 c 9 8 b 8 2 " > < 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1.xml>��< ? x m l   v e r s i o n = " 1 . 0 "   e n c o d i n g = " U T F - 1 6 " ? > < G e m i n i   x m l n s = " h t t p : / / g e m i n i / p i v o t c u s t o m i z a t i o n / c 6 2 3 f a d 0 - f 9 6 c - 4 8 8 d - a a 8 9 - 0 a 4 d 5 2 d c 6 b e 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2.xml>��< ? x m l   v e r s i o n = " 1 . 0 "   e n c o d i n g = " U T F - 1 6 " ? > < G e m i n i   x m l n s = " h t t p : / / g e m i n i / p i v o t c u s t o m i z a t i o n / 5 e f 8 8 d 8 0 - 2 0 b b - 4 4 8 d - 9 1 1 d - 5 3 a 5 1 5 4 c e c 8 c " > < 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3.xml>��< ? x m l   v e r s i o n = " 1 . 0 "   e n c o d i n g = " U T F - 1 6 " ? > < G e m i n i   x m l n s = " h t t p : / / g e m i n i / p i v o t c u s t o m i z a t i o n / d 0 9 0 8 8 8 b - 3 b 8 b - 4 7 b 3 - 8 c 1 1 - 8 a e a e 1 d 3 4 7 2 f " > < 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4.xml>��< ? x m l   v e r s i o n = " 1 . 0 "   e n c o d i n g = " U T F - 1 6 " ? > < G e m i n i   x m l n s = " h t t p : / / g e m i n i / p i v o t c u s t o m i z a t i o n / 9 5 d b 5 9 6 5 - 9 8 d b - 4 e 2 e - 8 1 4 9 - 5 f d e c 2 6 f f b 0 4 " > < 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5.xml>��< ? x m l   v e r s i o n = " 1 . 0 "   e n c o d i n g = " U T F - 1 6 " ? > < G e m i n i   x m l n s = " h t t p : / / g e m i n i / p i v o t c u s t o m i z a t i o n / a c 8 1 6 0 7 c - 8 9 d e - 4 e 7 9 - a d b 8 - 2 9 e 4 0 1 b 9 6 6 7 f " > < 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6.xml>��< ? x m l   v e r s i o n = " 1 . 0 "   e n c o d i n g = " U T F - 1 6 " ? > < G e m i n i   x m l n s = " h t t p : / / g e m i n i / p i v o t c u s t o m i z a t i o n / e a c c 2 b 1 8 - 6 6 7 5 - 4 b c 3 - 8 7 7 f - e 5 e e 1 1 2 d 0 a 0 e " > < 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7.xml>��< ? x m l   v e r s i o n = " 1 . 0 "   e n c o d i n g = " U T F - 1 6 " ? > < G e m i n i   x m l n s = " h t t p : / / g e m i n i / p i v o t c u s t o m i z a t i o n / 5 a a 6 1 4 f 3 - e f 9 4 - 4 5 6 3 - a d 7 b - c b 9 7 f 7 f 5 a c 8 a " > < 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8.xml>��< ? x m l   v e r s i o n = " 1 . 0 "   e n c o d i n g = " U T F - 1 6 " ? > < G e m i n i   x m l n s = " h t t p : / / g e m i n i / p i v o t c u s t o m i z a t i o n / a 1 0 b b 1 3 4 - 4 7 f 5 - 4 9 9 2 - 9 0 6 f - 9 7 2 7 4 c 5 4 7 6 b 1 " > < 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59.xml>��< ? x m l   v e r s i o n = " 1 . 0 "   e n c o d i n g = " U T F - 1 6 " ? > < G e m i n i   x m l n s = " h t t p : / / g e m i n i / p i v o t c u s t o m i z a t i o n / f 4 d d 4 b 9 5 - c 9 a 3 - 4 6 c 8 - b a 1 a - 0 2 4 6 f 4 a 3 0 c 0 d " > < 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6.xml>��< ? x m l   v e r s i o n = " 1 . 0 "   e n c o d i n g = " U T F - 1 6 " ? > < G e m i n i   x m l n s = " h t t p : / / g e m i n i / p i v o t c u s t o m i z a t i o n / 2 b 3 8 b b 2 5 - b 1 f 3 - 4 5 9 4 - a 0 e 2 - a 1 c 9 4 f 5 7 8 8 9 a " > < 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60.xml>��< ? x m l   v e r s i o n = " 1 . 0 "   e n c o d i n g = " U T F - 1 6 " ? > < G e m i n i   x m l n s = " h t t p : / / g e m i n i / p i v o t c u s t o m i z a t i o n / d 7 8 7 8 c 2 c - a 8 c e - 4 4 4 c - 8 4 e e - d 2 8 a d 3 0 8 e 8 1 f " > < 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61.xml>��< ? x m l   v e r s i o n = " 1 . 0 "   e n c o d i n g = " U T F - 1 6 " ? > < G e m i n i   x m l n s = " h t t p : / / g e m i n i / p i v o t c u s t o m i z a t i o n / 4 0 9 f 9 2 0 3 - e 9 4 5 - 4 9 4 d - 9 9 1 c - a f c 5 f 8 4 c 5 7 6 5 " > < 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62.xml>��< ? x m l   v e r s i o n = " 1 . 0 "   e n c o d i n g = " U T F - 1 6 " ? > < G e m i n i   x m l n s = " h t t p : / / g e m i n i / p i v o t c u s t o m i z a t i o n / 0 e d c 5 0 4 d - 6 8 8 2 - 4 f e a - a 7 1 c - e b 1 4 8 7 f 7 8 0 9 c " > < 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63.xml>��< ? x m l   v e r s i o n = " 1 . 0 "   e n c o d i n g = " U T F - 1 6 " ? > < G e m i n i   x m l n s = " h t t p : / / g e m i n i / p i v o t c u s t o m i z a t i o n / e 5 7 e 0 8 d 5 - c c 5 c - 4 c c 6 - b 0 6 f - e 7 1 8 2 c 0 5 6 9 0 0 " > < 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64.xml>��< ? x m l   v e r s i o n = " 1 . 0 "   e n c o d i n g = " U T F - 1 6 " ? > < G e m i n i   x m l n s = " h t t p : / / g e m i n i / p i v o t c u s t o m i z a t i o n / 4 0 d c b 3 d c - 7 9 0 f - 4 e 6 3 - 9 3 2 5 - d 4 4 9 f b e 1 d 3 8 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65.xml>��< ? x m l   v e r s i o n = " 1 . 0 "   e n c o d i n g = " U T F - 1 6 " ? > < G e m i n i   x m l n s = " h t t p : / / g e m i n i / p i v o t c u s t o m i z a t i o n / a f b 9 4 7 3 2 - 5 5 8 c - 4 8 4 6 - b b 0 8 - 1 b 6 8 3 e 5 d 0 b 1 7 " > < 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66.xml>��< ? x m l   v e r s i o n = " 1 . 0 "   e n c o d i n g = " U T F - 1 6 " ? > < G e m i n i   x m l n s = " h t t p : / / g e m i n i / p i v o t c u s t o m i z a t i o n / d 9 7 3 f e d 3 - 6 6 1 a - 4 5 e 3 - 8 d 7 0 - 1 e e 3 1 2 3 f d 0 c a " > < 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67.xml>��< ? x m l   v e r s i o n = " 1 . 0 "   e n c o d i n g = " U T F - 1 6 " ? > < G e m i n i   x m l n s = " h t t p : / / g e m i n i / p i v o t c u s t o m i z a t i o n / S a n d b o x N o n E m p t y " > < C u s t o m C o n t e n t > < ! [ C D A T A [ 1 ] ] > < / C u s t o m C o n t e n t > < / G e m i n i > 
</file>

<file path=customXml/item68.xml>��< ? x m l   v e r s i o n = " 1 . 0 "   e n c o d i n g = " U T F - 1 6 " ? > < G e m i n i   x m l n s = " h t t p : / / g e m i n i / p i v o t c u s t o m i z a t i o n / I s S a n d b o x E m b e d d e d " > < C u s t o m C o n t e n t > < ! [ C D A T A [ y e s ] ] > < / C u s t o m C o n t e n t > < / G e m i n i > 
</file>

<file path=customXml/item69.xml>��< ? x m l   v e r s i o n = " 1 . 0 "   e n c o d i n g = " U T F - 1 6 " ? > < G e m i n i   x m l n s = " h t t p : / / g e m i n i / p i v o t c u s t o m i z a t i o n / P o w e r P i v o t V e r s i o n " > < C u s t o m C o n t e n t > < ! [ C D A T A [ 2 0 1 5 . 1 3 0 . 1 6 0 5 . 1 5 6 7 ] ] > < / C u s t o m C o n t e n t > < / G e m i n i > 
</file>

<file path=customXml/item7.xml>��< ? x m l   v e r s i o n = " 1 . 0 "   e n c o d i n g = " U T F - 1 6 " ? > < G e m i n i   x m l n s = " h t t p : / / g e m i n i / p i v o t c u s t o m i z a t i o n / T a b l e X M L _ D i m _ b u s e s _ 2 c f a 0 4 f 1 - 3 f a c - 4 d 4 9 - 8 c b 9 - f 7 6 d e 4 6 6 b c 6 9 " > < C u s t o m C o n t e n t > < ! [ C D A T A [ < T a b l e W i d g e t G r i d S e r i a l i z a t i o n   x m l n s : x s d = " h t t p : / / w w w . w 3 . o r g / 2 0 0 1 / X M L S c h e m a "   x m l n s : x s i = " h t t p : / / w w w . w 3 . o r g / 2 0 0 1 / X M L S c h e m a - i n s t a n c e " > < C o l u m n S u g g e s t e d T y p e   / > < C o l u m n F o r m a t   / > < C o l u m n A c c u r a c y   / > < C o l u m n C u r r e n c y S y m b o l   / > < C o l u m n P o s i t i v e P a t t e r n   / > < C o l u m n N e g a t i v e P a t t e r n   / > < C o l u m n W i d t h s > < i t e m > < k e y > < s t r i n g > B u s I D < / s t r i n g > < / k e y > < v a l u e > < i n t > 7 5 < / i n t > < / v a l u e > < / i t e m > < i t e m > < k e y > < s t r i n g > R o u t e I D < / s t r i n g > < / k e y > < v a l u e > < i n t > 8 9 < / i n t > < / v a l u e > < / i t e m > < i t e m > < k e y > < s t r i n g > B u s N u m b e r < / s t r i n g > < / k e y > < v a l u e > < i n t > 1 1 4 < / i n t > < / v a l u e > < / i t e m > < i t e m > < k e y > < s t r i n g > C a p a c i t y < / s t r i n g > < / k e y > < v a l u e > < i n t > 9 2 < / i n t > < / v a l u e > < / i t e m > < / C o l u m n W i d t h s > < C o l u m n D i s p l a y I n d e x > < i t e m > < k e y > < s t r i n g > B u s I D < / s t r i n g > < / k e y > < v a l u e > < i n t > 0 < / i n t > < / v a l u e > < / i t e m > < i t e m > < k e y > < s t r i n g > R o u t e I D < / s t r i n g > < / k e y > < v a l u e > < i n t > 1 < / i n t > < / v a l u e > < / i t e m > < i t e m > < k e y > < s t r i n g > B u s N u m b e r < / s t r i n g > < / k e y > < v a l u e > < i n t > 2 < / i n t > < / v a l u e > < / i t e m > < i t e m > < k e y > < s t r i n g > C a p a c i t y < / s t r i n g > < / k e y > < v a l u e > < i n t > 3 < / i n t > < / v a l u e > < / i t e m > < / C o l u m n D i s p l a y I n d e x > < C o l u m n F r o z e n   / > < C o l u m n C h e c k e d   / > < C o l u m n F i l t e r   / > < S e l e c t i o n F i l t e r   / > < F i l t e r P a r a m e t e r s   / > < I s S o r t D e s c e n d i n g > f a l s e < / I s S o r t D e s c e n d i n g > < / T a b l e W i d g e t G r i d S e r i a l i z a t i o n > ] ] > < / C u s t o m C o n t e n t > < / G e m i n i > 
</file>

<file path=customXml/item70.xml>��< ? x m l   v e r s i o n = " 1 . 0 "   e n c o d i n g = " U T F - 1 6 " ? > < G e m i n i   x m l n s = " h t t p : / / g e m i n i / p i v o t c u s t o m i z a t i o n / R e l a t i o n s h i p A u t o D e t e c t i o n E n a b l e d " > < C u s t o m C o n t e n t > < ! [ C D A T A [ T r u e ] ] > < / C u s t o m C o n t e n t > < / G e m i n i > 
</file>

<file path=customXml/item7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 2 0 2 4 - 0 9 - 0 9 T 0 2 : 3 8 : 2 1 . 1 4 3 2 3 8 + 0 5 : 3 0 < / L a s t P r o c e s s e d T i m e > < / D a t a M o d e l i n g S a n d b o x . S e r i a l i z e d S a n d b o x E r r o r C a c h e > ] ] > < / C u s t o m C o n t e n t > < / G e m i n i > 
</file>

<file path=customXml/item8.xml>��< ? x m l   v e r s i o n = " 1 . 0 "   e n c o d i n g = " U T F - 1 6 " ? > < G e m i n i   x m l n s = " h t t p : / / g e m i n i / p i v o t c u s t o m i z a t i o n / d a f 1 4 7 a a - b 3 4 c - 4 d f f - 8 d 0 4 - 4 7 f 1 7 8 6 7 d 6 f 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9.xml>��< ? x m l   v e r s i o n = " 1 . 0 "   e n c o d i n g = " U T F - 1 6 " ? > < G e m i n i   x m l n s = " h t t p : / / g e m i n i / p i v o t c u s t o m i z a t i o n / 2 5 8 0 9 7 2 d - 1 f 8 9 - 4 3 3 0 - a 6 8 d - 8 7 5 8 8 1 3 2 1 d 9 8 " > < 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M e a s u r e N a m e > < D i s p l a y N a m e > A v e r a g e   P a s s e n g e r < / D i s p l a y N a m e > < V i s i b l e > F a l s e < / V i s i b l e > < / i t e m > < i t e m > < M e a s u r e N a m e > T o t a l   B u s e s < / M e a s u r e N a m e > < D i s p l a y N a m e > T o t a l   B u s e s 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6A42224-AB8F-4700-A9E4-5C39474288F1}">
  <ds:schemaRefs/>
</ds:datastoreItem>
</file>

<file path=customXml/itemProps10.xml><?xml version="1.0" encoding="utf-8"?>
<ds:datastoreItem xmlns:ds="http://schemas.openxmlformats.org/officeDocument/2006/customXml" ds:itemID="{11DC71D4-CE68-4733-8449-D37FD1169B95}">
  <ds:schemaRefs/>
</ds:datastoreItem>
</file>

<file path=customXml/itemProps11.xml><?xml version="1.0" encoding="utf-8"?>
<ds:datastoreItem xmlns:ds="http://schemas.openxmlformats.org/officeDocument/2006/customXml" ds:itemID="{894B7B3F-1C2A-4784-9BB3-8461681D60F2}">
  <ds:schemaRefs/>
</ds:datastoreItem>
</file>

<file path=customXml/itemProps12.xml><?xml version="1.0" encoding="utf-8"?>
<ds:datastoreItem xmlns:ds="http://schemas.openxmlformats.org/officeDocument/2006/customXml" ds:itemID="{F3649FB8-E0A4-4067-91B2-9CC8A5843950}">
  <ds:schemaRefs/>
</ds:datastoreItem>
</file>

<file path=customXml/itemProps13.xml><?xml version="1.0" encoding="utf-8"?>
<ds:datastoreItem xmlns:ds="http://schemas.openxmlformats.org/officeDocument/2006/customXml" ds:itemID="{1CB7787E-CEFC-4DCD-A528-A7CF6FDDC4EF}">
  <ds:schemaRefs/>
</ds:datastoreItem>
</file>

<file path=customXml/itemProps14.xml><?xml version="1.0" encoding="utf-8"?>
<ds:datastoreItem xmlns:ds="http://schemas.openxmlformats.org/officeDocument/2006/customXml" ds:itemID="{A849AF07-66DC-4307-ADAE-26129CD71854}">
  <ds:schemaRefs/>
</ds:datastoreItem>
</file>

<file path=customXml/itemProps15.xml><?xml version="1.0" encoding="utf-8"?>
<ds:datastoreItem xmlns:ds="http://schemas.openxmlformats.org/officeDocument/2006/customXml" ds:itemID="{7C68FBF8-3A55-426C-934E-2918D66691F4}">
  <ds:schemaRefs/>
</ds:datastoreItem>
</file>

<file path=customXml/itemProps16.xml><?xml version="1.0" encoding="utf-8"?>
<ds:datastoreItem xmlns:ds="http://schemas.openxmlformats.org/officeDocument/2006/customXml" ds:itemID="{12A10C86-F7F8-43D1-A2A2-8F6F667785C8}">
  <ds:schemaRefs/>
</ds:datastoreItem>
</file>

<file path=customXml/itemProps17.xml><?xml version="1.0" encoding="utf-8"?>
<ds:datastoreItem xmlns:ds="http://schemas.openxmlformats.org/officeDocument/2006/customXml" ds:itemID="{BFF6B9A9-AFFD-4DA4-A631-9B5B025D383C}">
  <ds:schemaRefs/>
</ds:datastoreItem>
</file>

<file path=customXml/itemProps18.xml><?xml version="1.0" encoding="utf-8"?>
<ds:datastoreItem xmlns:ds="http://schemas.openxmlformats.org/officeDocument/2006/customXml" ds:itemID="{F22EC5CB-342B-49C2-8A4F-C00B196D4F2B}">
  <ds:schemaRefs/>
</ds:datastoreItem>
</file>

<file path=customXml/itemProps19.xml><?xml version="1.0" encoding="utf-8"?>
<ds:datastoreItem xmlns:ds="http://schemas.openxmlformats.org/officeDocument/2006/customXml" ds:itemID="{7AA20B1E-17A1-49CC-8306-7A3443074E9B}">
  <ds:schemaRefs/>
</ds:datastoreItem>
</file>

<file path=customXml/itemProps2.xml><?xml version="1.0" encoding="utf-8"?>
<ds:datastoreItem xmlns:ds="http://schemas.openxmlformats.org/officeDocument/2006/customXml" ds:itemID="{D0992B10-2CFD-4E62-89EA-9660BEA53665}">
  <ds:schemaRefs/>
</ds:datastoreItem>
</file>

<file path=customXml/itemProps20.xml><?xml version="1.0" encoding="utf-8"?>
<ds:datastoreItem xmlns:ds="http://schemas.openxmlformats.org/officeDocument/2006/customXml" ds:itemID="{299BC28A-DF55-4358-9FD9-4916E8B693DC}">
  <ds:schemaRefs/>
</ds:datastoreItem>
</file>

<file path=customXml/itemProps21.xml><?xml version="1.0" encoding="utf-8"?>
<ds:datastoreItem xmlns:ds="http://schemas.openxmlformats.org/officeDocument/2006/customXml" ds:itemID="{D183F738-63FC-433F-9CEA-97ECC4A6AF69}">
  <ds:schemaRefs/>
</ds:datastoreItem>
</file>

<file path=customXml/itemProps22.xml><?xml version="1.0" encoding="utf-8"?>
<ds:datastoreItem xmlns:ds="http://schemas.openxmlformats.org/officeDocument/2006/customXml" ds:itemID="{E398CA48-C1A8-48BA-ADA9-4ADC0EC2BF85}">
  <ds:schemaRefs/>
</ds:datastoreItem>
</file>

<file path=customXml/itemProps23.xml><?xml version="1.0" encoding="utf-8"?>
<ds:datastoreItem xmlns:ds="http://schemas.openxmlformats.org/officeDocument/2006/customXml" ds:itemID="{B3828679-AE06-439D-A5B2-B8F3A6F06A8C}">
  <ds:schemaRefs/>
</ds:datastoreItem>
</file>

<file path=customXml/itemProps24.xml><?xml version="1.0" encoding="utf-8"?>
<ds:datastoreItem xmlns:ds="http://schemas.openxmlformats.org/officeDocument/2006/customXml" ds:itemID="{DE20B438-58D0-4C1D-B33D-C83C58FE96DC}">
  <ds:schemaRefs/>
</ds:datastoreItem>
</file>

<file path=customXml/itemProps25.xml><?xml version="1.0" encoding="utf-8"?>
<ds:datastoreItem xmlns:ds="http://schemas.openxmlformats.org/officeDocument/2006/customXml" ds:itemID="{17C397A4-ED84-49B4-A597-A17C4EDF7166}">
  <ds:schemaRefs/>
</ds:datastoreItem>
</file>

<file path=customXml/itemProps26.xml><?xml version="1.0" encoding="utf-8"?>
<ds:datastoreItem xmlns:ds="http://schemas.openxmlformats.org/officeDocument/2006/customXml" ds:itemID="{321C67E9-A630-42F3-BC70-6AFE5DE97F9C}">
  <ds:schemaRefs/>
</ds:datastoreItem>
</file>

<file path=customXml/itemProps27.xml><?xml version="1.0" encoding="utf-8"?>
<ds:datastoreItem xmlns:ds="http://schemas.openxmlformats.org/officeDocument/2006/customXml" ds:itemID="{660BD836-0E22-4A44-991A-E850C84011E3}">
  <ds:schemaRefs/>
</ds:datastoreItem>
</file>

<file path=customXml/itemProps28.xml><?xml version="1.0" encoding="utf-8"?>
<ds:datastoreItem xmlns:ds="http://schemas.openxmlformats.org/officeDocument/2006/customXml" ds:itemID="{76E6C5FE-BF97-40B0-B5D2-D512EAFE1A29}">
  <ds:schemaRefs/>
</ds:datastoreItem>
</file>

<file path=customXml/itemProps29.xml><?xml version="1.0" encoding="utf-8"?>
<ds:datastoreItem xmlns:ds="http://schemas.openxmlformats.org/officeDocument/2006/customXml" ds:itemID="{EFB29ECB-636A-44F9-A679-EC454D4E4E91}">
  <ds:schemaRefs>
    <ds:schemaRef ds:uri="http://schemas.microsoft.com/DataMashup"/>
  </ds:schemaRefs>
</ds:datastoreItem>
</file>

<file path=customXml/itemProps3.xml><?xml version="1.0" encoding="utf-8"?>
<ds:datastoreItem xmlns:ds="http://schemas.openxmlformats.org/officeDocument/2006/customXml" ds:itemID="{4ABDD889-E4D5-4068-9099-722FF00C2718}">
  <ds:schemaRefs/>
</ds:datastoreItem>
</file>

<file path=customXml/itemProps30.xml><?xml version="1.0" encoding="utf-8"?>
<ds:datastoreItem xmlns:ds="http://schemas.openxmlformats.org/officeDocument/2006/customXml" ds:itemID="{A6692B20-292F-449B-8188-57F33965B4BC}">
  <ds:schemaRefs/>
</ds:datastoreItem>
</file>

<file path=customXml/itemProps31.xml><?xml version="1.0" encoding="utf-8"?>
<ds:datastoreItem xmlns:ds="http://schemas.openxmlformats.org/officeDocument/2006/customXml" ds:itemID="{FDA73870-425B-4DAB-8DF6-3B55BF76BF4A}">
  <ds:schemaRefs/>
</ds:datastoreItem>
</file>

<file path=customXml/itemProps32.xml><?xml version="1.0" encoding="utf-8"?>
<ds:datastoreItem xmlns:ds="http://schemas.openxmlformats.org/officeDocument/2006/customXml" ds:itemID="{35B6568A-4178-4BCC-B072-4C4B09F39FF2}">
  <ds:schemaRefs/>
</ds:datastoreItem>
</file>

<file path=customXml/itemProps33.xml><?xml version="1.0" encoding="utf-8"?>
<ds:datastoreItem xmlns:ds="http://schemas.openxmlformats.org/officeDocument/2006/customXml" ds:itemID="{2F2AAC4D-228A-4701-B2F1-B33817B44EAE}">
  <ds:schemaRefs/>
</ds:datastoreItem>
</file>

<file path=customXml/itemProps34.xml><?xml version="1.0" encoding="utf-8"?>
<ds:datastoreItem xmlns:ds="http://schemas.openxmlformats.org/officeDocument/2006/customXml" ds:itemID="{DB54AB22-82E4-4C7E-853D-A07EA2205D4B}">
  <ds:schemaRefs/>
</ds:datastoreItem>
</file>

<file path=customXml/itemProps35.xml><?xml version="1.0" encoding="utf-8"?>
<ds:datastoreItem xmlns:ds="http://schemas.openxmlformats.org/officeDocument/2006/customXml" ds:itemID="{930E42AA-DBA2-475C-B72C-1EF97E64C0F5}">
  <ds:schemaRefs/>
</ds:datastoreItem>
</file>

<file path=customXml/itemProps36.xml><?xml version="1.0" encoding="utf-8"?>
<ds:datastoreItem xmlns:ds="http://schemas.openxmlformats.org/officeDocument/2006/customXml" ds:itemID="{DAB16E9F-B86D-4680-939D-C9ECB7829507}">
  <ds:schemaRefs/>
</ds:datastoreItem>
</file>

<file path=customXml/itemProps37.xml><?xml version="1.0" encoding="utf-8"?>
<ds:datastoreItem xmlns:ds="http://schemas.openxmlformats.org/officeDocument/2006/customXml" ds:itemID="{87CCF1A1-3F5E-4AA7-9ED5-47C7ED85CF4D}">
  <ds:schemaRefs/>
</ds:datastoreItem>
</file>

<file path=customXml/itemProps38.xml><?xml version="1.0" encoding="utf-8"?>
<ds:datastoreItem xmlns:ds="http://schemas.openxmlformats.org/officeDocument/2006/customXml" ds:itemID="{BE39869A-76D9-485C-B6A6-EEAE3D83B297}">
  <ds:schemaRefs/>
</ds:datastoreItem>
</file>

<file path=customXml/itemProps39.xml><?xml version="1.0" encoding="utf-8"?>
<ds:datastoreItem xmlns:ds="http://schemas.openxmlformats.org/officeDocument/2006/customXml" ds:itemID="{4C459452-5FA0-4D4F-B5F6-67252F7E7530}">
  <ds:schemaRefs/>
</ds:datastoreItem>
</file>

<file path=customXml/itemProps4.xml><?xml version="1.0" encoding="utf-8"?>
<ds:datastoreItem xmlns:ds="http://schemas.openxmlformats.org/officeDocument/2006/customXml" ds:itemID="{F3B46B0E-A6A7-485E-A1AA-9A7EA8343378}">
  <ds:schemaRefs/>
</ds:datastoreItem>
</file>

<file path=customXml/itemProps40.xml><?xml version="1.0" encoding="utf-8"?>
<ds:datastoreItem xmlns:ds="http://schemas.openxmlformats.org/officeDocument/2006/customXml" ds:itemID="{863155E9-E691-4CF0-AD98-0B2CBA8D935F}">
  <ds:schemaRefs/>
</ds:datastoreItem>
</file>

<file path=customXml/itemProps41.xml><?xml version="1.0" encoding="utf-8"?>
<ds:datastoreItem xmlns:ds="http://schemas.openxmlformats.org/officeDocument/2006/customXml" ds:itemID="{017D3065-B349-41B8-B79B-0D29F4BBBC60}">
  <ds:schemaRefs/>
</ds:datastoreItem>
</file>

<file path=customXml/itemProps42.xml><?xml version="1.0" encoding="utf-8"?>
<ds:datastoreItem xmlns:ds="http://schemas.openxmlformats.org/officeDocument/2006/customXml" ds:itemID="{3E756AA9-5F13-4ED7-AB3C-613DC3CE5138}">
  <ds:schemaRefs/>
</ds:datastoreItem>
</file>

<file path=customXml/itemProps43.xml><?xml version="1.0" encoding="utf-8"?>
<ds:datastoreItem xmlns:ds="http://schemas.openxmlformats.org/officeDocument/2006/customXml" ds:itemID="{E21C8458-224F-442E-B03D-5E29778430C5}">
  <ds:schemaRefs/>
</ds:datastoreItem>
</file>

<file path=customXml/itemProps44.xml><?xml version="1.0" encoding="utf-8"?>
<ds:datastoreItem xmlns:ds="http://schemas.openxmlformats.org/officeDocument/2006/customXml" ds:itemID="{235D9B4A-6601-4BB9-B6B3-89D54EC4060B}">
  <ds:schemaRefs/>
</ds:datastoreItem>
</file>

<file path=customXml/itemProps45.xml><?xml version="1.0" encoding="utf-8"?>
<ds:datastoreItem xmlns:ds="http://schemas.openxmlformats.org/officeDocument/2006/customXml" ds:itemID="{AC1FF2C1-F63E-435F-90B6-6F71DCEFCD5C}">
  <ds:schemaRefs/>
</ds:datastoreItem>
</file>

<file path=customXml/itemProps46.xml><?xml version="1.0" encoding="utf-8"?>
<ds:datastoreItem xmlns:ds="http://schemas.openxmlformats.org/officeDocument/2006/customXml" ds:itemID="{FCDD5882-009B-4FF9-A78B-40CDA7DD4E4A}">
  <ds:schemaRefs/>
</ds:datastoreItem>
</file>

<file path=customXml/itemProps47.xml><?xml version="1.0" encoding="utf-8"?>
<ds:datastoreItem xmlns:ds="http://schemas.openxmlformats.org/officeDocument/2006/customXml" ds:itemID="{1EF582B5-726A-4D08-9664-D2462BA55F4E}">
  <ds:schemaRefs/>
</ds:datastoreItem>
</file>

<file path=customXml/itemProps48.xml><?xml version="1.0" encoding="utf-8"?>
<ds:datastoreItem xmlns:ds="http://schemas.openxmlformats.org/officeDocument/2006/customXml" ds:itemID="{2B9326F2-0F3C-4DE1-BF82-101C0C8D063E}">
  <ds:schemaRefs/>
</ds:datastoreItem>
</file>

<file path=customXml/itemProps49.xml><?xml version="1.0" encoding="utf-8"?>
<ds:datastoreItem xmlns:ds="http://schemas.openxmlformats.org/officeDocument/2006/customXml" ds:itemID="{8C17F9AD-81AA-4AE4-A56C-EA66B1A0FFC3}">
  <ds:schemaRefs/>
</ds:datastoreItem>
</file>

<file path=customXml/itemProps5.xml><?xml version="1.0" encoding="utf-8"?>
<ds:datastoreItem xmlns:ds="http://schemas.openxmlformats.org/officeDocument/2006/customXml" ds:itemID="{6BA71C9A-C635-4568-9289-F7DA74ABA104}">
  <ds:schemaRefs/>
</ds:datastoreItem>
</file>

<file path=customXml/itemProps50.xml><?xml version="1.0" encoding="utf-8"?>
<ds:datastoreItem xmlns:ds="http://schemas.openxmlformats.org/officeDocument/2006/customXml" ds:itemID="{3B9E08F0-39F9-4C35-AC8C-5F9FBE50CEDC}">
  <ds:schemaRefs/>
</ds:datastoreItem>
</file>

<file path=customXml/itemProps51.xml><?xml version="1.0" encoding="utf-8"?>
<ds:datastoreItem xmlns:ds="http://schemas.openxmlformats.org/officeDocument/2006/customXml" ds:itemID="{546B2200-B7C6-4764-83B6-E9479B7A6B79}">
  <ds:schemaRefs/>
</ds:datastoreItem>
</file>

<file path=customXml/itemProps52.xml><?xml version="1.0" encoding="utf-8"?>
<ds:datastoreItem xmlns:ds="http://schemas.openxmlformats.org/officeDocument/2006/customXml" ds:itemID="{27A3BE1D-F786-4231-A0D4-B8A062DCF2E9}">
  <ds:schemaRefs/>
</ds:datastoreItem>
</file>

<file path=customXml/itemProps53.xml><?xml version="1.0" encoding="utf-8"?>
<ds:datastoreItem xmlns:ds="http://schemas.openxmlformats.org/officeDocument/2006/customXml" ds:itemID="{8FDECB18-A869-4DED-AC37-6BA1FBCEF69F}">
  <ds:schemaRefs/>
</ds:datastoreItem>
</file>

<file path=customXml/itemProps54.xml><?xml version="1.0" encoding="utf-8"?>
<ds:datastoreItem xmlns:ds="http://schemas.openxmlformats.org/officeDocument/2006/customXml" ds:itemID="{F36FA3A9-95DB-431F-BF32-01B3858BCA43}">
  <ds:schemaRefs/>
</ds:datastoreItem>
</file>

<file path=customXml/itemProps55.xml><?xml version="1.0" encoding="utf-8"?>
<ds:datastoreItem xmlns:ds="http://schemas.openxmlformats.org/officeDocument/2006/customXml" ds:itemID="{AD6559D3-28DE-4D20-A7D4-CD277F72EDCE}">
  <ds:schemaRefs/>
</ds:datastoreItem>
</file>

<file path=customXml/itemProps56.xml><?xml version="1.0" encoding="utf-8"?>
<ds:datastoreItem xmlns:ds="http://schemas.openxmlformats.org/officeDocument/2006/customXml" ds:itemID="{3F9A316B-A88C-401A-8078-193CCD0FE1E8}">
  <ds:schemaRefs/>
</ds:datastoreItem>
</file>

<file path=customXml/itemProps57.xml><?xml version="1.0" encoding="utf-8"?>
<ds:datastoreItem xmlns:ds="http://schemas.openxmlformats.org/officeDocument/2006/customXml" ds:itemID="{7452B323-A35B-4359-8135-919BED5D28EF}">
  <ds:schemaRefs/>
</ds:datastoreItem>
</file>

<file path=customXml/itemProps58.xml><?xml version="1.0" encoding="utf-8"?>
<ds:datastoreItem xmlns:ds="http://schemas.openxmlformats.org/officeDocument/2006/customXml" ds:itemID="{2F089BDE-92E3-41AD-AAFD-E22CBEEABA4A}">
  <ds:schemaRefs/>
</ds:datastoreItem>
</file>

<file path=customXml/itemProps59.xml><?xml version="1.0" encoding="utf-8"?>
<ds:datastoreItem xmlns:ds="http://schemas.openxmlformats.org/officeDocument/2006/customXml" ds:itemID="{8EA0410B-B82A-457A-B789-00E034BD7184}">
  <ds:schemaRefs/>
</ds:datastoreItem>
</file>

<file path=customXml/itemProps6.xml><?xml version="1.0" encoding="utf-8"?>
<ds:datastoreItem xmlns:ds="http://schemas.openxmlformats.org/officeDocument/2006/customXml" ds:itemID="{DBF18D55-1CA5-414A-BB2D-64FCB81A41CD}">
  <ds:schemaRefs/>
</ds:datastoreItem>
</file>

<file path=customXml/itemProps60.xml><?xml version="1.0" encoding="utf-8"?>
<ds:datastoreItem xmlns:ds="http://schemas.openxmlformats.org/officeDocument/2006/customXml" ds:itemID="{7B12C2CF-751E-4BED-BD91-CB0D879D4ED9}">
  <ds:schemaRefs/>
</ds:datastoreItem>
</file>

<file path=customXml/itemProps61.xml><?xml version="1.0" encoding="utf-8"?>
<ds:datastoreItem xmlns:ds="http://schemas.openxmlformats.org/officeDocument/2006/customXml" ds:itemID="{C5CCF13F-9060-4D1B-B177-DE82F66880A5}">
  <ds:schemaRefs/>
</ds:datastoreItem>
</file>

<file path=customXml/itemProps62.xml><?xml version="1.0" encoding="utf-8"?>
<ds:datastoreItem xmlns:ds="http://schemas.openxmlformats.org/officeDocument/2006/customXml" ds:itemID="{9CE849D9-0DE2-403A-B209-2B8D920DC8B1}">
  <ds:schemaRefs/>
</ds:datastoreItem>
</file>

<file path=customXml/itemProps63.xml><?xml version="1.0" encoding="utf-8"?>
<ds:datastoreItem xmlns:ds="http://schemas.openxmlformats.org/officeDocument/2006/customXml" ds:itemID="{F4C8FCEF-7B9F-40AB-8835-159886E95E3E}">
  <ds:schemaRefs/>
</ds:datastoreItem>
</file>

<file path=customXml/itemProps64.xml><?xml version="1.0" encoding="utf-8"?>
<ds:datastoreItem xmlns:ds="http://schemas.openxmlformats.org/officeDocument/2006/customXml" ds:itemID="{C895B9CD-BB9A-4DEF-9FC6-AA2722A2AB8C}">
  <ds:schemaRefs/>
</ds:datastoreItem>
</file>

<file path=customXml/itemProps65.xml><?xml version="1.0" encoding="utf-8"?>
<ds:datastoreItem xmlns:ds="http://schemas.openxmlformats.org/officeDocument/2006/customXml" ds:itemID="{74957C33-2125-45CC-93EF-63B6ECC2E8AE}">
  <ds:schemaRefs/>
</ds:datastoreItem>
</file>

<file path=customXml/itemProps66.xml><?xml version="1.0" encoding="utf-8"?>
<ds:datastoreItem xmlns:ds="http://schemas.openxmlformats.org/officeDocument/2006/customXml" ds:itemID="{AF99DBAF-6823-48E2-A61A-C4F93D2D5B8C}">
  <ds:schemaRefs/>
</ds:datastoreItem>
</file>

<file path=customXml/itemProps67.xml><?xml version="1.0" encoding="utf-8"?>
<ds:datastoreItem xmlns:ds="http://schemas.openxmlformats.org/officeDocument/2006/customXml" ds:itemID="{CA10489B-4AEB-439C-9170-9374935D7F22}">
  <ds:schemaRefs/>
</ds:datastoreItem>
</file>

<file path=customXml/itemProps68.xml><?xml version="1.0" encoding="utf-8"?>
<ds:datastoreItem xmlns:ds="http://schemas.openxmlformats.org/officeDocument/2006/customXml" ds:itemID="{50C64049-F84D-470E-8AED-DE2654AFD2D9}">
  <ds:schemaRefs/>
</ds:datastoreItem>
</file>

<file path=customXml/itemProps69.xml><?xml version="1.0" encoding="utf-8"?>
<ds:datastoreItem xmlns:ds="http://schemas.openxmlformats.org/officeDocument/2006/customXml" ds:itemID="{94FAD72F-3095-4412-AEF2-DA53DECF1EB7}">
  <ds:schemaRefs/>
</ds:datastoreItem>
</file>

<file path=customXml/itemProps7.xml><?xml version="1.0" encoding="utf-8"?>
<ds:datastoreItem xmlns:ds="http://schemas.openxmlformats.org/officeDocument/2006/customXml" ds:itemID="{6A58D634-24F8-4069-895C-3D19E2B4D9D9}">
  <ds:schemaRefs/>
</ds:datastoreItem>
</file>

<file path=customXml/itemProps70.xml><?xml version="1.0" encoding="utf-8"?>
<ds:datastoreItem xmlns:ds="http://schemas.openxmlformats.org/officeDocument/2006/customXml" ds:itemID="{28CC3DB1-AB22-4EDD-826F-C2E516B815C0}">
  <ds:schemaRefs/>
</ds:datastoreItem>
</file>

<file path=customXml/itemProps71.xml><?xml version="1.0" encoding="utf-8"?>
<ds:datastoreItem xmlns:ds="http://schemas.openxmlformats.org/officeDocument/2006/customXml" ds:itemID="{28A27524-256E-469A-8739-ABFE992C1342}">
  <ds:schemaRefs/>
</ds:datastoreItem>
</file>

<file path=customXml/itemProps8.xml><?xml version="1.0" encoding="utf-8"?>
<ds:datastoreItem xmlns:ds="http://schemas.openxmlformats.org/officeDocument/2006/customXml" ds:itemID="{8962BEA7-E734-42D4-B520-926A53604308}">
  <ds:schemaRefs/>
</ds:datastoreItem>
</file>

<file path=customXml/itemProps9.xml><?xml version="1.0" encoding="utf-8"?>
<ds:datastoreItem xmlns:ds="http://schemas.openxmlformats.org/officeDocument/2006/customXml" ds:itemID="{FCD2C375-52C9-4168-8DDF-CB0BDF1239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Analysis</vt:lpstr>
      <vt:lpstr>Analysis2</vt:lpstr>
      <vt:lpstr>Analysis3</vt:lpstr>
      <vt:lpstr>Dashboard</vt:lpstr>
      <vt:lpstr>Dashboard2</vt:lpstr>
      <vt:lpstr>Dashboard3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Singha</dc:creator>
  <cp:lastModifiedBy>Vishal Singha</cp:lastModifiedBy>
  <dcterms:created xsi:type="dcterms:W3CDTF">2024-09-06T15:11:39Z</dcterms:created>
  <dcterms:modified xsi:type="dcterms:W3CDTF">2024-09-08T21:08:21Z</dcterms:modified>
</cp:coreProperties>
</file>