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visha\Desktop\Files\"/>
    </mc:Choice>
  </mc:AlternateContent>
  <xr:revisionPtr revIDLastSave="0" documentId="8_{2DA160E5-6FF8-4354-9C53-B42E4B12D7E4}" xr6:coauthVersionLast="47" xr6:coauthVersionMax="47" xr10:uidLastSave="{00000000-0000-0000-0000-000000000000}"/>
  <bookViews>
    <workbookView xWindow="9285" yWindow="645" windowWidth="19515" windowHeight="15480" xr2:uid="{CC8455A1-8041-4084-BAB5-31839C9A21A6}"/>
  </bookViews>
  <sheets>
    <sheet name="Chart of Accounts" sheetId="1" r:id="rId1"/>
    <sheet name="General Entries" sheetId="2" r:id="rId2"/>
    <sheet name="Ledger" sheetId="8" r:id="rId3"/>
    <sheet name="Trail Balance" sheetId="9" r:id="rId4"/>
    <sheet name="Income Statements" sheetId="3" r:id="rId5"/>
    <sheet name="Balance Sheet" sheetId="10" r:id="rId6"/>
  </sheets>
  <definedNames>
    <definedName name="_xlnm._FilterDatabase" localSheetId="3" hidden="1">'Trail Balance'!$E$3:$F$19</definedName>
    <definedName name="Slicer_Account">#N/A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3" l="1"/>
  <c r="E5" i="3"/>
  <c r="E16" i="3"/>
  <c r="D31" i="10"/>
  <c r="D25" i="10"/>
  <c r="D26" i="10"/>
  <c r="D11" i="10"/>
  <c r="D12" i="10"/>
  <c r="D13" i="10"/>
  <c r="D14" i="10"/>
  <c r="E6" i="10"/>
  <c r="E9" i="10" s="1"/>
  <c r="E5" i="9"/>
  <c r="F5" i="9" s="1"/>
  <c r="E6" i="9"/>
  <c r="F6" i="9" s="1"/>
  <c r="E7" i="9"/>
  <c r="F7" i="9" s="1"/>
  <c r="E8" i="9"/>
  <c r="F8" i="9" s="1"/>
  <c r="E9" i="9"/>
  <c r="F9" i="9" s="1"/>
  <c r="E10" i="9"/>
  <c r="F10" i="9" s="1"/>
  <c r="E11" i="9"/>
  <c r="F11" i="9" s="1"/>
  <c r="E12" i="9"/>
  <c r="F12" i="9" s="1"/>
  <c r="E13" i="9"/>
  <c r="F13" i="9" s="1"/>
  <c r="E14" i="9"/>
  <c r="F14" i="9" s="1"/>
  <c r="E15" i="9"/>
  <c r="F15" i="9" s="1"/>
  <c r="E16" i="9"/>
  <c r="F16" i="9" s="1"/>
  <c r="E17" i="9"/>
  <c r="F17" i="9" s="1"/>
  <c r="E18" i="9"/>
  <c r="F18" i="9" s="1"/>
  <c r="E4" i="9"/>
  <c r="F4" i="9" s="1"/>
  <c r="D12" i="3"/>
  <c r="D13" i="3"/>
  <c r="D14" i="3"/>
  <c r="D11" i="3"/>
  <c r="A2" i="8"/>
  <c r="E28" i="10" l="1"/>
  <c r="E15" i="10"/>
  <c r="E16" i="10" s="1"/>
  <c r="E9" i="3"/>
  <c r="E17" i="3" s="1"/>
  <c r="E18" i="3" s="1"/>
  <c r="E19" i="3" s="1"/>
  <c r="D32" i="10" s="1"/>
  <c r="E34" i="10" s="1"/>
  <c r="E35" i="10" s="1"/>
</calcChain>
</file>

<file path=xl/sharedStrings.xml><?xml version="1.0" encoding="utf-8"?>
<sst xmlns="http://schemas.openxmlformats.org/spreadsheetml/2006/main" count="220" uniqueCount="91">
  <si>
    <t>Chart of Accounts</t>
  </si>
  <si>
    <t>For the year 30 June 2024</t>
  </si>
  <si>
    <t xml:space="preserve"> </t>
  </si>
  <si>
    <t>Account Categories</t>
  </si>
  <si>
    <t>Assets</t>
  </si>
  <si>
    <t>Liabilities</t>
  </si>
  <si>
    <t>Equity</t>
  </si>
  <si>
    <t>Expenses</t>
  </si>
  <si>
    <t>Revenue</t>
  </si>
  <si>
    <t>Non-current assets</t>
  </si>
  <si>
    <t>current assets</t>
  </si>
  <si>
    <t>Non-current Liabilities</t>
  </si>
  <si>
    <t>Current Liabilities</t>
  </si>
  <si>
    <t>Balance sheet</t>
  </si>
  <si>
    <t>Income Statement</t>
  </si>
  <si>
    <t>Income Statements</t>
  </si>
  <si>
    <t>Date</t>
  </si>
  <si>
    <t>Description</t>
  </si>
  <si>
    <t>Account</t>
  </si>
  <si>
    <t>Debit</t>
  </si>
  <si>
    <t>Credit</t>
  </si>
  <si>
    <t>Established Business</t>
  </si>
  <si>
    <t>Individual Account</t>
  </si>
  <si>
    <t xml:space="preserve">Cash </t>
  </si>
  <si>
    <t>Inventory Purchased</t>
  </si>
  <si>
    <t>Cash Deposited into bank</t>
  </si>
  <si>
    <t>Bank</t>
  </si>
  <si>
    <t xml:space="preserve">Inventory </t>
  </si>
  <si>
    <t>Mega Mart - Vendor</t>
  </si>
  <si>
    <t>Sale</t>
  </si>
  <si>
    <t>Inventory Sold</t>
  </si>
  <si>
    <t>Mr. Rehman - Customer</t>
  </si>
  <si>
    <t>Entertainment Expense</t>
  </si>
  <si>
    <t>Expense Incurred</t>
  </si>
  <si>
    <t>Office Supplies</t>
  </si>
  <si>
    <t>Computer Purchase</t>
  </si>
  <si>
    <t>Computer</t>
  </si>
  <si>
    <t>Salaries paid</t>
  </si>
  <si>
    <t>Salaries</t>
  </si>
  <si>
    <t>Rent Paid</t>
  </si>
  <si>
    <t>Rent</t>
  </si>
  <si>
    <t>Grand Total</t>
  </si>
  <si>
    <t>Sum of Debit</t>
  </si>
  <si>
    <t>Sum of Credit</t>
  </si>
  <si>
    <t>Sum of Balance</t>
  </si>
  <si>
    <t>Ledger</t>
  </si>
  <si>
    <t>Trail Balance</t>
  </si>
  <si>
    <t>For the year ended June 30, 2024</t>
  </si>
  <si>
    <t>Amount (INR)</t>
  </si>
  <si>
    <t>Gross Profit</t>
  </si>
  <si>
    <t>Operating Expenses</t>
  </si>
  <si>
    <t>Operating Profit</t>
  </si>
  <si>
    <t>Net Profit</t>
  </si>
  <si>
    <t>Asset</t>
  </si>
  <si>
    <t>Total Non-Current Assets</t>
  </si>
  <si>
    <t>Non-Current Assets</t>
  </si>
  <si>
    <t>Current Assets</t>
  </si>
  <si>
    <t>Total Current Assets</t>
  </si>
  <si>
    <t>Total  Assets</t>
  </si>
  <si>
    <t>Liabilities and Equity</t>
  </si>
  <si>
    <t>Non-Current Liabilites</t>
  </si>
  <si>
    <t>Total Non-Current Liabilities</t>
  </si>
  <si>
    <t>Current Liabilites</t>
  </si>
  <si>
    <t>Cost of goods sold</t>
  </si>
  <si>
    <t>Inventory Adjustment</t>
  </si>
  <si>
    <t>Tax 30%</t>
  </si>
  <si>
    <t>Tax</t>
  </si>
  <si>
    <t>Govt</t>
  </si>
  <si>
    <t>Tax Working Adj.</t>
  </si>
  <si>
    <t>Sub-Account</t>
  </si>
  <si>
    <t>Financial Statement</t>
  </si>
  <si>
    <t>Started Business with 5000000 with cash</t>
  </si>
  <si>
    <t>Total Liabilities</t>
  </si>
  <si>
    <t>Total Liabilities and Equity</t>
  </si>
  <si>
    <t>Total Equity</t>
  </si>
  <si>
    <t>Journal</t>
  </si>
  <si>
    <t>Mohant &amp; Sons Pvt. Limited</t>
  </si>
  <si>
    <t>Financial Statements</t>
  </si>
  <si>
    <t>Sub Ledgers</t>
  </si>
  <si>
    <t>Inventory purchase on cash</t>
  </si>
  <si>
    <t>being sales to Mr. Rehman on credit</t>
  </si>
  <si>
    <t>being sale on Cash</t>
  </si>
  <si>
    <t>being cogs charged on inventory</t>
  </si>
  <si>
    <t>being deposited 1500000 in bank</t>
  </si>
  <si>
    <t>being Inventory purchased 750000 form Mega mart</t>
  </si>
  <si>
    <t>being office supplies expense paid</t>
  </si>
  <si>
    <t>being entertainment expense paid</t>
  </si>
  <si>
    <t>being computer purchase on cash</t>
  </si>
  <si>
    <t>being salaries paid.</t>
  </si>
  <si>
    <t>being rent paid.</t>
  </si>
  <si>
    <t>being tax paid to the govt.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</si>
</sst>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_ ;[Red]\-#,##0\ "/>
    <numFmt numFmtId="165" formatCode="#,##0;[Red]#,##0"/>
  </numFmts>
  <fonts count="17" x14ac:knownFonts="1">
    <font>
      <sz val="11"/>
      <color theme="1"/>
      <name val="Calibri"/>
      <family val="2"/>
    </font>
    <font>
      <b/>
      <sz val="11"/>
      <color theme="1"/>
      <name val="Calibri"/>
      <family val="2"/>
    </font>
    <font>
      <sz val="11"/>
      <color theme="0"/>
      <name val="Calibri"/>
      <family val="2"/>
    </font>
    <font>
      <i/>
      <sz val="11"/>
      <color theme="1"/>
      <name val="Calibri"/>
      <family val="2"/>
    </font>
    <font>
      <i/>
      <sz val="16"/>
      <color theme="1"/>
      <name val="Calibri"/>
      <family val="2"/>
    </font>
    <font>
      <sz val="8"/>
      <name val="Calibri"/>
      <family val="2"/>
    </font>
    <font>
      <i/>
      <sz val="20"/>
      <color theme="1"/>
      <name val="Calibri"/>
      <family val="2"/>
    </font>
    <font>
      <i/>
      <sz val="24"/>
      <color theme="1"/>
      <name val="Calibri"/>
      <family val="2"/>
    </font>
    <font>
      <b/>
      <sz val="20"/>
      <color theme="1"/>
      <name val="Calibri"/>
      <family val="2"/>
    </font>
    <font>
      <b/>
      <sz val="14"/>
      <color theme="1"/>
      <name val="Calibri"/>
      <family val="2"/>
    </font>
    <font>
      <b/>
      <sz val="12"/>
      <color theme="1"/>
      <name val="Calibri"/>
      <family val="2"/>
    </font>
    <font>
      <b/>
      <sz val="16"/>
      <color theme="1"/>
      <name val="Calibri"/>
      <family val="2"/>
    </font>
    <font>
      <sz val="11"/>
      <color theme="1"/>
      <name val="Calibri"/>
      <family val="2"/>
    </font>
    <font>
      <sz val="11"/>
      <color rgb="FFFF0000"/>
      <name val="Calibri"/>
      <family val="2"/>
    </font>
    <font>
      <sz val="11"/>
      <color theme="4" tint="-0.249977111117893"/>
      <name val="Calibri"/>
      <family val="2"/>
    </font>
    <font>
      <sz val="12"/>
      <color theme="1"/>
      <name val="Calibri"/>
      <family val="2"/>
    </font>
    <font>
      <i/>
      <sz val="26"/>
      <color theme="1"/>
      <name val="Calibri"/>
      <family val="2"/>
    </font>
  </fonts>
  <fills count="8">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rgb="FF63A4F7"/>
        <bgColor indexed="64"/>
      </patternFill>
    </fill>
    <fill>
      <patternFill patternType="solid">
        <fgColor rgb="FFD4D4D4"/>
        <bgColor indexed="64"/>
      </patternFill>
    </fill>
    <fill>
      <patternFill patternType="solid">
        <fgColor theme="0"/>
        <bgColor indexed="64"/>
      </patternFill>
    </fill>
    <fill>
      <patternFill patternType="solid">
        <fgColor rgb="FF227ACB"/>
        <bgColor indexed="64"/>
      </patternFill>
    </fill>
  </fills>
  <borders count="17">
    <border>
      <left/>
      <right/>
      <top/>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ck">
        <color auto="1"/>
      </bottom>
      <diagonal/>
    </border>
  </borders>
  <cellStyleXfs count="2">
    <xf numFmtId="0" fontId="0" fillId="0" borderId="0"/>
    <xf numFmtId="43" fontId="12" fillId="0" borderId="0" applyFont="0" applyFill="0" applyBorder="0" applyAlignment="0" applyProtection="0"/>
  </cellStyleXfs>
  <cellXfs count="104">
    <xf numFmtId="0" fontId="0" fillId="0" borderId="0" xfId="0"/>
    <xf numFmtId="0" fontId="0" fillId="0" borderId="1" xfId="0" applyBorder="1"/>
    <xf numFmtId="3" fontId="0" fillId="0" borderId="0" xfId="0" applyNumberFormat="1"/>
    <xf numFmtId="16" fontId="0" fillId="0" borderId="0" xfId="0" applyNumberFormat="1"/>
    <xf numFmtId="0" fontId="9" fillId="4" borderId="2" xfId="0" applyFont="1" applyFill="1" applyBorder="1"/>
    <xf numFmtId="3" fontId="0" fillId="0" borderId="1" xfId="0" applyNumberFormat="1" applyBorder="1"/>
    <xf numFmtId="0" fontId="0" fillId="0" borderId="2" xfId="0" applyBorder="1"/>
    <xf numFmtId="0" fontId="4" fillId="0" borderId="0" xfId="0" applyFont="1"/>
    <xf numFmtId="0" fontId="6" fillId="0" borderId="4" xfId="0" applyFont="1" applyBorder="1"/>
    <xf numFmtId="0" fontId="4" fillId="0" borderId="2" xfId="0" applyFont="1" applyBorder="1"/>
    <xf numFmtId="0" fontId="6" fillId="0" borderId="6" xfId="0" applyFont="1" applyBorder="1"/>
    <xf numFmtId="0" fontId="0" fillId="0" borderId="7" xfId="0" applyBorder="1"/>
    <xf numFmtId="0" fontId="0" fillId="0" borderId="6" xfId="0" applyBorder="1"/>
    <xf numFmtId="0" fontId="0" fillId="0" borderId="8" xfId="0" applyBorder="1"/>
    <xf numFmtId="0" fontId="0" fillId="0" borderId="9" xfId="0" applyBorder="1"/>
    <xf numFmtId="3" fontId="0" fillId="0" borderId="2" xfId="0" applyNumberFormat="1" applyBorder="1"/>
    <xf numFmtId="15" fontId="0" fillId="0" borderId="6" xfId="0" applyNumberFormat="1" applyBorder="1"/>
    <xf numFmtId="15" fontId="0" fillId="0" borderId="8" xfId="0" applyNumberFormat="1" applyBorder="1"/>
    <xf numFmtId="0" fontId="0" fillId="0" borderId="4" xfId="0" applyBorder="1"/>
    <xf numFmtId="16" fontId="8" fillId="0" borderId="8" xfId="0" applyNumberFormat="1" applyFont="1" applyBorder="1"/>
    <xf numFmtId="0" fontId="7" fillId="0" borderId="4" xfId="0" applyFont="1" applyBorder="1"/>
    <xf numFmtId="3" fontId="0" fillId="0" borderId="5" xfId="0" applyNumberFormat="1" applyBorder="1"/>
    <xf numFmtId="0" fontId="7" fillId="0" borderId="6" xfId="0" applyFont="1" applyBorder="1"/>
    <xf numFmtId="3" fontId="0" fillId="0" borderId="7" xfId="0" applyNumberFormat="1" applyBorder="1"/>
    <xf numFmtId="0" fontId="3" fillId="0" borderId="8" xfId="0" applyFont="1" applyBorder="1"/>
    <xf numFmtId="3" fontId="0" fillId="0" borderId="9" xfId="0" applyNumberFormat="1" applyBorder="1"/>
    <xf numFmtId="0" fontId="9" fillId="4" borderId="4" xfId="0" applyFont="1" applyFill="1" applyBorder="1"/>
    <xf numFmtId="0" fontId="9" fillId="4" borderId="0" xfId="0" applyFont="1" applyFill="1"/>
    <xf numFmtId="3" fontId="9" fillId="4" borderId="7" xfId="0" applyNumberFormat="1" applyFont="1" applyFill="1" applyBorder="1"/>
    <xf numFmtId="164" fontId="0" fillId="0" borderId="7" xfId="1" applyNumberFormat="1" applyFont="1" applyBorder="1"/>
    <xf numFmtId="0" fontId="0" fillId="5" borderId="6" xfId="0" applyFill="1" applyBorder="1"/>
    <xf numFmtId="0" fontId="0" fillId="5" borderId="0" xfId="0" applyFill="1"/>
    <xf numFmtId="3" fontId="0" fillId="5" borderId="7" xfId="0" applyNumberFormat="1" applyFill="1" applyBorder="1"/>
    <xf numFmtId="165" fontId="12" fillId="0" borderId="0" xfId="1" applyNumberFormat="1" applyFont="1" applyBorder="1"/>
    <xf numFmtId="0" fontId="9" fillId="5" borderId="8" xfId="0" applyFont="1" applyFill="1" applyBorder="1"/>
    <xf numFmtId="0" fontId="0" fillId="5" borderId="1" xfId="0" applyFill="1" applyBorder="1"/>
    <xf numFmtId="3" fontId="0" fillId="5" borderId="9" xfId="0" applyNumberFormat="1" applyFill="1" applyBorder="1"/>
    <xf numFmtId="0" fontId="0" fillId="5" borderId="7" xfId="0" applyFill="1" applyBorder="1"/>
    <xf numFmtId="0" fontId="10" fillId="5" borderId="6" xfId="0" applyFont="1" applyFill="1" applyBorder="1"/>
    <xf numFmtId="0" fontId="0" fillId="6" borderId="6" xfId="0" applyFill="1" applyBorder="1"/>
    <xf numFmtId="3" fontId="0" fillId="0" borderId="8" xfId="0" applyNumberFormat="1" applyBorder="1"/>
    <xf numFmtId="0" fontId="0" fillId="0" borderId="3" xfId="0" pivotButton="1" applyBorder="1"/>
    <xf numFmtId="0" fontId="0" fillId="0" borderId="13" xfId="0" applyBorder="1"/>
    <xf numFmtId="0" fontId="0" fillId="0" borderId="14" xfId="0" applyBorder="1"/>
    <xf numFmtId="0" fontId="0" fillId="0" borderId="15" xfId="0" applyBorder="1"/>
    <xf numFmtId="16" fontId="0" fillId="0" borderId="3" xfId="0" applyNumberFormat="1" applyBorder="1"/>
    <xf numFmtId="0" fontId="0" fillId="0" borderId="11" xfId="0" applyBorder="1"/>
    <xf numFmtId="165" fontId="12" fillId="0" borderId="16" xfId="1" applyNumberFormat="1" applyFont="1" applyBorder="1"/>
    <xf numFmtId="3" fontId="9" fillId="4" borderId="5" xfId="0" applyNumberFormat="1" applyFont="1" applyFill="1" applyBorder="1"/>
    <xf numFmtId="0" fontId="14" fillId="0" borderId="6" xfId="0" applyFont="1" applyBorder="1"/>
    <xf numFmtId="0" fontId="11" fillId="4" borderId="4" xfId="0" applyFont="1" applyFill="1" applyBorder="1"/>
    <xf numFmtId="0" fontId="0" fillId="4" borderId="2" xfId="0" applyFill="1" applyBorder="1"/>
    <xf numFmtId="3" fontId="0" fillId="4" borderId="5" xfId="0" applyNumberFormat="1" applyFill="1" applyBorder="1"/>
    <xf numFmtId="3" fontId="0" fillId="5" borderId="0" xfId="0" applyNumberFormat="1" applyFill="1"/>
    <xf numFmtId="0" fontId="10" fillId="0" borderId="6" xfId="0" applyFont="1" applyBorder="1"/>
    <xf numFmtId="0" fontId="15" fillId="5" borderId="6" xfId="0" applyFont="1" applyFill="1" applyBorder="1"/>
    <xf numFmtId="3" fontId="0" fillId="0" borderId="16" xfId="0" applyNumberFormat="1" applyBorder="1"/>
    <xf numFmtId="3" fontId="0" fillId="5" borderId="16" xfId="0" applyNumberFormat="1" applyFill="1" applyBorder="1"/>
    <xf numFmtId="0" fontId="0" fillId="5" borderId="4" xfId="0" applyFill="1" applyBorder="1"/>
    <xf numFmtId="0" fontId="0" fillId="5" borderId="2" xfId="0" applyFill="1" applyBorder="1"/>
    <xf numFmtId="3" fontId="0" fillId="5" borderId="5" xfId="0" applyNumberFormat="1" applyFill="1" applyBorder="1"/>
    <xf numFmtId="165" fontId="12" fillId="0" borderId="2" xfId="1" applyNumberFormat="1" applyFont="1" applyBorder="1"/>
    <xf numFmtId="0" fontId="11" fillId="4" borderId="10" xfId="0" applyFont="1" applyFill="1" applyBorder="1"/>
    <xf numFmtId="0" fontId="0" fillId="4" borderId="11" xfId="0" applyFill="1" applyBorder="1"/>
    <xf numFmtId="3" fontId="0" fillId="4" borderId="12" xfId="0" applyNumberFormat="1" applyFill="1" applyBorder="1"/>
    <xf numFmtId="0" fontId="2" fillId="2" borderId="10" xfId="0" applyFont="1" applyFill="1" applyBorder="1"/>
    <xf numFmtId="0" fontId="2" fillId="2" borderId="11" xfId="0" applyFont="1" applyFill="1" applyBorder="1"/>
    <xf numFmtId="0" fontId="2" fillId="2" borderId="12" xfId="0" applyFont="1" applyFill="1" applyBorder="1"/>
    <xf numFmtId="15" fontId="0" fillId="0" borderId="4" xfId="0" applyNumberFormat="1" applyBorder="1"/>
    <xf numFmtId="16" fontId="0" fillId="0" borderId="8" xfId="0" applyNumberFormat="1" applyBorder="1"/>
    <xf numFmtId="0" fontId="0" fillId="6" borderId="14" xfId="0" applyFill="1" applyBorder="1"/>
    <xf numFmtId="0" fontId="0" fillId="0" borderId="3" xfId="0" applyBorder="1"/>
    <xf numFmtId="3" fontId="0" fillId="0" borderId="13" xfId="0" applyNumberFormat="1" applyBorder="1"/>
    <xf numFmtId="3" fontId="0" fillId="0" borderId="14" xfId="0" applyNumberFormat="1" applyBorder="1"/>
    <xf numFmtId="3" fontId="0" fillId="0" borderId="15" xfId="0" applyNumberFormat="1" applyBorder="1"/>
    <xf numFmtId="16" fontId="0" fillId="0" borderId="15" xfId="0" pivotButton="1" applyNumberFormat="1" applyBorder="1"/>
    <xf numFmtId="0" fontId="0" fillId="0" borderId="15" xfId="0" pivotButton="1" applyBorder="1"/>
    <xf numFmtId="16" fontId="0" fillId="0" borderId="15" xfId="0" applyNumberFormat="1" applyBorder="1"/>
    <xf numFmtId="16" fontId="0" fillId="0" borderId="9" xfId="0" applyNumberFormat="1" applyBorder="1"/>
    <xf numFmtId="16" fontId="0" fillId="0" borderId="14" xfId="0" applyNumberFormat="1" applyBorder="1"/>
    <xf numFmtId="16" fontId="0" fillId="0" borderId="13" xfId="0" applyNumberFormat="1" applyBorder="1"/>
    <xf numFmtId="16" fontId="8" fillId="7" borderId="4" xfId="0" applyNumberFormat="1" applyFont="1" applyFill="1" applyBorder="1"/>
    <xf numFmtId="0" fontId="0" fillId="7" borderId="2" xfId="0" applyFill="1" applyBorder="1"/>
    <xf numFmtId="0" fontId="0" fillId="7" borderId="5" xfId="0" applyFill="1" applyBorder="1"/>
    <xf numFmtId="0" fontId="10" fillId="5" borderId="10" xfId="0" applyFont="1" applyFill="1" applyBorder="1"/>
    <xf numFmtId="0" fontId="10" fillId="5" borderId="11" xfId="0" applyFont="1" applyFill="1" applyBorder="1"/>
    <xf numFmtId="3" fontId="10" fillId="5" borderId="12" xfId="0" applyNumberFormat="1" applyFont="1" applyFill="1" applyBorder="1"/>
    <xf numFmtId="0" fontId="10" fillId="0" borderId="0" xfId="0" applyFont="1"/>
    <xf numFmtId="165" fontId="13" fillId="0" borderId="9" xfId="0" applyNumberFormat="1" applyFont="1" applyBorder="1"/>
    <xf numFmtId="0" fontId="16" fillId="0" borderId="4" xfId="0" applyFont="1" applyBorder="1"/>
    <xf numFmtId="0" fontId="16" fillId="0" borderId="2" xfId="0" applyFont="1" applyBorder="1"/>
    <xf numFmtId="0" fontId="16" fillId="0" borderId="6" xfId="0" applyFont="1" applyBorder="1"/>
    <xf numFmtId="0" fontId="16" fillId="0" borderId="0" xfId="0" applyFont="1"/>
    <xf numFmtId="0" fontId="0" fillId="0" borderId="2"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7" xfId="0" applyBorder="1" applyAlignment="1">
      <alignment horizontal="center"/>
    </xf>
    <xf numFmtId="0" fontId="0" fillId="0" borderId="1" xfId="0" applyBorder="1" applyAlignment="1">
      <alignment horizontal="center"/>
    </xf>
    <xf numFmtId="0" fontId="0" fillId="0" borderId="9" xfId="0" applyBorder="1" applyAlignment="1">
      <alignment horizontal="center"/>
    </xf>
    <xf numFmtId="16" fontId="1" fillId="3" borderId="10" xfId="0" applyNumberFormat="1" applyFont="1" applyFill="1" applyBorder="1" applyAlignment="1">
      <alignment horizontal="center"/>
    </xf>
    <xf numFmtId="16" fontId="0" fillId="3" borderId="11" xfId="0" applyNumberFormat="1" applyFill="1" applyBorder="1" applyAlignment="1">
      <alignment horizontal="center"/>
    </xf>
    <xf numFmtId="16" fontId="0" fillId="3" borderId="12" xfId="0" applyNumberFormat="1" applyFill="1" applyBorder="1" applyAlignment="1">
      <alignment horizontal="center"/>
    </xf>
    <xf numFmtId="16" fontId="1" fillId="0" borderId="0" xfId="0" applyNumberFormat="1" applyFont="1" applyAlignment="1">
      <alignment horizontal="center"/>
    </xf>
    <xf numFmtId="16" fontId="0" fillId="0" borderId="0" xfId="0" applyNumberFormat="1" applyAlignment="1">
      <alignment horizontal="center"/>
    </xf>
  </cellXfs>
  <cellStyles count="2">
    <cellStyle name="Comma" xfId="1" builtinId="3"/>
    <cellStyle name="Normal" xfId="0" builtinId="0"/>
  </cellStyles>
  <dxfs count="67">
    <dxf>
      <border>
        <left style="medium">
          <color indexed="64"/>
        </left>
        <bottom style="medium">
          <color indexed="64"/>
        </bottom>
      </border>
    </dxf>
    <dxf>
      <border>
        <left style="medium">
          <color indexed="64"/>
        </lef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numFmt numFmtId="3" formatCode="#,##0"/>
    </dxf>
    <dxf>
      <numFmt numFmtId="21" formatCode="dd/mmm"/>
    </dxf>
    <dxf>
      <numFmt numFmtId="21" formatCode="dd/mmm"/>
    </dxf>
    <dxf>
      <border>
        <left style="medium">
          <color indexed="64"/>
        </left>
      </border>
    </dxf>
    <dxf>
      <border>
        <left style="medium">
          <color indexed="64"/>
        </lef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rder>
    </dxf>
    <dxf>
      <border>
        <left style="medium">
          <color indexed="64"/>
        </left>
      </border>
    </dxf>
    <dxf>
      <border>
        <left style="medium">
          <color indexed="64"/>
        </left>
        <right style="medium">
          <color indexed="64"/>
        </right>
      </border>
    </dxf>
    <dxf>
      <border>
        <left style="medium">
          <color indexed="64"/>
        </left>
        <right style="medium">
          <color indexed="64"/>
        </right>
      </border>
    </dxf>
    <dxf>
      <border>
        <left style="medium">
          <color indexed="64"/>
        </lef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3" formatCode="#,##0"/>
    </dxf>
    <dxf>
      <numFmt numFmtId="3" formatCode="#,##0"/>
    </dxf>
    <dxf>
      <numFmt numFmtId="21" formatCode="dd/mmm"/>
    </dxf>
    <dxf>
      <numFmt numFmtId="21" formatCode="dd/mmm"/>
    </dxf>
    <dxf>
      <numFmt numFmtId="21" formatCode="dd/mmm"/>
    </dxf>
    <dxf>
      <border diagonalUp="0" diagonalDown="0">
        <left style="medium">
          <color indexed="64"/>
        </left>
        <right style="medium">
          <color indexed="64"/>
        </right>
        <top/>
        <bottom/>
        <vertical/>
        <horizontal/>
      </border>
    </dxf>
    <dxf>
      <numFmt numFmtId="3" formatCode="#,##0"/>
    </dxf>
    <dxf>
      <numFmt numFmtId="3" formatCode="#,##0"/>
    </dxf>
    <dxf>
      <border diagonalUp="0" diagonalDown="0">
        <left style="medium">
          <color indexed="64"/>
        </left>
        <right/>
        <top/>
        <bottom/>
        <vertical/>
        <horizontal/>
      </border>
    </dxf>
    <dxf>
      <border outline="0">
        <top style="medium">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133350</xdr:rowOff>
    </xdr:from>
    <xdr:to>
      <xdr:col>5</xdr:col>
      <xdr:colOff>1085849</xdr:colOff>
      <xdr:row>2</xdr:row>
      <xdr:rowOff>57150</xdr:rowOff>
    </xdr:to>
    <xdr:sp macro="" textlink="">
      <xdr:nvSpPr>
        <xdr:cNvPr id="2" name="Oval 1">
          <a:extLst>
            <a:ext uri="{FF2B5EF4-FFF2-40B4-BE49-F238E27FC236}">
              <a16:creationId xmlns:a16="http://schemas.microsoft.com/office/drawing/2014/main" id="{97856B36-AD86-12DC-FF51-2A3616CD01C3}"/>
            </a:ext>
          </a:extLst>
        </xdr:cNvPr>
        <xdr:cNvSpPr/>
      </xdr:nvSpPr>
      <xdr:spPr>
        <a:xfrm>
          <a:off x="4838700" y="133350"/>
          <a:ext cx="2457449" cy="5715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Mohant &amp; Sons.</a:t>
          </a:r>
          <a:r>
            <a:rPr lang="en-IN" sz="1100" baseline="0"/>
            <a:t> Pvt. Limited</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399815</xdr:colOff>
      <xdr:row>0</xdr:row>
      <xdr:rowOff>152871</xdr:rowOff>
    </xdr:from>
    <xdr:to>
      <xdr:col>6</xdr:col>
      <xdr:colOff>3022129</xdr:colOff>
      <xdr:row>2</xdr:row>
      <xdr:rowOff>0</xdr:rowOff>
    </xdr:to>
    <xdr:sp macro="" textlink="">
      <xdr:nvSpPr>
        <xdr:cNvPr id="4" name="Oval 3">
          <a:extLst>
            <a:ext uri="{FF2B5EF4-FFF2-40B4-BE49-F238E27FC236}">
              <a16:creationId xmlns:a16="http://schemas.microsoft.com/office/drawing/2014/main" id="{94245111-4F85-4308-913F-A3743D795809}"/>
            </a:ext>
          </a:extLst>
        </xdr:cNvPr>
        <xdr:cNvSpPr/>
      </xdr:nvSpPr>
      <xdr:spPr>
        <a:xfrm>
          <a:off x="6326482" y="152871"/>
          <a:ext cx="2622314" cy="62324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Mohant &amp; Sons.</a:t>
          </a:r>
          <a:r>
            <a:rPr lang="en-IN" sz="1100" baseline="0"/>
            <a:t> Pvt. Limited</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104775</xdr:colOff>
      <xdr:row>0</xdr:row>
      <xdr:rowOff>38100</xdr:rowOff>
    </xdr:from>
    <xdr:to>
      <xdr:col>7</xdr:col>
      <xdr:colOff>66675</xdr:colOff>
      <xdr:row>12</xdr:row>
      <xdr:rowOff>95250</xdr:rowOff>
    </xdr:to>
    <mc:AlternateContent xmlns:mc="http://schemas.openxmlformats.org/markup-compatibility/2006" xmlns:a14="http://schemas.microsoft.com/office/drawing/2010/main">
      <mc:Choice Requires="a14">
        <xdr:graphicFrame macro="">
          <xdr:nvGraphicFramePr>
            <xdr:cNvPr id="2" name="Account">
              <a:extLst>
                <a:ext uri="{FF2B5EF4-FFF2-40B4-BE49-F238E27FC236}">
                  <a16:creationId xmlns:a16="http://schemas.microsoft.com/office/drawing/2014/main" id="{A6CE2400-1451-4BB5-90DC-DC2B7973238D}"/>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5114925" y="38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0</xdr:row>
      <xdr:rowOff>228600</xdr:rowOff>
    </xdr:from>
    <xdr:to>
      <xdr:col>4</xdr:col>
      <xdr:colOff>1190624</xdr:colOff>
      <xdr:row>2</xdr:row>
      <xdr:rowOff>0</xdr:rowOff>
    </xdr:to>
    <xdr:sp macro="" textlink="">
      <xdr:nvSpPr>
        <xdr:cNvPr id="2" name="Oval 1">
          <a:extLst>
            <a:ext uri="{FF2B5EF4-FFF2-40B4-BE49-F238E27FC236}">
              <a16:creationId xmlns:a16="http://schemas.microsoft.com/office/drawing/2014/main" id="{64310B74-DAFF-4C7C-9223-FCC5EFB6480C}"/>
            </a:ext>
          </a:extLst>
        </xdr:cNvPr>
        <xdr:cNvSpPr/>
      </xdr:nvSpPr>
      <xdr:spPr>
        <a:xfrm>
          <a:off x="3600450" y="228600"/>
          <a:ext cx="2457449" cy="5715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Mohant &amp; Sons.</a:t>
          </a:r>
          <a:r>
            <a:rPr lang="en-IN" sz="1100" baseline="0"/>
            <a:t> Pvt. Limited</a:t>
          </a:r>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xdr:colOff>
      <xdr:row>0</xdr:row>
      <xdr:rowOff>200025</xdr:rowOff>
    </xdr:from>
    <xdr:to>
      <xdr:col>4</xdr:col>
      <xdr:colOff>1152524</xdr:colOff>
      <xdr:row>1</xdr:row>
      <xdr:rowOff>371475</xdr:rowOff>
    </xdr:to>
    <xdr:sp macro="" textlink="">
      <xdr:nvSpPr>
        <xdr:cNvPr id="2" name="Oval 1">
          <a:extLst>
            <a:ext uri="{FF2B5EF4-FFF2-40B4-BE49-F238E27FC236}">
              <a16:creationId xmlns:a16="http://schemas.microsoft.com/office/drawing/2014/main" id="{64586239-026C-40E7-A2F0-DECB51C6030F}"/>
            </a:ext>
          </a:extLst>
        </xdr:cNvPr>
        <xdr:cNvSpPr/>
      </xdr:nvSpPr>
      <xdr:spPr>
        <a:xfrm>
          <a:off x="3829050" y="200025"/>
          <a:ext cx="2457449" cy="5715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Mohant &amp; Sons.</a:t>
          </a:r>
          <a:r>
            <a:rPr lang="en-IN" sz="1100" baseline="0"/>
            <a:t> Pvt. Limited</a:t>
          </a:r>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Verma" refreshedDate="45718.833827430557" createdVersion="8" refreshedVersion="8" minRefreshableVersion="3" recordCount="28" xr:uid="{3FDC3C7D-163D-417B-A904-0A75EDC370CD}">
  <cacheSource type="worksheet">
    <worksheetSource name="Table2[[Date]:[Credit]]"/>
  </cacheSource>
  <cacheFields count="8">
    <cacheField name="Date" numFmtId="15">
      <sharedItems containsSemiMixedTypes="0" containsNonDate="0" containsDate="1" containsString="0" minDate="2023-07-01T00:00:00" maxDate="2023-08-03T00:00:00" count="12">
        <d v="2023-07-01T00:00:00"/>
        <d v="2023-07-02T00:00:00"/>
        <d v="2023-07-05T00:00:00"/>
        <d v="2023-07-07T00:00:00"/>
        <d v="2023-07-10T00:00:00"/>
        <d v="2023-07-14T00:00:00"/>
        <d v="2023-07-15T00:00:00"/>
        <d v="2023-07-16T00:00:00"/>
        <d v="2023-07-18T00:00:00"/>
        <d v="2023-07-27T00:00:00"/>
        <d v="2023-08-01T00:00:00"/>
        <d v="2023-08-02T00:00:00"/>
      </sharedItems>
      <fieldGroup par="6"/>
    </cacheField>
    <cacheField name="Description" numFmtId="0">
      <sharedItems/>
    </cacheField>
    <cacheField name="Account" numFmtId="0">
      <sharedItems containsBlank="1" count="16">
        <s v="Cash "/>
        <s v="Equity"/>
        <s v="Bank"/>
        <s v="Inventory "/>
        <s v="Mega Mart - Vendor"/>
        <s v="Mr. Rehman - Customer"/>
        <s v="Sale"/>
        <s v="Cost of goods sold"/>
        <s v="Office Supplies"/>
        <s v="Entertainment Expense"/>
        <s v="Computer"/>
        <s v="Salaries"/>
        <s v="Rent"/>
        <s v="Tax"/>
        <s v="Govt"/>
        <m u="1"/>
      </sharedItems>
    </cacheField>
    <cacheField name="Debit" numFmtId="3">
      <sharedItems containsString="0" containsBlank="1" containsNumber="1" containsInteger="1" minValue="35000" maxValue="5000000"/>
    </cacheField>
    <cacheField name="Credit" numFmtId="3">
      <sharedItems containsString="0" containsBlank="1" containsNumber="1" containsInteger="1" minValue="35000" maxValue="5000000"/>
    </cacheField>
    <cacheField name="Days (Date)" numFmtId="0" databaseField="0">
      <fieldGroup base="0">
        <rangePr groupBy="days" startDate="2023-07-01T00:00:00" endDate="2023-08-03T00:00:00"/>
        <groupItems count="368">
          <s v="&lt;01-07-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8-2023"/>
        </groupItems>
      </fieldGroup>
    </cacheField>
    <cacheField name="Months (Date)" numFmtId="0" databaseField="0">
      <fieldGroup base="0">
        <rangePr groupBy="months" startDate="2023-07-01T00:00:00" endDate="2023-08-03T00:00:00"/>
        <groupItems count="14">
          <s v="&lt;01-07-2023"/>
          <s v="Jan"/>
          <s v="Feb"/>
          <s v="Mar"/>
          <s v="Apr"/>
          <s v="May"/>
          <s v="Jun"/>
          <s v="Jul"/>
          <s v="Aug"/>
          <s v="Sep"/>
          <s v="Oct"/>
          <s v="Nov"/>
          <s v="Dec"/>
          <s v="&gt;03-08-2023"/>
        </groupItems>
      </fieldGroup>
    </cacheField>
    <cacheField name="Balance" numFmtId="0" formula="Debit-Credit" databaseField="0"/>
  </cacheFields>
  <extLst>
    <ext xmlns:x14="http://schemas.microsoft.com/office/spreadsheetml/2009/9/main" uri="{725AE2AE-9491-48be-B2B4-4EB974FC3084}">
      <x14:pivotCacheDefinition pivotCacheId="1820129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s v="Established Business"/>
    <x v="0"/>
    <n v="5000000"/>
    <m/>
  </r>
  <r>
    <x v="0"/>
    <s v="Established Business"/>
    <x v="1"/>
    <m/>
    <n v="5000000"/>
  </r>
  <r>
    <x v="1"/>
    <s v="Cash Deposited into bank"/>
    <x v="2"/>
    <n v="1500000"/>
    <m/>
  </r>
  <r>
    <x v="1"/>
    <s v="Cash Deposited into bank"/>
    <x v="0"/>
    <m/>
    <n v="1500000"/>
  </r>
  <r>
    <x v="2"/>
    <s v="Inventory Purchased"/>
    <x v="3"/>
    <n v="750000"/>
    <m/>
  </r>
  <r>
    <x v="2"/>
    <s v="Inventory Purchased"/>
    <x v="4"/>
    <m/>
    <n v="750000"/>
  </r>
  <r>
    <x v="3"/>
    <s v="Inventory Purchased"/>
    <x v="3"/>
    <n v="500000"/>
    <m/>
  </r>
  <r>
    <x v="3"/>
    <s v="Inventory Purchased"/>
    <x v="2"/>
    <m/>
    <n v="500000"/>
  </r>
  <r>
    <x v="4"/>
    <s v="Inventory Sold"/>
    <x v="5"/>
    <n v="800000"/>
    <m/>
  </r>
  <r>
    <x v="4"/>
    <s v="Inventory Sold"/>
    <x v="6"/>
    <m/>
    <n v="800000"/>
  </r>
  <r>
    <x v="5"/>
    <s v="Inventory Sold"/>
    <x v="0"/>
    <n v="425000"/>
    <m/>
  </r>
  <r>
    <x v="5"/>
    <s v="Inventory Sold"/>
    <x v="6"/>
    <m/>
    <n v="425000"/>
  </r>
  <r>
    <x v="6"/>
    <s v="Inventory Adjustment"/>
    <x v="7"/>
    <n v="290000"/>
    <m/>
  </r>
  <r>
    <x v="6"/>
    <s v="Inventory Adjustment"/>
    <x v="3"/>
    <m/>
    <n v="290000"/>
  </r>
  <r>
    <x v="6"/>
    <s v="Inventory Adjustment"/>
    <x v="7"/>
    <n v="200000"/>
    <m/>
  </r>
  <r>
    <x v="6"/>
    <s v="Inventory Adjustment"/>
    <x v="3"/>
    <m/>
    <n v="200000"/>
  </r>
  <r>
    <x v="7"/>
    <s v="Expense Incurred"/>
    <x v="8"/>
    <n v="45000"/>
    <m/>
  </r>
  <r>
    <x v="7"/>
    <s v="Expense Incurred"/>
    <x v="2"/>
    <m/>
    <n v="45000"/>
  </r>
  <r>
    <x v="8"/>
    <s v="Entertainment Expense"/>
    <x v="9"/>
    <n v="70000"/>
    <m/>
  </r>
  <r>
    <x v="8"/>
    <s v="Entertainment Expense"/>
    <x v="2"/>
    <m/>
    <n v="70000"/>
  </r>
  <r>
    <x v="9"/>
    <s v="Computer Purchase"/>
    <x v="10"/>
    <n v="250000"/>
    <m/>
  </r>
  <r>
    <x v="9"/>
    <s v="Computer Purchase"/>
    <x v="2"/>
    <m/>
    <n v="250000"/>
  </r>
  <r>
    <x v="10"/>
    <s v="Salaries paid"/>
    <x v="11"/>
    <n v="110000"/>
    <m/>
  </r>
  <r>
    <x v="10"/>
    <s v="Salaries paid"/>
    <x v="2"/>
    <m/>
    <n v="110000"/>
  </r>
  <r>
    <x v="11"/>
    <s v="Rent Paid"/>
    <x v="12"/>
    <n v="35000"/>
    <m/>
  </r>
  <r>
    <x v="11"/>
    <s v="Rent Paid"/>
    <x v="2"/>
    <m/>
    <n v="35000"/>
  </r>
  <r>
    <x v="11"/>
    <s v="Tax Working Adj."/>
    <x v="13"/>
    <n v="142500"/>
    <m/>
  </r>
  <r>
    <x v="11"/>
    <s v="Tax Working Adj."/>
    <x v="14"/>
    <m/>
    <n v="14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07B87F-661A-4BB4-B939-A4A6EC9B5CC1}" name="PivotTable4" cacheId="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E11" firstHeaderRow="0" firstDataRow="1" firstDataCol="2"/>
  <pivotFields count="8">
    <pivotField axis="axisRow" compact="0" numFmtId="15" outline="0" showAll="0" defaultSubtotal="0">
      <items count="12">
        <item x="0"/>
        <item x="1"/>
        <item x="2"/>
        <item x="3"/>
        <item x="4"/>
        <item x="5"/>
        <item x="7"/>
        <item x="8"/>
        <item x="9"/>
        <item x="10"/>
        <item x="11"/>
        <item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6">
        <item x="2"/>
        <item h="1" x="0"/>
        <item h="1" x="10"/>
        <item h="1" x="9"/>
        <item h="1" x="1"/>
        <item h="1" x="3"/>
        <item h="1" x="4"/>
        <item h="1" x="5"/>
        <item h="1" x="8"/>
        <item h="1" x="12"/>
        <item h="1" x="11"/>
        <item h="1" x="6"/>
        <item h="1" x="7"/>
        <item h="1" m="1" x="15"/>
        <item h="1" x="13"/>
        <item h="1" x="1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2">
    <field x="0"/>
    <field x="2"/>
  </rowFields>
  <rowItems count="8">
    <i>
      <x v="1"/>
      <x/>
    </i>
    <i>
      <x v="3"/>
      <x/>
    </i>
    <i>
      <x v="6"/>
      <x/>
    </i>
    <i>
      <x v="7"/>
      <x/>
    </i>
    <i>
      <x v="8"/>
      <x/>
    </i>
    <i>
      <x v="9"/>
      <x/>
    </i>
    <i>
      <x v="10"/>
      <x/>
    </i>
    <i t="grand">
      <x/>
    </i>
  </rowItems>
  <colFields count="1">
    <field x="-2"/>
  </colFields>
  <colItems count="3">
    <i>
      <x/>
    </i>
    <i i="1">
      <x v="1"/>
    </i>
    <i i="2">
      <x v="2"/>
    </i>
  </colItems>
  <dataFields count="3">
    <dataField name="Sum of Debit" fld="3" baseField="2" baseItem="1" numFmtId="3"/>
    <dataField name="Sum of Credit" fld="4" baseField="2" baseItem="1" numFmtId="3"/>
    <dataField name="Sum of Balance" fld="7" baseField="0" baseItem="0" numFmtId="3"/>
  </dataFields>
  <formats count="48">
    <format dxfId="61">
      <pivotArea field="0" type="button" dataOnly="0" labelOnly="1" outline="0" axis="axisRow" fieldPosition="0"/>
    </format>
    <format dxfId="60">
      <pivotArea dataOnly="0" labelOnly="1" outline="0" fieldPosition="0">
        <references count="1">
          <reference field="0" count="0"/>
        </references>
      </pivotArea>
    </format>
    <format dxfId="59">
      <pivotArea dataOnly="0" labelOnly="1" grandRow="1" outline="0" fieldPosition="0"/>
    </format>
    <format dxfId="58">
      <pivotArea outline="0" fieldPosition="0">
        <references count="1">
          <reference field="4294967294" count="1">
            <x v="0"/>
          </reference>
        </references>
      </pivotArea>
    </format>
    <format dxfId="57">
      <pivotArea outline="0" fieldPosition="0">
        <references count="1">
          <reference field="4294967294" count="1">
            <x v="1"/>
          </reference>
        </references>
      </pivotArea>
    </format>
    <format dxfId="56">
      <pivotArea type="all" dataOnly="0" outline="0" fieldPosition="0"/>
    </format>
    <format dxfId="55">
      <pivotArea outline="0" collapsedLevelsAreSubtotals="1" fieldPosition="0"/>
    </format>
    <format dxfId="54">
      <pivotArea field="0" type="button" dataOnly="0" labelOnly="1" outline="0" axis="axisRow" fieldPosition="0"/>
    </format>
    <format dxfId="53">
      <pivotArea field="2" type="button" dataOnly="0" labelOnly="1" outline="0" axis="axisRow" fieldPosition="1"/>
    </format>
    <format dxfId="52">
      <pivotArea dataOnly="0" labelOnly="1" grandRow="1" outline="0" fieldPosition="0"/>
    </format>
    <format dxfId="51">
      <pivotArea dataOnly="0" labelOnly="1" outline="0" fieldPosition="0">
        <references count="2">
          <reference field="0" count="1" selected="0">
            <x v="1"/>
          </reference>
          <reference field="2" count="0"/>
        </references>
      </pivotArea>
    </format>
    <format dxfId="50">
      <pivotArea dataOnly="0" labelOnly="1" outline="0" fieldPosition="0">
        <references count="2">
          <reference field="0" count="1" selected="0">
            <x v="3"/>
          </reference>
          <reference field="2" count="0"/>
        </references>
      </pivotArea>
    </format>
    <format dxfId="49">
      <pivotArea dataOnly="0" labelOnly="1" outline="0" fieldPosition="0">
        <references count="2">
          <reference field="0" count="1" selected="0">
            <x v="6"/>
          </reference>
          <reference field="2" count="0"/>
        </references>
      </pivotArea>
    </format>
    <format dxfId="48">
      <pivotArea dataOnly="0" labelOnly="1" outline="0" fieldPosition="0">
        <references count="2">
          <reference field="0" count="1" selected="0">
            <x v="7"/>
          </reference>
          <reference field="2" count="0"/>
        </references>
      </pivotArea>
    </format>
    <format dxfId="47">
      <pivotArea dataOnly="0" labelOnly="1" outline="0" fieldPosition="0">
        <references count="2">
          <reference field="0" count="1" selected="0">
            <x v="8"/>
          </reference>
          <reference field="2" count="0"/>
        </references>
      </pivotArea>
    </format>
    <format dxfId="46">
      <pivotArea dataOnly="0" labelOnly="1" outline="0" fieldPosition="0">
        <references count="2">
          <reference field="0" count="1" selected="0">
            <x v="9"/>
          </reference>
          <reference field="2" count="0"/>
        </references>
      </pivotArea>
    </format>
    <format dxfId="45">
      <pivotArea dataOnly="0" labelOnly="1" outline="0" fieldPosition="0">
        <references count="2">
          <reference field="0" count="1" selected="0">
            <x v="10"/>
          </reference>
          <reference field="2" count="0"/>
        </references>
      </pivotArea>
    </format>
    <format dxfId="44">
      <pivotArea dataOnly="0" labelOnly="1" outline="0" fieldPosition="0">
        <references count="1">
          <reference field="4294967294" count="3">
            <x v="0"/>
            <x v="1"/>
            <x v="2"/>
          </reference>
        </references>
      </pivotArea>
    </format>
    <format dxfId="43">
      <pivotArea dataOnly="0" labelOnly="1" outline="0" fieldPosition="0">
        <references count="1">
          <reference field="4294967294" count="1">
            <x v="2"/>
          </reference>
        </references>
      </pivotArea>
    </format>
    <format dxfId="42">
      <pivotArea outline="0" fieldPosition="0">
        <references count="1">
          <reference field="4294967294" count="1" selected="0">
            <x v="0"/>
          </reference>
        </references>
      </pivotArea>
    </format>
    <format dxfId="41">
      <pivotArea dataOnly="0" labelOnly="1" outline="0" fieldPosition="0">
        <references count="1">
          <reference field="4294967294" count="1">
            <x v="0"/>
          </reference>
        </references>
      </pivotArea>
    </format>
    <format dxfId="40">
      <pivotArea outline="0" fieldPosition="0">
        <references count="1">
          <reference field="4294967294" count="1" selected="0">
            <x v="2"/>
          </reference>
        </references>
      </pivotArea>
    </format>
    <format dxfId="39">
      <pivotArea dataOnly="0" labelOnly="1" outline="0" fieldPosition="0">
        <references count="1">
          <reference field="4294967294" count="1">
            <x v="2"/>
          </reference>
        </references>
      </pivotArea>
    </format>
    <format dxfId="38">
      <pivotArea field="2" type="button" dataOnly="0" labelOnly="1" outline="0" axis="axisRow" fieldPosition="1"/>
    </format>
    <format dxfId="37">
      <pivotArea dataOnly="0" labelOnly="1" outline="0" fieldPosition="0">
        <references count="2">
          <reference field="0" count="1" selected="0">
            <x v="1"/>
          </reference>
          <reference field="2" count="0"/>
        </references>
      </pivotArea>
    </format>
    <format dxfId="36">
      <pivotArea dataOnly="0" labelOnly="1" outline="0" fieldPosition="0">
        <references count="2">
          <reference field="0" count="1" selected="0">
            <x v="3"/>
          </reference>
          <reference field="2" count="0"/>
        </references>
      </pivotArea>
    </format>
    <format dxfId="35">
      <pivotArea dataOnly="0" labelOnly="1" outline="0" fieldPosition="0">
        <references count="2">
          <reference field="0" count="1" selected="0">
            <x v="6"/>
          </reference>
          <reference field="2" count="0"/>
        </references>
      </pivotArea>
    </format>
    <format dxfId="34">
      <pivotArea dataOnly="0" labelOnly="1" outline="0" fieldPosition="0">
        <references count="2">
          <reference field="0" count="1" selected="0">
            <x v="7"/>
          </reference>
          <reference field="2" count="0"/>
        </references>
      </pivotArea>
    </format>
    <format dxfId="33">
      <pivotArea dataOnly="0" labelOnly="1" outline="0" fieldPosition="0">
        <references count="2">
          <reference field="0" count="1" selected="0">
            <x v="8"/>
          </reference>
          <reference field="2" count="0"/>
        </references>
      </pivotArea>
    </format>
    <format dxfId="32">
      <pivotArea dataOnly="0" labelOnly="1" outline="0" fieldPosition="0">
        <references count="2">
          <reference field="0" count="1" selected="0">
            <x v="9"/>
          </reference>
          <reference field="2" count="0"/>
        </references>
      </pivotArea>
    </format>
    <format dxfId="31">
      <pivotArea dataOnly="0" labelOnly="1" outline="0" fieldPosition="0">
        <references count="2">
          <reference field="0" count="1" selected="0">
            <x v="10"/>
          </reference>
          <reference field="2" count="0"/>
        </references>
      </pivotArea>
    </format>
    <format dxfId="30">
      <pivotArea outline="0" fieldPosition="0">
        <references count="2">
          <reference field="0" count="11" selected="0">
            <x v="0"/>
            <x v="1"/>
            <x v="2"/>
            <x v="3"/>
            <x v="5"/>
            <x v="6"/>
            <x v="7"/>
            <x v="8"/>
            <x v="9"/>
            <x v="10"/>
            <x v="11"/>
          </reference>
          <reference field="2" count="0" selected="0"/>
        </references>
      </pivotArea>
    </format>
    <format dxfId="29">
      <pivotArea dataOnly="0" labelOnly="1" outline="0" fieldPosition="0">
        <references count="1">
          <reference field="0" count="11">
            <x v="0"/>
            <x v="1"/>
            <x v="2"/>
            <x v="3"/>
            <x v="5"/>
            <x v="6"/>
            <x v="7"/>
            <x v="8"/>
            <x v="9"/>
            <x v="10"/>
            <x v="11"/>
          </reference>
        </references>
      </pivotArea>
    </format>
    <format dxfId="28">
      <pivotArea dataOnly="0" labelOnly="1" outline="0" fieldPosition="0">
        <references count="2">
          <reference field="0" count="1" selected="0">
            <x v="0"/>
          </reference>
          <reference field="2" count="2">
            <x v="1"/>
            <x v="4"/>
          </reference>
        </references>
      </pivotArea>
    </format>
    <format dxfId="27">
      <pivotArea dataOnly="0" labelOnly="1" outline="0" fieldPosition="0">
        <references count="2">
          <reference field="0" count="1" selected="0">
            <x v="1"/>
          </reference>
          <reference field="2" count="2">
            <x v="0"/>
            <x v="1"/>
          </reference>
        </references>
      </pivotArea>
    </format>
    <format dxfId="26">
      <pivotArea dataOnly="0" labelOnly="1" outline="0" fieldPosition="0">
        <references count="2">
          <reference field="0" count="1" selected="0">
            <x v="2"/>
          </reference>
          <reference field="2" count="1">
            <x v="5"/>
          </reference>
        </references>
      </pivotArea>
    </format>
    <format dxfId="25">
      <pivotArea dataOnly="0" labelOnly="1" outline="0" fieldPosition="0">
        <references count="2">
          <reference field="0" count="1" selected="0">
            <x v="3"/>
          </reference>
          <reference field="2" count="2">
            <x v="0"/>
            <x v="5"/>
          </reference>
        </references>
      </pivotArea>
    </format>
    <format dxfId="24">
      <pivotArea dataOnly="0" labelOnly="1" outline="0" fieldPosition="0">
        <references count="2">
          <reference field="0" count="1" selected="0">
            <x v="5"/>
          </reference>
          <reference field="2" count="1">
            <x v="1"/>
          </reference>
        </references>
      </pivotArea>
    </format>
    <format dxfId="23">
      <pivotArea dataOnly="0" labelOnly="1" outline="0" fieldPosition="0">
        <references count="2">
          <reference field="0" count="1" selected="0">
            <x v="6"/>
          </reference>
          <reference field="2" count="1">
            <x v="0"/>
          </reference>
        </references>
      </pivotArea>
    </format>
    <format dxfId="22">
      <pivotArea dataOnly="0" labelOnly="1" outline="0" fieldPosition="0">
        <references count="2">
          <reference field="0" count="1" selected="0">
            <x v="7"/>
          </reference>
          <reference field="2" count="2">
            <x v="0"/>
            <x v="3"/>
          </reference>
        </references>
      </pivotArea>
    </format>
    <format dxfId="21">
      <pivotArea dataOnly="0" labelOnly="1" outline="0" fieldPosition="0">
        <references count="2">
          <reference field="0" count="1" selected="0">
            <x v="8"/>
          </reference>
          <reference field="2" count="2">
            <x v="0"/>
            <x v="2"/>
          </reference>
        </references>
      </pivotArea>
    </format>
    <format dxfId="20">
      <pivotArea dataOnly="0" labelOnly="1" outline="0" fieldPosition="0">
        <references count="2">
          <reference field="0" count="1" selected="0">
            <x v="9"/>
          </reference>
          <reference field="2" count="1">
            <x v="0"/>
          </reference>
        </references>
      </pivotArea>
    </format>
    <format dxfId="19">
      <pivotArea dataOnly="0" labelOnly="1" outline="0" fieldPosition="0">
        <references count="2">
          <reference field="0" count="1" selected="0">
            <x v="10"/>
          </reference>
          <reference field="2" count="2">
            <x v="0"/>
            <x v="15"/>
          </reference>
        </references>
      </pivotArea>
    </format>
    <format dxfId="18">
      <pivotArea dataOnly="0" labelOnly="1" outline="0" fieldPosition="0">
        <references count="2">
          <reference field="0" count="1" selected="0">
            <x v="11"/>
          </reference>
          <reference field="2" count="2">
            <x v="5"/>
            <x v="12"/>
          </reference>
        </references>
      </pivotArea>
    </format>
    <format dxfId="17">
      <pivotArea outline="0" fieldPosition="0">
        <references count="3">
          <reference field="4294967294" count="1" selected="0">
            <x v="1"/>
          </reference>
          <reference field="0" count="11" selected="0">
            <x v="0"/>
            <x v="1"/>
            <x v="2"/>
            <x v="3"/>
            <x v="5"/>
            <x v="6"/>
            <x v="7"/>
            <x v="8"/>
            <x v="9"/>
            <x v="10"/>
            <x v="11"/>
          </reference>
          <reference field="2" count="0" selected="0"/>
        </references>
      </pivotArea>
    </format>
    <format dxfId="16">
      <pivotArea dataOnly="0" labelOnly="1" outline="0" fieldPosition="0">
        <references count="1">
          <reference field="4294967294" count="1">
            <x v="1"/>
          </reference>
        </references>
      </pivotArea>
    </format>
    <format dxfId="15">
      <pivotArea outline="0" fieldPosition="0">
        <references count="3">
          <reference field="4294967294" count="1" selected="0">
            <x v="0"/>
          </reference>
          <reference field="0" count="11" selected="0">
            <x v="0"/>
            <x v="1"/>
            <x v="2"/>
            <x v="3"/>
            <x v="5"/>
            <x v="6"/>
            <x v="7"/>
            <x v="8"/>
            <x v="9"/>
            <x v="10"/>
            <x v="11"/>
          </reference>
          <reference field="2" count="0" selected="0"/>
        </references>
      </pivotArea>
    </format>
    <format dxfId="14">
      <pivotArea dataOnly="0" labelOnly="1" outline="0" fieldPosition="0">
        <references count="1">
          <reference field="4294967294" count="1">
            <x v="0"/>
          </reference>
        </references>
      </pivotArea>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99D493-F6AA-4CA3-A4FD-BC12E101AA52}" name="PivotTable4" cacheId="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D19" firstHeaderRow="0" firstDataRow="1" firstDataCol="1"/>
  <pivotFields count="8">
    <pivotField compact="0" numFmtId="15" outline="0" showAll="0" defaultSubtotal="0">
      <items count="12">
        <item x="0"/>
        <item x="1"/>
        <item x="2"/>
        <item x="3"/>
        <item x="4"/>
        <item x="5"/>
        <item x="7"/>
        <item x="8"/>
        <item x="9"/>
        <item x="10"/>
        <item x="11"/>
        <item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6">
        <item x="2"/>
        <item x="0"/>
        <item x="10"/>
        <item x="9"/>
        <item x="1"/>
        <item x="3"/>
        <item x="4"/>
        <item x="5"/>
        <item x="8"/>
        <item x="12"/>
        <item x="11"/>
        <item x="6"/>
        <item x="7"/>
        <item m="1" x="15"/>
        <item x="13"/>
        <item x="1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6">
    <i>
      <x/>
    </i>
    <i>
      <x v="1"/>
    </i>
    <i>
      <x v="2"/>
    </i>
    <i>
      <x v="3"/>
    </i>
    <i>
      <x v="4"/>
    </i>
    <i>
      <x v="5"/>
    </i>
    <i>
      <x v="6"/>
    </i>
    <i>
      <x v="7"/>
    </i>
    <i>
      <x v="8"/>
    </i>
    <i>
      <x v="9"/>
    </i>
    <i>
      <x v="10"/>
    </i>
    <i>
      <x v="11"/>
    </i>
    <i>
      <x v="12"/>
    </i>
    <i>
      <x v="14"/>
    </i>
    <i>
      <x v="15"/>
    </i>
    <i t="grand">
      <x/>
    </i>
  </rowItems>
  <colFields count="1">
    <field x="-2"/>
  </colFields>
  <colItems count="3">
    <i>
      <x/>
    </i>
    <i i="1">
      <x v="1"/>
    </i>
    <i i="2">
      <x v="2"/>
    </i>
  </colItems>
  <dataFields count="3">
    <dataField name="Sum of Debit" fld="3" baseField="2" baseItem="1" numFmtId="3"/>
    <dataField name="Sum of Credit" fld="4" baseField="2" baseItem="1" numFmtId="3"/>
    <dataField name="Sum of Balance" fld="7" baseField="0" baseItem="0" numFmtId="3"/>
  </dataFields>
  <formats count="14">
    <format dxfId="13">
      <pivotArea field="0" type="button" dataOnly="0" labelOnly="1" outline="0"/>
    </format>
    <format dxfId="12">
      <pivotArea dataOnly="0" labelOnly="1" grandRow="1" outline="0" fieldPosition="0"/>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 dxfId="9">
      <pivotArea type="all" dataOnly="0" outline="0" fieldPosition="0"/>
    </format>
    <format dxfId="8">
      <pivotArea outline="0" collapsedLevelsAreSubtotals="1" fieldPosition="0"/>
    </format>
    <format dxfId="7">
      <pivotArea field="2" type="button" dataOnly="0" labelOnly="1" outline="0" axis="axisRow" fieldPosition="0"/>
    </format>
    <format dxfId="6">
      <pivotArea dataOnly="0" labelOnly="1" outline="0" fieldPosition="0">
        <references count="1">
          <reference field="2" count="0"/>
        </references>
      </pivotArea>
    </format>
    <format dxfId="5">
      <pivotArea dataOnly="0" labelOnly="1" grandRow="1" outline="0" fieldPosition="0"/>
    </format>
    <format dxfId="4">
      <pivotArea dataOnly="0" labelOnly="1" outline="0" fieldPosition="0">
        <references count="1">
          <reference field="4294967294" count="3">
            <x v="0"/>
            <x v="1"/>
            <x v="2"/>
          </reference>
        </references>
      </pivotArea>
    </format>
    <format dxfId="3">
      <pivotArea outline="0" fieldPosition="0">
        <references count="2">
          <reference field="4294967294" count="1" selected="0">
            <x v="0"/>
          </reference>
          <reference field="2" count="0" selected="0"/>
        </references>
      </pivotArea>
    </format>
    <format dxfId="2">
      <pivotArea dataOnly="0" labelOnly="1" outline="0" fieldPosition="0">
        <references count="1">
          <reference field="4294967294" count="1">
            <x v="0"/>
          </reference>
        </references>
      </pivotArea>
    </format>
    <format dxfId="1">
      <pivotArea outline="0" fieldPosition="0">
        <references count="2">
          <reference field="4294967294" count="1" selected="0">
            <x v="2"/>
          </reference>
          <reference field="2" count="0" selected="0"/>
        </references>
      </pivotArea>
    </format>
    <format dxfId="0">
      <pivotArea dataOnly="0" labelOnly="1" outline="0" fieldPosition="0">
        <references count="1">
          <reference field="4294967294" count="1">
            <x v="2"/>
          </reference>
        </references>
      </pivotArea>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728A4E45-D12F-4AAC-836D-4DABDDD5AE56}" sourceName="Account">
  <pivotTables>
    <pivotTable tabId="8" name="PivotTable4"/>
  </pivotTables>
  <data>
    <tabular pivotCacheId="1820129961">
      <items count="16">
        <i x="2" s="1"/>
        <i x="0"/>
        <i x="10"/>
        <i x="7"/>
        <i x="9"/>
        <i x="1"/>
        <i x="14"/>
        <i x="3"/>
        <i x="4"/>
        <i x="5"/>
        <i x="8"/>
        <i x="12"/>
        <i x="11"/>
        <i x="6"/>
        <i x="13"/>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487B3205-1058-4744-B6B5-2B8D9C20FCAC}" cache="Slicer_Account" caption="Accou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2123A1-B5C3-4630-B15A-C9FBB787116B}" name="Table2" displayName="Table2" ref="B4:G32" totalsRowShown="0" tableBorderDxfId="66">
  <tableColumns count="6">
    <tableColumn id="1" xr3:uid="{B670373C-EAB5-4064-9878-F2B48742DC59}" name="Date" dataDxfId="65"/>
    <tableColumn id="2" xr3:uid="{F2440A48-A974-493B-9372-FFD7D615288B}" name="Description"/>
    <tableColumn id="3" xr3:uid="{DFA546F5-9398-428B-B08A-5523072FFCA5}" name="Account"/>
    <tableColumn id="4" xr3:uid="{92090541-621C-49E6-A8A7-3C0086977009}" name="Debit" dataDxfId="64"/>
    <tableColumn id="5" xr3:uid="{CF07634A-26D1-4E23-B31B-51B221FBF7A0}" name="Credit" dataDxfId="63"/>
    <tableColumn id="6" xr3:uid="{B6C64B9B-DE92-41E5-8965-C8B04D9BC9AA}" name="Journal" dataDxfId="6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BF853-FA85-4D4B-96C1-1AA8D0185EC0}">
  <dimension ref="B1:F19"/>
  <sheetViews>
    <sheetView showGridLines="0" tabSelected="1" workbookViewId="0">
      <selection activeCell="C23" sqref="C23"/>
    </sheetView>
  </sheetViews>
  <sheetFormatPr defaultRowHeight="15" x14ac:dyDescent="0.25"/>
  <cols>
    <col min="1" max="1" width="4.7109375" customWidth="1"/>
    <col min="2" max="2" width="18.28515625" bestFit="1" customWidth="1"/>
    <col min="3" max="3" width="21.140625" bestFit="1" customWidth="1"/>
    <col min="4" max="4" width="26.28515625" bestFit="1" customWidth="1"/>
    <col min="5" max="5" width="22.7109375" customWidth="1"/>
    <col min="6" max="6" width="18" bestFit="1" customWidth="1"/>
  </cols>
  <sheetData>
    <row r="1" spans="2:6" ht="24.75" customHeight="1" x14ac:dyDescent="0.4">
      <c r="B1" s="8" t="s">
        <v>76</v>
      </c>
      <c r="C1" s="9"/>
      <c r="D1" s="6"/>
      <c r="E1" s="93"/>
      <c r="F1" s="94"/>
    </row>
    <row r="2" spans="2:6" ht="26.25" x14ac:dyDescent="0.4">
      <c r="B2" s="10" t="s">
        <v>0</v>
      </c>
      <c r="C2" s="7"/>
      <c r="E2" s="95"/>
      <c r="F2" s="96"/>
    </row>
    <row r="3" spans="2:6" ht="15.75" thickBot="1" x14ac:dyDescent="0.3">
      <c r="B3" s="12" t="s">
        <v>1</v>
      </c>
      <c r="E3" s="97"/>
      <c r="F3" s="98"/>
    </row>
    <row r="4" spans="2:6" ht="15.75" thickBot="1" x14ac:dyDescent="0.3">
      <c r="B4" s="65" t="s">
        <v>3</v>
      </c>
      <c r="C4" s="66" t="s">
        <v>78</v>
      </c>
      <c r="D4" s="66" t="s">
        <v>77</v>
      </c>
      <c r="E4" s="66" t="s">
        <v>22</v>
      </c>
      <c r="F4" s="67" t="s">
        <v>78</v>
      </c>
    </row>
    <row r="5" spans="2:6" x14ac:dyDescent="0.25">
      <c r="B5" s="12" t="s">
        <v>4</v>
      </c>
      <c r="C5" t="s">
        <v>9</v>
      </c>
      <c r="D5" t="s">
        <v>13</v>
      </c>
      <c r="E5" t="s">
        <v>23</v>
      </c>
      <c r="F5" s="11" t="s">
        <v>10</v>
      </c>
    </row>
    <row r="6" spans="2:6" x14ac:dyDescent="0.25">
      <c r="B6" s="12" t="s">
        <v>5</v>
      </c>
      <c r="C6" t="s">
        <v>10</v>
      </c>
      <c r="D6" t="s">
        <v>13</v>
      </c>
      <c r="E6" t="s">
        <v>6</v>
      </c>
      <c r="F6" s="11" t="s">
        <v>6</v>
      </c>
    </row>
    <row r="7" spans="2:6" x14ac:dyDescent="0.25">
      <c r="B7" s="12" t="s">
        <v>6</v>
      </c>
      <c r="C7" t="s">
        <v>11</v>
      </c>
      <c r="D7" t="s">
        <v>13</v>
      </c>
      <c r="E7" t="s">
        <v>26</v>
      </c>
      <c r="F7" s="11" t="s">
        <v>10</v>
      </c>
    </row>
    <row r="8" spans="2:6" x14ac:dyDescent="0.25">
      <c r="B8" s="12" t="s">
        <v>7</v>
      </c>
      <c r="C8" t="s">
        <v>12</v>
      </c>
      <c r="D8" t="s">
        <v>13</v>
      </c>
      <c r="E8" t="s">
        <v>27</v>
      </c>
      <c r="F8" s="11" t="s">
        <v>10</v>
      </c>
    </row>
    <row r="9" spans="2:6" x14ac:dyDescent="0.25">
      <c r="B9" s="12" t="s">
        <v>8</v>
      </c>
      <c r="C9" t="s">
        <v>6</v>
      </c>
      <c r="D9" t="s">
        <v>13</v>
      </c>
      <c r="E9" t="s">
        <v>28</v>
      </c>
      <c r="F9" s="11" t="s">
        <v>12</v>
      </c>
    </row>
    <row r="10" spans="2:6" x14ac:dyDescent="0.25">
      <c r="B10" s="12"/>
      <c r="C10" t="s">
        <v>7</v>
      </c>
      <c r="D10" t="s">
        <v>15</v>
      </c>
      <c r="E10" t="s">
        <v>29</v>
      </c>
      <c r="F10" s="11" t="s">
        <v>8</v>
      </c>
    </row>
    <row r="11" spans="2:6" x14ac:dyDescent="0.25">
      <c r="B11" s="12"/>
      <c r="C11" t="s">
        <v>8</v>
      </c>
      <c r="D11" t="s">
        <v>15</v>
      </c>
      <c r="E11" t="s">
        <v>31</v>
      </c>
      <c r="F11" s="11" t="s">
        <v>10</v>
      </c>
    </row>
    <row r="12" spans="2:6" x14ac:dyDescent="0.25">
      <c r="B12" s="12"/>
      <c r="E12" t="s">
        <v>34</v>
      </c>
      <c r="F12" s="11" t="s">
        <v>7</v>
      </c>
    </row>
    <row r="13" spans="2:6" x14ac:dyDescent="0.25">
      <c r="B13" s="12"/>
      <c r="E13" t="s">
        <v>32</v>
      </c>
      <c r="F13" s="11" t="s">
        <v>7</v>
      </c>
    </row>
    <row r="14" spans="2:6" x14ac:dyDescent="0.25">
      <c r="B14" s="12"/>
      <c r="E14" t="s">
        <v>36</v>
      </c>
      <c r="F14" s="11" t="s">
        <v>9</v>
      </c>
    </row>
    <row r="15" spans="2:6" x14ac:dyDescent="0.25">
      <c r="B15" s="12"/>
      <c r="E15" t="s">
        <v>38</v>
      </c>
      <c r="F15" s="11" t="s">
        <v>7</v>
      </c>
    </row>
    <row r="16" spans="2:6" x14ac:dyDescent="0.25">
      <c r="B16" s="12"/>
      <c r="E16" t="s">
        <v>40</v>
      </c>
      <c r="F16" s="11" t="s">
        <v>7</v>
      </c>
    </row>
    <row r="17" spans="2:6" x14ac:dyDescent="0.25">
      <c r="B17" s="12"/>
      <c r="E17" t="s">
        <v>63</v>
      </c>
      <c r="F17" s="11" t="s">
        <v>7</v>
      </c>
    </row>
    <row r="18" spans="2:6" x14ac:dyDescent="0.25">
      <c r="B18" s="12"/>
      <c r="E18" t="s">
        <v>66</v>
      </c>
      <c r="F18" s="11" t="s">
        <v>7</v>
      </c>
    </row>
    <row r="19" spans="2:6" ht="15.75" thickBot="1" x14ac:dyDescent="0.3">
      <c r="B19" s="13"/>
      <c r="C19" s="1"/>
      <c r="D19" s="1"/>
      <c r="E19" s="1" t="s">
        <v>67</v>
      </c>
      <c r="F19" s="14" t="s">
        <v>12</v>
      </c>
    </row>
  </sheetData>
  <mergeCells count="1">
    <mergeCell ref="E1:F3"/>
  </mergeCells>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C4534-9FB8-4C83-8186-2C169BA34C5D}">
  <dimension ref="B1:G32"/>
  <sheetViews>
    <sheetView showGridLines="0" zoomScale="81" workbookViewId="0">
      <selection activeCell="F35" sqref="F35"/>
    </sheetView>
  </sheetViews>
  <sheetFormatPr defaultRowHeight="15" x14ac:dyDescent="0.25"/>
  <cols>
    <col min="1" max="1" width="2.7109375" customWidth="1"/>
    <col min="2" max="2" width="9.85546875" bestFit="1" customWidth="1"/>
    <col min="3" max="3" width="27.140625" customWidth="1"/>
    <col min="4" max="4" width="23.5703125" customWidth="1"/>
    <col min="5" max="5" width="12.42578125" style="2" customWidth="1"/>
    <col min="6" max="6" width="13.140625" style="2" customWidth="1"/>
    <col min="7" max="7" width="51.42578125" customWidth="1"/>
  </cols>
  <sheetData>
    <row r="1" spans="2:7" ht="27.75" customHeight="1" x14ac:dyDescent="0.5">
      <c r="B1" s="89" t="s">
        <v>76</v>
      </c>
      <c r="C1" s="90"/>
      <c r="D1" s="6"/>
      <c r="E1" s="15"/>
      <c r="F1" s="15"/>
      <c r="G1" s="94"/>
    </row>
    <row r="2" spans="2:7" ht="33.75" x14ac:dyDescent="0.5">
      <c r="B2" s="91" t="s">
        <v>0</v>
      </c>
      <c r="C2" s="92"/>
      <c r="G2" s="96"/>
    </row>
    <row r="3" spans="2:7" ht="15.75" thickBot="1" x14ac:dyDescent="0.3">
      <c r="B3" s="12" t="s">
        <v>1</v>
      </c>
      <c r="G3" s="96"/>
    </row>
    <row r="4" spans="2:7" ht="15.75" thickBot="1" x14ac:dyDescent="0.3">
      <c r="B4" s="12" t="s">
        <v>16</v>
      </c>
      <c r="C4" t="s">
        <v>17</v>
      </c>
      <c r="D4" t="s">
        <v>18</v>
      </c>
      <c r="E4" s="2" t="s">
        <v>19</v>
      </c>
      <c r="F4" s="2" t="s">
        <v>20</v>
      </c>
      <c r="G4" s="42" t="s">
        <v>75</v>
      </c>
    </row>
    <row r="5" spans="2:7" ht="15.75" thickBot="1" x14ac:dyDescent="0.3">
      <c r="B5" s="68">
        <v>45108</v>
      </c>
      <c r="C5" s="6" t="s">
        <v>21</v>
      </c>
      <c r="D5" s="6" t="s">
        <v>23</v>
      </c>
      <c r="E5" s="15">
        <v>5000000</v>
      </c>
      <c r="F5" s="15"/>
      <c r="G5" s="43"/>
    </row>
    <row r="6" spans="2:7" x14ac:dyDescent="0.25">
      <c r="B6" s="16">
        <v>45108</v>
      </c>
      <c r="C6" t="s">
        <v>21</v>
      </c>
      <c r="D6" t="s">
        <v>6</v>
      </c>
      <c r="F6" s="2">
        <v>5000000</v>
      </c>
      <c r="G6" s="42" t="s">
        <v>71</v>
      </c>
    </row>
    <row r="7" spans="2:7" x14ac:dyDescent="0.25">
      <c r="B7" s="16">
        <v>45109</v>
      </c>
      <c r="C7" t="s">
        <v>25</v>
      </c>
      <c r="D7" t="s">
        <v>26</v>
      </c>
      <c r="E7" s="2">
        <v>1500000</v>
      </c>
      <c r="G7" s="43"/>
    </row>
    <row r="8" spans="2:7" x14ac:dyDescent="0.25">
      <c r="B8" s="16">
        <v>45109</v>
      </c>
      <c r="C8" t="s">
        <v>25</v>
      </c>
      <c r="D8" t="s">
        <v>23</v>
      </c>
      <c r="F8" s="2">
        <v>1500000</v>
      </c>
      <c r="G8" s="43" t="s">
        <v>83</v>
      </c>
    </row>
    <row r="9" spans="2:7" x14ac:dyDescent="0.25">
      <c r="B9" s="16">
        <v>45112</v>
      </c>
      <c r="C9" t="s">
        <v>24</v>
      </c>
      <c r="D9" t="s">
        <v>27</v>
      </c>
      <c r="E9" s="2">
        <v>750000</v>
      </c>
      <c r="G9" s="43"/>
    </row>
    <row r="10" spans="2:7" x14ac:dyDescent="0.25">
      <c r="B10" s="16">
        <v>45112</v>
      </c>
      <c r="C10" t="s">
        <v>24</v>
      </c>
      <c r="D10" t="s">
        <v>28</v>
      </c>
      <c r="F10" s="2">
        <v>750000</v>
      </c>
      <c r="G10" s="43" t="s">
        <v>84</v>
      </c>
    </row>
    <row r="11" spans="2:7" x14ac:dyDescent="0.25">
      <c r="B11" s="16">
        <v>45114</v>
      </c>
      <c r="C11" t="s">
        <v>24</v>
      </c>
      <c r="D11" t="s">
        <v>27</v>
      </c>
      <c r="E11" s="2">
        <v>500000</v>
      </c>
      <c r="G11" s="43"/>
    </row>
    <row r="12" spans="2:7" x14ac:dyDescent="0.25">
      <c r="B12" s="16">
        <v>45114</v>
      </c>
      <c r="C12" t="s">
        <v>24</v>
      </c>
      <c r="D12" t="s">
        <v>26</v>
      </c>
      <c r="F12" s="2">
        <v>500000</v>
      </c>
      <c r="G12" s="43" t="s">
        <v>79</v>
      </c>
    </row>
    <row r="13" spans="2:7" x14ac:dyDescent="0.25">
      <c r="B13" s="16">
        <v>45117</v>
      </c>
      <c r="C13" t="s">
        <v>30</v>
      </c>
      <c r="D13" t="s">
        <v>31</v>
      </c>
      <c r="E13" s="2">
        <v>800000</v>
      </c>
      <c r="G13" s="43"/>
    </row>
    <row r="14" spans="2:7" x14ac:dyDescent="0.25">
      <c r="B14" s="16">
        <v>45117</v>
      </c>
      <c r="C14" t="s">
        <v>30</v>
      </c>
      <c r="D14" t="s">
        <v>29</v>
      </c>
      <c r="F14" s="2">
        <v>800000</v>
      </c>
      <c r="G14" s="43" t="s">
        <v>80</v>
      </c>
    </row>
    <row r="15" spans="2:7" x14ac:dyDescent="0.25">
      <c r="B15" s="16">
        <v>45121</v>
      </c>
      <c r="C15" t="s">
        <v>30</v>
      </c>
      <c r="D15" t="s">
        <v>23</v>
      </c>
      <c r="E15" s="2">
        <v>425000</v>
      </c>
      <c r="G15" s="43"/>
    </row>
    <row r="16" spans="2:7" x14ac:dyDescent="0.25">
      <c r="B16" s="16">
        <v>45121</v>
      </c>
      <c r="C16" t="s">
        <v>30</v>
      </c>
      <c r="D16" t="s">
        <v>29</v>
      </c>
      <c r="F16" s="2">
        <v>425000</v>
      </c>
      <c r="G16" s="43" t="s">
        <v>81</v>
      </c>
    </row>
    <row r="17" spans="2:7" x14ac:dyDescent="0.25">
      <c r="B17" s="16">
        <v>45122</v>
      </c>
      <c r="C17" t="s">
        <v>64</v>
      </c>
      <c r="D17" t="s">
        <v>63</v>
      </c>
      <c r="E17" s="2">
        <v>290000</v>
      </c>
      <c r="G17" s="43"/>
    </row>
    <row r="18" spans="2:7" x14ac:dyDescent="0.25">
      <c r="B18" s="16">
        <v>45122</v>
      </c>
      <c r="C18" t="s">
        <v>64</v>
      </c>
      <c r="D18" t="s">
        <v>27</v>
      </c>
      <c r="F18" s="2">
        <v>290000</v>
      </c>
      <c r="G18" s="43" t="s">
        <v>82</v>
      </c>
    </row>
    <row r="19" spans="2:7" x14ac:dyDescent="0.25">
      <c r="B19" s="16">
        <v>45122</v>
      </c>
      <c r="C19" t="s">
        <v>64</v>
      </c>
      <c r="D19" t="s">
        <v>63</v>
      </c>
      <c r="E19" s="2">
        <v>200000</v>
      </c>
      <c r="G19" s="43"/>
    </row>
    <row r="20" spans="2:7" x14ac:dyDescent="0.25">
      <c r="B20" s="16">
        <v>45122</v>
      </c>
      <c r="C20" t="s">
        <v>64</v>
      </c>
      <c r="D20" t="s">
        <v>27</v>
      </c>
      <c r="F20" s="2">
        <v>200000</v>
      </c>
      <c r="G20" s="43" t="s">
        <v>82</v>
      </c>
    </row>
    <row r="21" spans="2:7" x14ac:dyDescent="0.25">
      <c r="B21" s="16">
        <v>45123</v>
      </c>
      <c r="C21" t="s">
        <v>33</v>
      </c>
      <c r="D21" t="s">
        <v>34</v>
      </c>
      <c r="E21" s="2">
        <v>45000</v>
      </c>
      <c r="G21" s="43"/>
    </row>
    <row r="22" spans="2:7" x14ac:dyDescent="0.25">
      <c r="B22" s="16">
        <v>45123</v>
      </c>
      <c r="C22" t="s">
        <v>33</v>
      </c>
      <c r="D22" t="s">
        <v>26</v>
      </c>
      <c r="F22" s="2">
        <v>45000</v>
      </c>
      <c r="G22" s="43" t="s">
        <v>85</v>
      </c>
    </row>
    <row r="23" spans="2:7" x14ac:dyDescent="0.25">
      <c r="B23" s="16">
        <v>45125</v>
      </c>
      <c r="C23" t="s">
        <v>32</v>
      </c>
      <c r="D23" t="s">
        <v>32</v>
      </c>
      <c r="E23" s="2">
        <v>70000</v>
      </c>
      <c r="G23" s="43"/>
    </row>
    <row r="24" spans="2:7" x14ac:dyDescent="0.25">
      <c r="B24" s="16">
        <v>45125</v>
      </c>
      <c r="C24" t="s">
        <v>32</v>
      </c>
      <c r="D24" t="s">
        <v>26</v>
      </c>
      <c r="F24" s="2">
        <v>70000</v>
      </c>
      <c r="G24" s="43" t="s">
        <v>86</v>
      </c>
    </row>
    <row r="25" spans="2:7" x14ac:dyDescent="0.25">
      <c r="B25" s="16">
        <v>45134</v>
      </c>
      <c r="C25" t="s">
        <v>35</v>
      </c>
      <c r="D25" t="s">
        <v>36</v>
      </c>
      <c r="E25" s="2">
        <v>250000</v>
      </c>
      <c r="G25" s="43"/>
    </row>
    <row r="26" spans="2:7" x14ac:dyDescent="0.25">
      <c r="B26" s="16">
        <v>45134</v>
      </c>
      <c r="C26" t="s">
        <v>35</v>
      </c>
      <c r="D26" t="s">
        <v>26</v>
      </c>
      <c r="F26" s="2">
        <v>250000</v>
      </c>
      <c r="G26" s="43" t="s">
        <v>87</v>
      </c>
    </row>
    <row r="27" spans="2:7" x14ac:dyDescent="0.25">
      <c r="B27" s="16">
        <v>45139</v>
      </c>
      <c r="C27" t="s">
        <v>37</v>
      </c>
      <c r="D27" t="s">
        <v>38</v>
      </c>
      <c r="E27" s="2">
        <v>110000</v>
      </c>
      <c r="G27" s="43"/>
    </row>
    <row r="28" spans="2:7" x14ac:dyDescent="0.25">
      <c r="B28" s="16">
        <v>45139</v>
      </c>
      <c r="C28" t="s">
        <v>37</v>
      </c>
      <c r="D28" t="s">
        <v>26</v>
      </c>
      <c r="F28" s="2">
        <v>110000</v>
      </c>
      <c r="G28" s="43" t="s">
        <v>88</v>
      </c>
    </row>
    <row r="29" spans="2:7" x14ac:dyDescent="0.25">
      <c r="B29" s="16">
        <v>45140</v>
      </c>
      <c r="C29" t="s">
        <v>39</v>
      </c>
      <c r="D29" t="s">
        <v>40</v>
      </c>
      <c r="E29" s="2">
        <v>35000</v>
      </c>
      <c r="G29" s="43"/>
    </row>
    <row r="30" spans="2:7" x14ac:dyDescent="0.25">
      <c r="B30" s="16">
        <v>45140</v>
      </c>
      <c r="C30" t="s">
        <v>39</v>
      </c>
      <c r="D30" t="s">
        <v>26</v>
      </c>
      <c r="F30" s="2">
        <v>35000</v>
      </c>
      <c r="G30" s="43" t="s">
        <v>89</v>
      </c>
    </row>
    <row r="31" spans="2:7" x14ac:dyDescent="0.25">
      <c r="B31" s="16">
        <v>45140</v>
      </c>
      <c r="C31" t="s">
        <v>68</v>
      </c>
      <c r="D31" t="s">
        <v>66</v>
      </c>
      <c r="E31" s="2">
        <v>142500</v>
      </c>
      <c r="G31" s="43"/>
    </row>
    <row r="32" spans="2:7" ht="15.75" thickBot="1" x14ac:dyDescent="0.3">
      <c r="B32" s="17">
        <v>45140</v>
      </c>
      <c r="C32" s="1" t="s">
        <v>68</v>
      </c>
      <c r="D32" s="1" t="s">
        <v>67</v>
      </c>
      <c r="E32" s="5"/>
      <c r="F32" s="5">
        <v>142500</v>
      </c>
      <c r="G32" s="44" t="s">
        <v>90</v>
      </c>
    </row>
  </sheetData>
  <mergeCells count="1">
    <mergeCell ref="G1:G3"/>
  </mergeCell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9CDB707-E628-44AD-ABF4-1BE47F6FF38A}">
          <x14:formula1>
            <xm:f>'Chart of Accounts'!$E:$E</xm:f>
          </x14:formula1>
          <xm:sqref>D5:D32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D2DD2-2753-46B1-A619-EB3DFC0D1F3B}">
  <dimension ref="A1:E26"/>
  <sheetViews>
    <sheetView showGridLines="0" zoomScaleNormal="100" workbookViewId="0">
      <selection activeCell="M9" sqref="M9"/>
    </sheetView>
  </sheetViews>
  <sheetFormatPr defaultRowHeight="15" x14ac:dyDescent="0.25"/>
  <cols>
    <col min="1" max="1" width="12.7109375" style="3" customWidth="1"/>
    <col min="2" max="2" width="22.28515625" bestFit="1" customWidth="1"/>
    <col min="3" max="3" width="12.42578125" bestFit="1" customWidth="1"/>
    <col min="4" max="4" width="13.140625" bestFit="1" customWidth="1"/>
    <col min="5" max="5" width="14.5703125" bestFit="1" customWidth="1"/>
    <col min="6" max="6" width="18.85546875" customWidth="1"/>
  </cols>
  <sheetData>
    <row r="1" spans="1:5" ht="15.75" thickBot="1" x14ac:dyDescent="0.3">
      <c r="A1" s="99" t="s">
        <v>45</v>
      </c>
      <c r="B1" s="100"/>
      <c r="C1" s="100"/>
      <c r="D1" s="100"/>
      <c r="E1" s="101"/>
    </row>
    <row r="2" spans="1:5" ht="21.75" customHeight="1" thickBot="1" x14ac:dyDescent="0.45">
      <c r="A2" s="19" t="str">
        <f>B4</f>
        <v>Bank</v>
      </c>
      <c r="B2" s="1"/>
      <c r="C2" s="1"/>
      <c r="D2" s="1"/>
      <c r="E2" s="14"/>
    </row>
    <row r="3" spans="1:5" ht="15.75" thickBot="1" x14ac:dyDescent="0.3">
      <c r="A3" s="75" t="s">
        <v>16</v>
      </c>
      <c r="B3" s="76" t="s">
        <v>18</v>
      </c>
      <c r="C3" s="44" t="s">
        <v>42</v>
      </c>
      <c r="D3" s="44" t="s">
        <v>43</v>
      </c>
      <c r="E3" s="44" t="s">
        <v>44</v>
      </c>
    </row>
    <row r="4" spans="1:5" ht="15.75" thickBot="1" x14ac:dyDescent="0.3">
      <c r="A4" s="80">
        <v>45109</v>
      </c>
      <c r="B4" s="71" t="s">
        <v>26</v>
      </c>
      <c r="C4" s="72">
        <v>1500000</v>
      </c>
      <c r="D4" s="72"/>
      <c r="E4" s="72">
        <v>1500000</v>
      </c>
    </row>
    <row r="5" spans="1:5" ht="15.75" thickBot="1" x14ac:dyDescent="0.3">
      <c r="A5" s="79">
        <v>45114</v>
      </c>
      <c r="B5" s="71" t="s">
        <v>26</v>
      </c>
      <c r="C5" s="73"/>
      <c r="D5" s="73">
        <v>500000</v>
      </c>
      <c r="E5" s="73">
        <v>-500000</v>
      </c>
    </row>
    <row r="6" spans="1:5" ht="15.75" thickBot="1" x14ac:dyDescent="0.3">
      <c r="A6" s="79">
        <v>45123</v>
      </c>
      <c r="B6" s="71" t="s">
        <v>26</v>
      </c>
      <c r="C6" s="73"/>
      <c r="D6" s="73">
        <v>45000</v>
      </c>
      <c r="E6" s="73">
        <v>-45000</v>
      </c>
    </row>
    <row r="7" spans="1:5" ht="15.75" thickBot="1" x14ac:dyDescent="0.3">
      <c r="A7" s="79">
        <v>45125</v>
      </c>
      <c r="B7" s="71" t="s">
        <v>26</v>
      </c>
      <c r="C7" s="73"/>
      <c r="D7" s="73">
        <v>70000</v>
      </c>
      <c r="E7" s="73">
        <v>-70000</v>
      </c>
    </row>
    <row r="8" spans="1:5" ht="15.75" thickBot="1" x14ac:dyDescent="0.3">
      <c r="A8" s="79">
        <v>45134</v>
      </c>
      <c r="B8" s="71" t="s">
        <v>26</v>
      </c>
      <c r="C8" s="73"/>
      <c r="D8" s="73">
        <v>250000</v>
      </c>
      <c r="E8" s="73">
        <v>-250000</v>
      </c>
    </row>
    <row r="9" spans="1:5" ht="15.75" thickBot="1" x14ac:dyDescent="0.3">
      <c r="A9" s="79">
        <v>45139</v>
      </c>
      <c r="B9" s="71" t="s">
        <v>26</v>
      </c>
      <c r="C9" s="73"/>
      <c r="D9" s="73">
        <v>110000</v>
      </c>
      <c r="E9" s="73">
        <v>-110000</v>
      </c>
    </row>
    <row r="10" spans="1:5" ht="15.75" thickBot="1" x14ac:dyDescent="0.3">
      <c r="A10" s="77">
        <v>45140</v>
      </c>
      <c r="B10" s="71" t="s">
        <v>26</v>
      </c>
      <c r="C10" s="74"/>
      <c r="D10" s="74">
        <v>35000</v>
      </c>
      <c r="E10" s="74">
        <v>-35000</v>
      </c>
    </row>
    <row r="11" spans="1:5" ht="15.75" thickBot="1" x14ac:dyDescent="0.3">
      <c r="A11" s="69" t="s">
        <v>41</v>
      </c>
      <c r="B11" s="78"/>
      <c r="C11" s="74">
        <v>1500000</v>
      </c>
      <c r="D11" s="5">
        <v>1010000</v>
      </c>
      <c r="E11" s="74">
        <v>490000</v>
      </c>
    </row>
    <row r="12" spans="1:5" x14ac:dyDescent="0.25">
      <c r="A12"/>
    </row>
    <row r="13" spans="1:5" x14ac:dyDescent="0.25">
      <c r="A13"/>
    </row>
    <row r="14" spans="1:5" x14ac:dyDescent="0.25">
      <c r="A14"/>
    </row>
    <row r="15" spans="1:5" x14ac:dyDescent="0.25">
      <c r="A15"/>
    </row>
    <row r="16" spans="1:5" x14ac:dyDescent="0.25">
      <c r="A16"/>
    </row>
    <row r="17" spans="1:1" x14ac:dyDescent="0.25">
      <c r="A17"/>
    </row>
    <row r="18" spans="1:1" x14ac:dyDescent="0.25">
      <c r="A18"/>
    </row>
    <row r="19" spans="1:1" x14ac:dyDescent="0.25">
      <c r="A19"/>
    </row>
    <row r="20" spans="1:1" x14ac:dyDescent="0.25">
      <c r="A20"/>
    </row>
    <row r="21" spans="1:1" ht="15.75" thickBot="1" x14ac:dyDescent="0.3">
      <c r="A21"/>
    </row>
    <row r="22" spans="1:1" ht="15.75" thickBot="1" x14ac:dyDescent="0.3">
      <c r="A22"/>
    </row>
    <row r="23" spans="1:1" x14ac:dyDescent="0.25">
      <c r="A23"/>
    </row>
    <row r="24" spans="1:1" x14ac:dyDescent="0.25">
      <c r="A24"/>
    </row>
    <row r="25" spans="1:1" x14ac:dyDescent="0.25">
      <c r="A25"/>
    </row>
    <row r="26" spans="1:1" x14ac:dyDescent="0.25">
      <c r="A26"/>
    </row>
  </sheetData>
  <mergeCells count="1">
    <mergeCell ref="A1:E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115F1-5DDE-4223-B925-9A066154AC1F}">
  <dimension ref="A1:F26"/>
  <sheetViews>
    <sheetView showGridLines="0" zoomScaleNormal="100" workbookViewId="0">
      <selection activeCell="I25" sqref="I25"/>
    </sheetView>
  </sheetViews>
  <sheetFormatPr defaultRowHeight="15" x14ac:dyDescent="0.25"/>
  <cols>
    <col min="1" max="1" width="22.42578125" style="3" bestFit="1" customWidth="1"/>
    <col min="2" max="2" width="16" customWidth="1"/>
    <col min="3" max="3" width="16.7109375" customWidth="1"/>
    <col min="4" max="4" width="16.42578125" customWidth="1"/>
    <col min="5" max="5" width="19.28515625" customWidth="1"/>
    <col min="6" max="6" width="24.140625" customWidth="1"/>
  </cols>
  <sheetData>
    <row r="1" spans="1:6" ht="15.75" thickBot="1" x14ac:dyDescent="0.3">
      <c r="A1" s="102"/>
      <c r="B1" s="103"/>
      <c r="C1" s="103"/>
      <c r="D1" s="103"/>
      <c r="E1" s="103"/>
    </row>
    <row r="2" spans="1:6" ht="21.75" customHeight="1" thickBot="1" x14ac:dyDescent="0.45">
      <c r="A2" s="81" t="s">
        <v>46</v>
      </c>
      <c r="B2" s="82"/>
      <c r="C2" s="82"/>
      <c r="D2" s="82"/>
      <c r="E2" s="82"/>
      <c r="F2" s="83"/>
    </row>
    <row r="3" spans="1:6" ht="15.75" thickBot="1" x14ac:dyDescent="0.3">
      <c r="A3" s="41" t="s">
        <v>18</v>
      </c>
      <c r="B3" s="71" t="s">
        <v>42</v>
      </c>
      <c r="C3" s="46" t="s">
        <v>43</v>
      </c>
      <c r="D3" s="71" t="s">
        <v>44</v>
      </c>
      <c r="E3" s="18" t="s">
        <v>69</v>
      </c>
      <c r="F3" s="42" t="s">
        <v>70</v>
      </c>
    </row>
    <row r="4" spans="1:6" x14ac:dyDescent="0.25">
      <c r="A4" s="42" t="s">
        <v>26</v>
      </c>
      <c r="B4" s="72">
        <v>1500000</v>
      </c>
      <c r="C4" s="15">
        <v>1010000</v>
      </c>
      <c r="D4" s="72">
        <v>490000</v>
      </c>
      <c r="E4" s="18" t="str">
        <f>VLOOKUP(A4,'Chart of Accounts'!$E$5:$F$19,2,0)</f>
        <v>current assets</v>
      </c>
      <c r="F4" s="42" t="str">
        <f>VLOOKUP(E4,'Chart of Accounts'!$C$5:$D$11,2,0)</f>
        <v>Balance sheet</v>
      </c>
    </row>
    <row r="5" spans="1:6" x14ac:dyDescent="0.25">
      <c r="A5" s="43" t="s">
        <v>23</v>
      </c>
      <c r="B5" s="73">
        <v>5425000</v>
      </c>
      <c r="C5" s="2">
        <v>1500000</v>
      </c>
      <c r="D5" s="73">
        <v>3925000</v>
      </c>
      <c r="E5" s="12" t="str">
        <f>VLOOKUP(A5,'Chart of Accounts'!$E$5:$F$19,2,0)</f>
        <v>current assets</v>
      </c>
      <c r="F5" s="43" t="str">
        <f>VLOOKUP(E5,'Chart of Accounts'!$C$5:$D$11,2,0)</f>
        <v>Balance sheet</v>
      </c>
    </row>
    <row r="6" spans="1:6" x14ac:dyDescent="0.25">
      <c r="A6" s="43" t="s">
        <v>36</v>
      </c>
      <c r="B6" s="73">
        <v>250000</v>
      </c>
      <c r="C6" s="2"/>
      <c r="D6" s="73">
        <v>250000</v>
      </c>
      <c r="E6" s="12" t="str">
        <f>VLOOKUP(A6,'Chart of Accounts'!$E$5:$F$19,2,0)</f>
        <v>Non-current assets</v>
      </c>
      <c r="F6" s="43" t="str">
        <f>VLOOKUP(E6,'Chart of Accounts'!$C$5:$D$11,2,0)</f>
        <v>Balance sheet</v>
      </c>
    </row>
    <row r="7" spans="1:6" x14ac:dyDescent="0.25">
      <c r="A7" s="43" t="s">
        <v>32</v>
      </c>
      <c r="B7" s="73">
        <v>70000</v>
      </c>
      <c r="C7" s="2"/>
      <c r="D7" s="73">
        <v>70000</v>
      </c>
      <c r="E7" s="39" t="str">
        <f>VLOOKUP(A7,'Chart of Accounts'!$E$5:$F$19,2,0)</f>
        <v>Expenses</v>
      </c>
      <c r="F7" s="70" t="str">
        <f>VLOOKUP(E7,'Chart of Accounts'!$C$5:$D$11,2,0)</f>
        <v>Income Statements</v>
      </c>
    </row>
    <row r="8" spans="1:6" x14ac:dyDescent="0.25">
      <c r="A8" s="43" t="s">
        <v>6</v>
      </c>
      <c r="B8" s="73"/>
      <c r="C8" s="2">
        <v>5000000</v>
      </c>
      <c r="D8" s="73">
        <v>-5000000</v>
      </c>
      <c r="E8" s="12" t="str">
        <f>VLOOKUP(A8,'Chart of Accounts'!$E$5:$F$19,2,0)</f>
        <v>Equity</v>
      </c>
      <c r="F8" s="43" t="str">
        <f>VLOOKUP(E8,'Chart of Accounts'!$C$5:$D$11,2,0)</f>
        <v>Balance sheet</v>
      </c>
    </row>
    <row r="9" spans="1:6" x14ac:dyDescent="0.25">
      <c r="A9" s="43" t="s">
        <v>27</v>
      </c>
      <c r="B9" s="73">
        <v>1250000</v>
      </c>
      <c r="C9" s="2">
        <v>490000</v>
      </c>
      <c r="D9" s="73">
        <v>760000</v>
      </c>
      <c r="E9" s="12" t="str">
        <f>VLOOKUP(A9,'Chart of Accounts'!$E$5:$F$19,2,0)</f>
        <v>current assets</v>
      </c>
      <c r="F9" s="43" t="str">
        <f>VLOOKUP(E9,'Chart of Accounts'!$C$5:$D$11,2,0)</f>
        <v>Balance sheet</v>
      </c>
    </row>
    <row r="10" spans="1:6" x14ac:dyDescent="0.25">
      <c r="A10" s="43" t="s">
        <v>28</v>
      </c>
      <c r="B10" s="73"/>
      <c r="C10" s="2">
        <v>750000</v>
      </c>
      <c r="D10" s="73">
        <v>-750000</v>
      </c>
      <c r="E10" s="12" t="str">
        <f>VLOOKUP(A10,'Chart of Accounts'!$E$5:$F$19,2,0)</f>
        <v>Current Liabilities</v>
      </c>
      <c r="F10" s="43" t="str">
        <f>VLOOKUP(E10,'Chart of Accounts'!$C$5:$D$11,2,0)</f>
        <v>Balance sheet</v>
      </c>
    </row>
    <row r="11" spans="1:6" x14ac:dyDescent="0.25">
      <c r="A11" s="43" t="s">
        <v>31</v>
      </c>
      <c r="B11" s="73">
        <v>800000</v>
      </c>
      <c r="C11" s="2"/>
      <c r="D11" s="73">
        <v>800000</v>
      </c>
      <c r="E11" s="12" t="str">
        <f>VLOOKUP(A11,'Chart of Accounts'!$E$5:$F$19,2,0)</f>
        <v>current assets</v>
      </c>
      <c r="F11" s="43" t="str">
        <f>VLOOKUP(E11,'Chart of Accounts'!$C$5:$D$11,2,0)</f>
        <v>Balance sheet</v>
      </c>
    </row>
    <row r="12" spans="1:6" x14ac:dyDescent="0.25">
      <c r="A12" s="43" t="s">
        <v>34</v>
      </c>
      <c r="B12" s="73">
        <v>45000</v>
      </c>
      <c r="C12" s="2"/>
      <c r="D12" s="73">
        <v>45000</v>
      </c>
      <c r="E12" s="39" t="str">
        <f>VLOOKUP(A12,'Chart of Accounts'!$E$5:$F$19,2,0)</f>
        <v>Expenses</v>
      </c>
      <c r="F12" s="70" t="str">
        <f>VLOOKUP(E12,'Chart of Accounts'!$C$5:$D$11,2,0)</f>
        <v>Income Statements</v>
      </c>
    </row>
    <row r="13" spans="1:6" x14ac:dyDescent="0.25">
      <c r="A13" s="43" t="s">
        <v>40</v>
      </c>
      <c r="B13" s="73">
        <v>35000</v>
      </c>
      <c r="C13" s="2"/>
      <c r="D13" s="73">
        <v>35000</v>
      </c>
      <c r="E13" s="39" t="str">
        <f>VLOOKUP(A13,'Chart of Accounts'!$E$5:$F$19,2,0)</f>
        <v>Expenses</v>
      </c>
      <c r="F13" s="70" t="str">
        <f>VLOOKUP(E13,'Chart of Accounts'!$C$5:$D$11,2,0)</f>
        <v>Income Statements</v>
      </c>
    </row>
    <row r="14" spans="1:6" x14ac:dyDescent="0.25">
      <c r="A14" s="43" t="s">
        <v>38</v>
      </c>
      <c r="B14" s="73">
        <v>110000</v>
      </c>
      <c r="C14" s="2"/>
      <c r="D14" s="73">
        <v>110000</v>
      </c>
      <c r="E14" s="39" t="str">
        <f>VLOOKUP(A14,'Chart of Accounts'!$E$5:$F$19,2,0)</f>
        <v>Expenses</v>
      </c>
      <c r="F14" s="70" t="str">
        <f>VLOOKUP(E14,'Chart of Accounts'!$C$5:$D$11,2,0)</f>
        <v>Income Statements</v>
      </c>
    </row>
    <row r="15" spans="1:6" x14ac:dyDescent="0.25">
      <c r="A15" s="43" t="s">
        <v>29</v>
      </c>
      <c r="B15" s="73"/>
      <c r="C15" s="2">
        <v>1225000</v>
      </c>
      <c r="D15" s="73">
        <v>-1225000</v>
      </c>
      <c r="E15" s="39" t="str">
        <f>VLOOKUP(A15,'Chart of Accounts'!$E$5:$F$19,2,0)</f>
        <v>Revenue</v>
      </c>
      <c r="F15" s="70" t="str">
        <f>VLOOKUP(E15,'Chart of Accounts'!$C$5:$D$11,2,0)</f>
        <v>Income Statements</v>
      </c>
    </row>
    <row r="16" spans="1:6" x14ac:dyDescent="0.25">
      <c r="A16" s="43" t="s">
        <v>63</v>
      </c>
      <c r="B16" s="73">
        <v>490000</v>
      </c>
      <c r="C16" s="2"/>
      <c r="D16" s="73">
        <v>490000</v>
      </c>
      <c r="E16" s="39" t="str">
        <f>VLOOKUP(A16,'Chart of Accounts'!$E$5:$F$19,2,0)</f>
        <v>Expenses</v>
      </c>
      <c r="F16" s="70" t="str">
        <f>VLOOKUP(E16,'Chart of Accounts'!$C$5:$D$11,2,0)</f>
        <v>Income Statements</v>
      </c>
    </row>
    <row r="17" spans="1:6" x14ac:dyDescent="0.25">
      <c r="A17" s="43" t="s">
        <v>66</v>
      </c>
      <c r="B17" s="73">
        <v>142500</v>
      </c>
      <c r="C17" s="2"/>
      <c r="D17" s="73">
        <v>142500</v>
      </c>
      <c r="E17" s="39" t="str">
        <f>VLOOKUP(A17,'Chart of Accounts'!$E$5:$F$19,2,0)</f>
        <v>Expenses</v>
      </c>
      <c r="F17" s="70" t="str">
        <f>VLOOKUP(E17,'Chart of Accounts'!$C$5:$D$11,2,0)</f>
        <v>Income Statements</v>
      </c>
    </row>
    <row r="18" spans="1:6" ht="15.75" thickBot="1" x14ac:dyDescent="0.3">
      <c r="A18" s="44" t="s">
        <v>67</v>
      </c>
      <c r="B18" s="74"/>
      <c r="C18" s="2">
        <v>142500</v>
      </c>
      <c r="D18" s="74">
        <v>-142500</v>
      </c>
      <c r="E18" s="13" t="str">
        <f>VLOOKUP(A18,'Chart of Accounts'!$E$5:$F$19,2,0)</f>
        <v>Current Liabilities</v>
      </c>
      <c r="F18" s="44" t="str">
        <f>VLOOKUP(E18,'Chart of Accounts'!$C$5:$D$11,2,0)</f>
        <v>Balance sheet</v>
      </c>
    </row>
    <row r="19" spans="1:6" ht="15.75" thickBot="1" x14ac:dyDescent="0.3">
      <c r="A19" s="45" t="s">
        <v>41</v>
      </c>
      <c r="B19" s="40">
        <v>10117500</v>
      </c>
      <c r="C19" s="5">
        <v>10117500</v>
      </c>
      <c r="D19" s="25">
        <v>0</v>
      </c>
      <c r="E19" s="13"/>
      <c r="F19" s="14"/>
    </row>
    <row r="20" spans="1:6" x14ac:dyDescent="0.25">
      <c r="A20"/>
    </row>
    <row r="21" spans="1:6" x14ac:dyDescent="0.25">
      <c r="A21"/>
    </row>
    <row r="22" spans="1:6" x14ac:dyDescent="0.25">
      <c r="A22"/>
    </row>
    <row r="23" spans="1:6" x14ac:dyDescent="0.25">
      <c r="A23"/>
    </row>
    <row r="24" spans="1:6" x14ac:dyDescent="0.25">
      <c r="A24"/>
    </row>
    <row r="25" spans="1:6" x14ac:dyDescent="0.25">
      <c r="A25"/>
    </row>
    <row r="26" spans="1:6" x14ac:dyDescent="0.25">
      <c r="A26"/>
    </row>
  </sheetData>
  <autoFilter ref="E3:F19" xr:uid="{DE0115F1-5DDE-4223-B925-9A066154AC1F}"/>
  <mergeCells count="1">
    <mergeCell ref="A1:E1"/>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140D0-5DC8-4858-BE00-4AEBC48AF245}">
  <sheetPr>
    <pageSetUpPr fitToPage="1"/>
  </sheetPr>
  <dimension ref="B1:E19"/>
  <sheetViews>
    <sheetView showGridLines="0" zoomScaleNormal="100" workbookViewId="0">
      <selection activeCell="H10" sqref="H10"/>
    </sheetView>
  </sheetViews>
  <sheetFormatPr defaultRowHeight="15" x14ac:dyDescent="0.25"/>
  <cols>
    <col min="1" max="1" width="3.42578125" customWidth="1"/>
    <col min="2" max="2" width="29.140625" customWidth="1"/>
    <col min="3" max="3" width="24.140625" customWidth="1"/>
    <col min="4" max="4" width="20.140625" customWidth="1"/>
    <col min="5" max="5" width="19.140625" style="2" customWidth="1"/>
  </cols>
  <sheetData>
    <row r="1" spans="2:5" ht="31.5" x14ac:dyDescent="0.5">
      <c r="B1" s="20" t="s">
        <v>76</v>
      </c>
      <c r="C1" s="6"/>
      <c r="D1" s="93"/>
      <c r="E1" s="94"/>
    </row>
    <row r="2" spans="2:5" ht="31.5" x14ac:dyDescent="0.5">
      <c r="B2" s="22" t="s">
        <v>14</v>
      </c>
      <c r="D2" s="95"/>
      <c r="E2" s="96"/>
    </row>
    <row r="3" spans="2:5" ht="15.75" thickBot="1" x14ac:dyDescent="0.3">
      <c r="B3" s="24" t="s">
        <v>47</v>
      </c>
      <c r="C3" s="1"/>
      <c r="D3" s="97"/>
      <c r="E3" s="98"/>
    </row>
    <row r="4" spans="2:5" ht="19.5" thickBot="1" x14ac:dyDescent="0.35">
      <c r="B4" s="26" t="s">
        <v>8</v>
      </c>
      <c r="C4" s="4"/>
      <c r="D4" s="27" t="s">
        <v>48</v>
      </c>
      <c r="E4" s="28" t="s">
        <v>48</v>
      </c>
    </row>
    <row r="5" spans="2:5" x14ac:dyDescent="0.25">
      <c r="B5" s="18" t="s">
        <v>29</v>
      </c>
      <c r="C5" s="6"/>
      <c r="D5" s="6"/>
      <c r="E5" s="21">
        <f>-VLOOKUP(B5,'Trail Balance'!$A$4:$D$16,4,0)</f>
        <v>1225000</v>
      </c>
    </row>
    <row r="6" spans="2:5" x14ac:dyDescent="0.25">
      <c r="B6" s="12" t="s">
        <v>63</v>
      </c>
      <c r="E6" s="29">
        <f>-VLOOKUP(B6,'Trail Balance'!$A$4:$D$16,4,0)</f>
        <v>-490000</v>
      </c>
    </row>
    <row r="7" spans="2:5" x14ac:dyDescent="0.25">
      <c r="B7" s="12"/>
      <c r="E7" s="23"/>
    </row>
    <row r="8" spans="2:5" ht="15.75" thickBot="1" x14ac:dyDescent="0.3">
      <c r="B8" s="13"/>
      <c r="C8" s="1"/>
      <c r="D8" s="1"/>
      <c r="E8" s="25"/>
    </row>
    <row r="9" spans="2:5" ht="15.75" thickBot="1" x14ac:dyDescent="0.3">
      <c r="B9" s="30" t="s">
        <v>49</v>
      </c>
      <c r="C9" s="31"/>
      <c r="D9" s="31"/>
      <c r="E9" s="32">
        <f>E5+E6</f>
        <v>735000</v>
      </c>
    </row>
    <row r="10" spans="2:5" ht="21.75" thickBot="1" x14ac:dyDescent="0.4">
      <c r="B10" s="62" t="s">
        <v>50</v>
      </c>
      <c r="C10" s="63"/>
      <c r="D10" s="63"/>
      <c r="E10" s="64"/>
    </row>
    <row r="11" spans="2:5" ht="16.5" customHeight="1" x14ac:dyDescent="0.25">
      <c r="B11" s="18" t="s">
        <v>32</v>
      </c>
      <c r="C11" s="6"/>
      <c r="D11" s="61">
        <f>-VLOOKUP(B11,'Trail Balance'!$A$4:$D$16,4,0)</f>
        <v>-70000</v>
      </c>
      <c r="E11" s="21"/>
    </row>
    <row r="12" spans="2:5" x14ac:dyDescent="0.25">
      <c r="B12" s="12" t="s">
        <v>34</v>
      </c>
      <c r="D12" s="33">
        <f>-VLOOKUP(B12,'Trail Balance'!$A$4:$D$16,4,0)</f>
        <v>-45000</v>
      </c>
      <c r="E12" s="23"/>
    </row>
    <row r="13" spans="2:5" x14ac:dyDescent="0.25">
      <c r="B13" s="12" t="s">
        <v>40</v>
      </c>
      <c r="D13" s="33">
        <f>-VLOOKUP(B13,'Trail Balance'!$A$4:$D$16,4,0)</f>
        <v>-35000</v>
      </c>
      <c r="E13" s="23"/>
    </row>
    <row r="14" spans="2:5" ht="15.75" thickBot="1" x14ac:dyDescent="0.3">
      <c r="B14" s="12" t="s">
        <v>38</v>
      </c>
      <c r="D14" s="47">
        <f>-VLOOKUP(B14,'Trail Balance'!$A$4:$D$16,4,0)</f>
        <v>-110000</v>
      </c>
      <c r="E14" s="23"/>
    </row>
    <row r="15" spans="2:5" ht="15.75" thickTop="1" x14ac:dyDescent="0.25">
      <c r="B15" s="12"/>
      <c r="E15" s="23"/>
    </row>
    <row r="16" spans="2:5" ht="15.75" thickBot="1" x14ac:dyDescent="0.3">
      <c r="B16" s="13"/>
      <c r="C16" s="1"/>
      <c r="D16" s="1"/>
      <c r="E16" s="88">
        <f>-SUM(D11:D14)</f>
        <v>260000</v>
      </c>
    </row>
    <row r="17" spans="2:5" x14ac:dyDescent="0.25">
      <c r="B17" s="30" t="s">
        <v>51</v>
      </c>
      <c r="C17" s="31"/>
      <c r="D17" s="31"/>
      <c r="E17" s="32">
        <f>E9-E16</f>
        <v>475000</v>
      </c>
    </row>
    <row r="18" spans="2:5" x14ac:dyDescent="0.25">
      <c r="B18" s="12" t="s">
        <v>65</v>
      </c>
      <c r="E18" s="23">
        <f>E17*0.3</f>
        <v>142500</v>
      </c>
    </row>
    <row r="19" spans="2:5" ht="19.5" thickBot="1" x14ac:dyDescent="0.35">
      <c r="B19" s="34" t="s">
        <v>52</v>
      </c>
      <c r="C19" s="35"/>
      <c r="D19" s="35"/>
      <c r="E19" s="36">
        <f>E17-E18</f>
        <v>332500</v>
      </c>
    </row>
  </sheetData>
  <mergeCells count="1">
    <mergeCell ref="D1:E3"/>
  </mergeCells>
  <pageMargins left="0.70866141732283472" right="0.70866141732283472" top="0.74803149606299213" bottom="0.74803149606299213" header="0.31496062992125984" footer="0.31496062992125984"/>
  <pageSetup scale="9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C2CDA-9EFC-4BC9-9E2B-8D0EDEB10022}">
  <sheetPr>
    <pageSetUpPr fitToPage="1"/>
  </sheetPr>
  <dimension ref="B1:F35"/>
  <sheetViews>
    <sheetView showGridLines="0" topLeftCell="A2" zoomScaleNormal="100" zoomScaleSheetLayoutView="100" zoomScalePageLayoutView="72" workbookViewId="0">
      <selection activeCell="G26" sqref="G26"/>
    </sheetView>
  </sheetViews>
  <sheetFormatPr defaultRowHeight="15" x14ac:dyDescent="0.25"/>
  <cols>
    <col min="1" max="1" width="4.5703125" customWidth="1"/>
    <col min="2" max="2" width="29.140625" customWidth="1"/>
    <col min="3" max="3" width="23.140625" customWidth="1"/>
    <col min="4" max="4" width="20.140625" customWidth="1"/>
    <col min="5" max="5" width="19.140625" style="2" customWidth="1"/>
  </cols>
  <sheetData>
    <row r="1" spans="2:6" ht="31.5" x14ac:dyDescent="0.5">
      <c r="B1" s="20" t="s">
        <v>76</v>
      </c>
      <c r="C1" s="6"/>
      <c r="D1" s="93"/>
      <c r="E1" s="94"/>
    </row>
    <row r="2" spans="2:6" ht="31.5" x14ac:dyDescent="0.5">
      <c r="B2" s="22" t="s">
        <v>14</v>
      </c>
      <c r="D2" s="95"/>
      <c r="E2" s="96"/>
    </row>
    <row r="3" spans="2:6" ht="15.75" thickBot="1" x14ac:dyDescent="0.3">
      <c r="B3" s="24" t="s">
        <v>47</v>
      </c>
      <c r="C3" s="1"/>
      <c r="D3" s="97"/>
      <c r="E3" s="98"/>
    </row>
    <row r="4" spans="2:6" ht="19.5" thickBot="1" x14ac:dyDescent="0.35">
      <c r="B4" s="26" t="s">
        <v>53</v>
      </c>
      <c r="C4" s="4"/>
      <c r="D4" s="48" t="s">
        <v>48</v>
      </c>
      <c r="E4" s="48" t="s">
        <v>48</v>
      </c>
    </row>
    <row r="5" spans="2:6" x14ac:dyDescent="0.25">
      <c r="B5" s="58" t="s">
        <v>55</v>
      </c>
      <c r="C5" s="59"/>
      <c r="D5" s="59"/>
      <c r="E5" s="60"/>
    </row>
    <row r="6" spans="2:6" x14ac:dyDescent="0.25">
      <c r="B6" s="12" t="s">
        <v>36</v>
      </c>
      <c r="E6" s="23">
        <f>VLOOKUP(B6,'Trail Balance'!$A$4:$D$18,4,0)</f>
        <v>250000</v>
      </c>
    </row>
    <row r="7" spans="2:6" x14ac:dyDescent="0.25">
      <c r="B7" s="12"/>
      <c r="E7" s="23"/>
    </row>
    <row r="8" spans="2:6" x14ac:dyDescent="0.25">
      <c r="B8" s="12"/>
      <c r="E8" s="23"/>
    </row>
    <row r="9" spans="2:6" x14ac:dyDescent="0.25">
      <c r="B9" s="30" t="s">
        <v>54</v>
      </c>
      <c r="C9" s="31"/>
      <c r="D9" s="31"/>
      <c r="E9" s="32">
        <f>E6</f>
        <v>250000</v>
      </c>
    </row>
    <row r="10" spans="2:6" x14ac:dyDescent="0.25">
      <c r="B10" s="30" t="s">
        <v>56</v>
      </c>
      <c r="C10" s="31"/>
      <c r="D10" s="31"/>
      <c r="E10" s="32" t="s">
        <v>2</v>
      </c>
    </row>
    <row r="11" spans="2:6" x14ac:dyDescent="0.25">
      <c r="B11" s="49" t="s">
        <v>26</v>
      </c>
      <c r="D11" s="2">
        <f>VLOOKUP(B11,'Trail Balance'!$A$4:$D$18,4,0)</f>
        <v>490000</v>
      </c>
      <c r="E11" s="23"/>
    </row>
    <row r="12" spans="2:6" x14ac:dyDescent="0.25">
      <c r="B12" s="49" t="s">
        <v>23</v>
      </c>
      <c r="D12" s="2">
        <f>VLOOKUP(B12,'Trail Balance'!$A$4:$D$18,4,0)</f>
        <v>3925000</v>
      </c>
      <c r="E12" s="23"/>
    </row>
    <row r="13" spans="2:6" x14ac:dyDescent="0.25">
      <c r="B13" s="49" t="s">
        <v>27</v>
      </c>
      <c r="D13" s="2">
        <f>VLOOKUP(B13,'Trail Balance'!$A$4:$D$18,4,0)</f>
        <v>760000</v>
      </c>
      <c r="E13" s="23"/>
    </row>
    <row r="14" spans="2:6" ht="15.75" thickBot="1" x14ac:dyDescent="0.3">
      <c r="B14" s="49" t="s">
        <v>31</v>
      </c>
      <c r="D14" s="56">
        <f>VLOOKUP(B14,'Trail Balance'!$A$4:$D$18,4,0)</f>
        <v>800000</v>
      </c>
      <c r="E14" s="23"/>
    </row>
    <row r="15" spans="2:6" ht="15.75" thickTop="1" x14ac:dyDescent="0.25">
      <c r="B15" s="30" t="s">
        <v>57</v>
      </c>
      <c r="C15" s="31"/>
      <c r="D15" s="31"/>
      <c r="E15" s="32">
        <f>SUM(D11:D14)</f>
        <v>5975000</v>
      </c>
    </row>
    <row r="16" spans="2:6" ht="15.75" x14ac:dyDescent="0.25">
      <c r="B16" s="38" t="s">
        <v>58</v>
      </c>
      <c r="C16" s="31"/>
      <c r="D16" s="31"/>
      <c r="E16" s="32">
        <f>E15+E9</f>
        <v>6225000</v>
      </c>
      <c r="F16" t="s">
        <v>2</v>
      </c>
    </row>
    <row r="17" spans="2:5" ht="15.75" thickBot="1" x14ac:dyDescent="0.3">
      <c r="B17" s="13"/>
      <c r="C17" s="1"/>
      <c r="D17" s="1"/>
      <c r="E17" s="25"/>
    </row>
    <row r="18" spans="2:5" ht="21.75" thickBot="1" x14ac:dyDescent="0.4">
      <c r="B18" s="50" t="s">
        <v>59</v>
      </c>
      <c r="C18" s="51"/>
      <c r="D18" s="51"/>
      <c r="E18" s="52"/>
    </row>
    <row r="19" spans="2:5" x14ac:dyDescent="0.25">
      <c r="B19" s="58" t="s">
        <v>60</v>
      </c>
      <c r="C19" s="59"/>
      <c r="D19" s="59"/>
      <c r="E19" s="60"/>
    </row>
    <row r="20" spans="2:5" x14ac:dyDescent="0.25">
      <c r="B20" s="12"/>
      <c r="E20" s="23"/>
    </row>
    <row r="21" spans="2:5" x14ac:dyDescent="0.25">
      <c r="B21" s="12"/>
      <c r="E21" s="23"/>
    </row>
    <row r="22" spans="2:5" x14ac:dyDescent="0.25">
      <c r="B22" s="12"/>
      <c r="E22" s="23"/>
    </row>
    <row r="23" spans="2:5" x14ac:dyDescent="0.25">
      <c r="B23" s="30" t="s">
        <v>61</v>
      </c>
      <c r="C23" s="31"/>
      <c r="D23" s="31"/>
      <c r="E23" s="32"/>
    </row>
    <row r="24" spans="2:5" x14ac:dyDescent="0.25">
      <c r="B24" s="30" t="s">
        <v>62</v>
      </c>
      <c r="C24" s="31"/>
      <c r="D24" s="31"/>
      <c r="E24" s="32"/>
    </row>
    <row r="25" spans="2:5" x14ac:dyDescent="0.25">
      <c r="B25" s="49" t="s">
        <v>28</v>
      </c>
      <c r="D25" s="2">
        <f>-VLOOKUP(B25,'Trail Balance'!$A$4:$D$18,4,0)</f>
        <v>750000</v>
      </c>
      <c r="E25" s="23"/>
    </row>
    <row r="26" spans="2:5" ht="15.75" thickBot="1" x14ac:dyDescent="0.3">
      <c r="B26" s="49" t="s">
        <v>67</v>
      </c>
      <c r="D26" s="56">
        <f>-VLOOKUP(B26,'Trail Balance'!$A$4:$D$18,4,0)</f>
        <v>142500</v>
      </c>
      <c r="E26" s="23"/>
    </row>
    <row r="27" spans="2:5" ht="15.75" thickTop="1" x14ac:dyDescent="0.25">
      <c r="B27" s="12"/>
      <c r="E27" s="23"/>
    </row>
    <row r="28" spans="2:5" ht="15.75" x14ac:dyDescent="0.25">
      <c r="B28" s="38" t="s">
        <v>72</v>
      </c>
      <c r="C28" s="31"/>
      <c r="D28" s="31"/>
      <c r="E28" s="32">
        <f>D25+D26</f>
        <v>892500</v>
      </c>
    </row>
    <row r="29" spans="2:5" ht="15.75" x14ac:dyDescent="0.25">
      <c r="B29" s="38"/>
      <c r="C29" s="31"/>
      <c r="D29" s="31"/>
      <c r="E29" s="32"/>
    </row>
    <row r="30" spans="2:5" ht="15.75" x14ac:dyDescent="0.25">
      <c r="B30" s="55" t="s">
        <v>6</v>
      </c>
      <c r="C30" s="31"/>
      <c r="D30" s="31"/>
      <c r="E30" s="37"/>
    </row>
    <row r="31" spans="2:5" ht="15.75" x14ac:dyDescent="0.25">
      <c r="B31" s="55" t="s">
        <v>6</v>
      </c>
      <c r="C31" s="31"/>
      <c r="D31" s="53">
        <f>-VLOOKUP(B31,'Trail Balance'!$A$4:$D$18,4,0)</f>
        <v>5000000</v>
      </c>
      <c r="E31" s="37"/>
    </row>
    <row r="32" spans="2:5" ht="16.5" thickBot="1" x14ac:dyDescent="0.3">
      <c r="B32" s="55" t="s">
        <v>52</v>
      </c>
      <c r="C32" s="31"/>
      <c r="D32" s="57">
        <f>VLOOKUP(B32,'Income Statements'!$B$4:$E$19,4,0)</f>
        <v>332500</v>
      </c>
      <c r="E32" s="37"/>
    </row>
    <row r="33" spans="2:5" ht="15.75" thickTop="1" x14ac:dyDescent="0.25">
      <c r="B33" s="12"/>
      <c r="E33" s="23"/>
    </row>
    <row r="34" spans="2:5" ht="16.5" thickBot="1" x14ac:dyDescent="0.3">
      <c r="B34" s="54" t="s">
        <v>74</v>
      </c>
      <c r="E34" s="23">
        <f>D31+D32</f>
        <v>5332500</v>
      </c>
    </row>
    <row r="35" spans="2:5" s="87" customFormat="1" ht="16.5" thickBot="1" x14ac:dyDescent="0.3">
      <c r="B35" s="84" t="s">
        <v>73</v>
      </c>
      <c r="C35" s="85"/>
      <c r="D35" s="85"/>
      <c r="E35" s="86">
        <f>E34+E28</f>
        <v>6225000</v>
      </c>
    </row>
  </sheetData>
  <mergeCells count="1">
    <mergeCell ref="D1:E3"/>
  </mergeCells>
  <pageMargins left="0.70866141732283472" right="0.70866141732283472" top="0.74803149606299213" bottom="0.74803149606299213" header="0.31496062992125984" footer="0.31496062992125984"/>
  <pageSetup scale="8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 of Accounts</vt:lpstr>
      <vt:lpstr>General Entries</vt:lpstr>
      <vt:lpstr>Ledger</vt:lpstr>
      <vt:lpstr>Trail Balance</vt:lpstr>
      <vt:lpstr>Income Statements</vt:lpstr>
      <vt:lpstr>Balance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Verma</dc:creator>
  <cp:lastModifiedBy>Vishal Verma</cp:lastModifiedBy>
  <cp:lastPrinted>2025-03-02T14:25:06Z</cp:lastPrinted>
  <dcterms:created xsi:type="dcterms:W3CDTF">2025-03-01T18:26:42Z</dcterms:created>
  <dcterms:modified xsi:type="dcterms:W3CDTF">2025-03-02T19:26:35Z</dcterms:modified>
</cp:coreProperties>
</file>