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F:\2. Babson\1. Curriculam + Studies\2. Sem 2\4. STRATEGY &amp; TACTICS OF PRICING\Final Paper\Conjoint Analysis\"/>
    </mc:Choice>
  </mc:AlternateContent>
  <xr:revisionPtr revIDLastSave="0" documentId="13_ncr:1_{1770C215-B00A-41C9-B74B-31C9C8B88E1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E16" i="1"/>
  <c r="F19" i="1"/>
  <c r="G18" i="1"/>
  <c r="F18" i="1"/>
  <c r="E18" i="1"/>
  <c r="D18" i="1"/>
  <c r="G15" i="1"/>
  <c r="F15" i="1"/>
  <c r="E15" i="1"/>
  <c r="D15" i="1"/>
  <c r="G12" i="1"/>
  <c r="F12" i="1"/>
  <c r="E12" i="1"/>
  <c r="D12" i="1"/>
  <c r="D9" i="1"/>
  <c r="G9" i="1"/>
  <c r="F9" i="1"/>
  <c r="E9" i="1"/>
  <c r="G6" i="1"/>
  <c r="G19" i="1" s="1"/>
  <c r="F6" i="1"/>
  <c r="E6" i="1"/>
  <c r="E19" i="1" s="1"/>
  <c r="D6" i="1"/>
  <c r="D19" i="1" s="1"/>
  <c r="G16" i="1"/>
  <c r="C23" i="1" l="1"/>
  <c r="C24" i="1" s="1"/>
  <c r="E23" i="1"/>
  <c r="E24" i="1" s="1"/>
  <c r="D23" i="1"/>
  <c r="D24" i="1" s="1"/>
</calcChain>
</file>

<file path=xl/sharedStrings.xml><?xml version="1.0" encoding="utf-8"?>
<sst xmlns="http://schemas.openxmlformats.org/spreadsheetml/2006/main" count="31" uniqueCount="20">
  <si>
    <t>Attributes</t>
  </si>
  <si>
    <t>SL No</t>
  </si>
  <si>
    <t>ZERO SR/S</t>
  </si>
  <si>
    <t>Top Speed (mph)</t>
  </si>
  <si>
    <t>Peak Power (hp)</t>
  </si>
  <si>
    <t>Maximum Range (Miles)</t>
  </si>
  <si>
    <t>Harley Davidson - LiveWire One</t>
  </si>
  <si>
    <t>Economy (Cost to Recharge for 100Miles ($))</t>
  </si>
  <si>
    <t>Energica Ego+</t>
  </si>
  <si>
    <t>Charging Time - DC Rapid (Mins)</t>
  </si>
  <si>
    <t>Damon Hypersport</t>
  </si>
  <si>
    <t>Importance/ Weightage</t>
  </si>
  <si>
    <t>Weightage</t>
  </si>
  <si>
    <t>Weighted Score</t>
  </si>
  <si>
    <t>Points</t>
  </si>
  <si>
    <t>PRICING (Actual)</t>
  </si>
  <si>
    <t>Reservation Price Premium</t>
  </si>
  <si>
    <t>Estimated Price</t>
  </si>
  <si>
    <t>Estimated Price of Harley Davidson - LiveWire One VS</t>
  </si>
  <si>
    <t>CONJOINT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</si>
</sst>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71" formatCode="0.000"/>
    <numFmt numFmtId="172" formatCode="0.0"/>
  </numFmts>
  <fonts count="8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9" fontId="1" fillId="0" borderId="1" xfId="0" applyNumberFormat="1" applyFont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wrapText="1"/>
    </xf>
    <xf numFmtId="0" fontId="5" fillId="0" borderId="1" xfId="0" applyFont="1" applyBorder="1" applyAlignment="1">
      <alignment vertical="center" wrapText="1"/>
    </xf>
    <xf numFmtId="0" fontId="1" fillId="4" borderId="9" xfId="0" applyFont="1" applyFill="1" applyBorder="1" applyAlignment="1">
      <alignment vertical="center" wrapText="1"/>
    </xf>
    <xf numFmtId="9" fontId="0" fillId="3" borderId="1" xfId="1" applyFont="1" applyFill="1" applyBorder="1" applyAlignment="1">
      <alignment wrapText="1"/>
    </xf>
    <xf numFmtId="0" fontId="0" fillId="5" borderId="1" xfId="0" applyFont="1" applyFill="1" applyBorder="1" applyAlignment="1">
      <alignment wrapText="1"/>
    </xf>
    <xf numFmtId="172" fontId="0" fillId="3" borderId="1" xfId="0" applyNumberFormat="1" applyFont="1" applyFill="1" applyBorder="1" applyAlignment="1">
      <alignment wrapText="1"/>
    </xf>
    <xf numFmtId="1" fontId="0" fillId="3" borderId="1" xfId="0" applyNumberFormat="1" applyFont="1" applyFill="1" applyBorder="1" applyAlignment="1">
      <alignment wrapText="1"/>
    </xf>
    <xf numFmtId="1" fontId="0" fillId="3" borderId="1" xfId="1" applyNumberFormat="1" applyFont="1" applyFill="1" applyBorder="1" applyAlignment="1">
      <alignment wrapText="1"/>
    </xf>
    <xf numFmtId="2" fontId="0" fillId="5" borderId="1" xfId="0" applyNumberFormat="1" applyFont="1" applyFill="1" applyBorder="1" applyAlignment="1">
      <alignment wrapText="1"/>
    </xf>
    <xf numFmtId="0" fontId="4" fillId="2" borderId="3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wrapText="1"/>
    </xf>
    <xf numFmtId="0" fontId="0" fillId="3" borderId="7" xfId="0" applyFont="1" applyFill="1" applyBorder="1" applyAlignment="1">
      <alignment wrapText="1"/>
    </xf>
    <xf numFmtId="0" fontId="5" fillId="0" borderId="6" xfId="0" applyFont="1" applyBorder="1" applyAlignment="1">
      <alignment vertical="center" wrapText="1"/>
    </xf>
    <xf numFmtId="0" fontId="0" fillId="3" borderId="6" xfId="0" applyFont="1" applyFill="1" applyBorder="1" applyAlignment="1">
      <alignment horizontal="right" wrapText="1"/>
    </xf>
    <xf numFmtId="0" fontId="0" fillId="5" borderId="6" xfId="0" applyFont="1" applyFill="1" applyBorder="1" applyAlignment="1">
      <alignment horizontal="right" wrapText="1"/>
    </xf>
    <xf numFmtId="0" fontId="0" fillId="5" borderId="7" xfId="0" applyFont="1" applyFill="1" applyBorder="1" applyAlignment="1">
      <alignment wrapText="1"/>
    </xf>
    <xf numFmtId="1" fontId="0" fillId="3" borderId="7" xfId="1" applyNumberFormat="1" applyFont="1" applyFill="1" applyBorder="1" applyAlignment="1">
      <alignment wrapText="1"/>
    </xf>
    <xf numFmtId="1" fontId="0" fillId="3" borderId="7" xfId="0" applyNumberFormat="1" applyFont="1" applyFill="1" applyBorder="1" applyAlignment="1">
      <alignment wrapText="1"/>
    </xf>
    <xf numFmtId="2" fontId="0" fillId="5" borderId="7" xfId="0" applyNumberFormat="1" applyFont="1" applyFill="1" applyBorder="1" applyAlignment="1">
      <alignment wrapText="1"/>
    </xf>
    <xf numFmtId="172" fontId="0" fillId="3" borderId="7" xfId="0" applyNumberFormat="1" applyFont="1" applyFill="1" applyBorder="1" applyAlignment="1">
      <alignment wrapText="1"/>
    </xf>
    <xf numFmtId="0" fontId="3" fillId="3" borderId="11" xfId="0" applyFont="1" applyFill="1" applyBorder="1" applyAlignment="1">
      <alignment horizontal="center" wrapText="1"/>
    </xf>
    <xf numFmtId="0" fontId="5" fillId="4" borderId="8" xfId="0" applyFont="1" applyFill="1" applyBorder="1" applyAlignment="1">
      <alignment vertical="center" wrapText="1"/>
    </xf>
    <xf numFmtId="0" fontId="3" fillId="6" borderId="11" xfId="0" applyFont="1" applyFill="1" applyBorder="1" applyAlignment="1">
      <alignment horizontal="center" wrapText="1"/>
    </xf>
    <xf numFmtId="6" fontId="5" fillId="4" borderId="9" xfId="0" applyNumberFormat="1" applyFont="1" applyFill="1" applyBorder="1" applyAlignment="1">
      <alignment vertical="center" wrapText="1"/>
    </xf>
    <xf numFmtId="6" fontId="6" fillId="4" borderId="9" xfId="0" applyNumberFormat="1" applyFont="1" applyFill="1" applyBorder="1" applyAlignment="1">
      <alignment wrapText="1"/>
    </xf>
    <xf numFmtId="6" fontId="6" fillId="4" borderId="10" xfId="0" applyNumberFormat="1" applyFont="1" applyFill="1" applyBorder="1" applyAlignment="1">
      <alignment wrapText="1"/>
    </xf>
    <xf numFmtId="0" fontId="0" fillId="0" borderId="0" xfId="0" applyAlignment="1">
      <alignment horizontal="center" wrapText="1"/>
    </xf>
    <xf numFmtId="0" fontId="0" fillId="3" borderId="6" xfId="0" applyFont="1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 wrapText="1"/>
    </xf>
    <xf numFmtId="0" fontId="0" fillId="5" borderId="6" xfId="0" applyFont="1" applyFill="1" applyBorder="1" applyAlignment="1">
      <alignment horizontal="center" wrapText="1"/>
    </xf>
    <xf numFmtId="0" fontId="5" fillId="4" borderId="8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3" fillId="0" borderId="7" xfId="0" applyFont="1" applyBorder="1" applyAlignment="1">
      <alignment wrapText="1"/>
    </xf>
    <xf numFmtId="8" fontId="6" fillId="0" borderId="1" xfId="0" applyNumberFormat="1" applyFont="1" applyBorder="1" applyAlignment="1">
      <alignment wrapText="1"/>
    </xf>
    <xf numFmtId="8" fontId="6" fillId="0" borderId="7" xfId="0" applyNumberFormat="1" applyFont="1" applyBorder="1" applyAlignment="1">
      <alignment wrapText="1"/>
    </xf>
    <xf numFmtId="0" fontId="3" fillId="6" borderId="2" xfId="0" applyFont="1" applyFill="1" applyBorder="1" applyAlignment="1">
      <alignment wrapText="1"/>
    </xf>
    <xf numFmtId="2" fontId="3" fillId="6" borderId="2" xfId="0" applyNumberFormat="1" applyFont="1" applyFill="1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wrapText="1"/>
    </xf>
    <xf numFmtId="171" fontId="0" fillId="0" borderId="1" xfId="0" applyNumberFormat="1" applyBorder="1" applyAlignment="1">
      <alignment wrapText="1"/>
    </xf>
    <xf numFmtId="171" fontId="0" fillId="0" borderId="7" xfId="0" applyNumberFormat="1" applyBorder="1" applyAlignment="1">
      <alignment wrapText="1"/>
    </xf>
    <xf numFmtId="6" fontId="3" fillId="0" borderId="9" xfId="0" applyNumberFormat="1" applyFont="1" applyBorder="1" applyAlignment="1">
      <alignment wrapText="1"/>
    </xf>
    <xf numFmtId="6" fontId="3" fillId="0" borderId="10" xfId="0" applyNumberFormat="1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7" fillId="7" borderId="13" xfId="0" applyFont="1" applyFill="1" applyBorder="1" applyAlignment="1">
      <alignment horizontal="center" wrapText="1"/>
    </xf>
    <xf numFmtId="0" fontId="7" fillId="7" borderId="14" xfId="0" applyFont="1" applyFill="1" applyBorder="1" applyAlignment="1">
      <alignment horizontal="center" wrapText="1"/>
    </xf>
    <xf numFmtId="0" fontId="7" fillId="7" borderId="15" xfId="0" applyFont="1" applyFill="1" applyBorder="1" applyAlignment="1">
      <alignment horizontal="center" wrapText="1"/>
    </xf>
    <xf numFmtId="2" fontId="3" fillId="6" borderId="12" xfId="0" applyNumberFormat="1" applyFont="1" applyFill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topLeftCell="A5" workbookViewId="0">
      <selection activeCell="D16" sqref="D16"/>
    </sheetView>
  </sheetViews>
  <sheetFormatPr defaultRowHeight="15" x14ac:dyDescent="0.25"/>
  <cols>
    <col min="1" max="1" width="5.85546875" style="32" bestFit="1" customWidth="1"/>
    <col min="2" max="2" width="32.140625" style="2" customWidth="1"/>
    <col min="3" max="3" width="27.140625" style="2" bestFit="1" customWidth="1"/>
    <col min="4" max="4" width="21.140625" style="2" bestFit="1" customWidth="1"/>
    <col min="5" max="5" width="14.5703125" style="2" bestFit="1" customWidth="1"/>
    <col min="6" max="6" width="17.7109375" style="2" bestFit="1" customWidth="1"/>
    <col min="7" max="7" width="15.42578125" style="2" bestFit="1" customWidth="1"/>
  </cols>
  <sheetData>
    <row r="1" spans="1:7" ht="21.75" thickBot="1" x14ac:dyDescent="0.4">
      <c r="A1" s="50" t="s">
        <v>19</v>
      </c>
      <c r="B1" s="51"/>
      <c r="C1" s="51"/>
      <c r="D1" s="51"/>
      <c r="E1" s="51"/>
      <c r="F1" s="51"/>
      <c r="G1" s="52"/>
    </row>
    <row r="2" spans="1:7" ht="30" x14ac:dyDescent="0.25">
      <c r="A2" s="15" t="s">
        <v>1</v>
      </c>
      <c r="B2" s="15" t="s">
        <v>0</v>
      </c>
      <c r="C2" s="4" t="s">
        <v>11</v>
      </c>
      <c r="D2" s="4" t="s">
        <v>6</v>
      </c>
      <c r="E2" s="4" t="s">
        <v>2</v>
      </c>
      <c r="F2" s="4" t="s">
        <v>8</v>
      </c>
      <c r="G2" s="5" t="s">
        <v>10</v>
      </c>
    </row>
    <row r="3" spans="1:7" x14ac:dyDescent="0.25">
      <c r="A3" s="33"/>
      <c r="B3" s="16"/>
      <c r="C3" s="6"/>
      <c r="D3" s="6"/>
      <c r="E3" s="6"/>
      <c r="F3" s="6"/>
      <c r="G3" s="17"/>
    </row>
    <row r="4" spans="1:7" ht="15.75" x14ac:dyDescent="0.25">
      <c r="A4" s="34">
        <v>1</v>
      </c>
      <c r="B4" s="18" t="s">
        <v>5</v>
      </c>
      <c r="C4" s="3"/>
      <c r="D4" s="7">
        <v>146</v>
      </c>
      <c r="E4" s="37">
        <v>187</v>
      </c>
      <c r="F4" s="37">
        <v>261</v>
      </c>
      <c r="G4" s="38">
        <v>200</v>
      </c>
    </row>
    <row r="5" spans="1:7" x14ac:dyDescent="0.25">
      <c r="A5" s="33"/>
      <c r="B5" s="19" t="s">
        <v>12</v>
      </c>
      <c r="C5" s="9">
        <v>0.25</v>
      </c>
      <c r="D5" s="6">
        <v>20</v>
      </c>
      <c r="E5" s="6">
        <v>23</v>
      </c>
      <c r="F5" s="6">
        <v>32</v>
      </c>
      <c r="G5" s="17">
        <v>25</v>
      </c>
    </row>
    <row r="6" spans="1:7" x14ac:dyDescent="0.25">
      <c r="A6" s="35"/>
      <c r="B6" s="20" t="s">
        <v>14</v>
      </c>
      <c r="C6" s="10"/>
      <c r="D6" s="10">
        <f>+$C$5*D5</f>
        <v>5</v>
      </c>
      <c r="E6" s="10">
        <f>+$C$5*E5</f>
        <v>5.75</v>
      </c>
      <c r="F6" s="10">
        <f>+$C$5*F5</f>
        <v>8</v>
      </c>
      <c r="G6" s="21">
        <f>+$C$5*G5</f>
        <v>6.25</v>
      </c>
    </row>
    <row r="7" spans="1:7" ht="15.75" x14ac:dyDescent="0.25">
      <c r="A7" s="34">
        <v>2</v>
      </c>
      <c r="B7" s="18" t="s">
        <v>4</v>
      </c>
      <c r="C7" s="3"/>
      <c r="D7" s="7">
        <v>100</v>
      </c>
      <c r="E7" s="37">
        <v>110</v>
      </c>
      <c r="F7" s="37">
        <v>169</v>
      </c>
      <c r="G7" s="38">
        <v>200</v>
      </c>
    </row>
    <row r="8" spans="1:7" x14ac:dyDescent="0.25">
      <c r="A8" s="33"/>
      <c r="B8" s="19" t="s">
        <v>12</v>
      </c>
      <c r="C8" s="9">
        <v>0.15</v>
      </c>
      <c r="D8" s="13">
        <v>17</v>
      </c>
      <c r="E8" s="13">
        <v>19</v>
      </c>
      <c r="F8" s="13">
        <v>29</v>
      </c>
      <c r="G8" s="22">
        <v>35</v>
      </c>
    </row>
    <row r="9" spans="1:7" x14ac:dyDescent="0.25">
      <c r="A9" s="35"/>
      <c r="B9" s="20" t="s">
        <v>14</v>
      </c>
      <c r="C9" s="10"/>
      <c r="D9" s="10">
        <f>+$C$8*D8</f>
        <v>2.5499999999999998</v>
      </c>
      <c r="E9" s="10">
        <f t="shared" ref="E9:G9" si="0">+$C$8*E8</f>
        <v>2.85</v>
      </c>
      <c r="F9" s="10">
        <f t="shared" si="0"/>
        <v>4.3499999999999996</v>
      </c>
      <c r="G9" s="21">
        <f t="shared" si="0"/>
        <v>5.25</v>
      </c>
    </row>
    <row r="10" spans="1:7" ht="15.75" x14ac:dyDescent="0.25">
      <c r="A10" s="34">
        <v>3</v>
      </c>
      <c r="B10" s="18" t="s">
        <v>3</v>
      </c>
      <c r="C10" s="3"/>
      <c r="D10" s="7">
        <v>110</v>
      </c>
      <c r="E10" s="37">
        <v>124</v>
      </c>
      <c r="F10" s="37">
        <v>150</v>
      </c>
      <c r="G10" s="38">
        <v>200</v>
      </c>
    </row>
    <row r="11" spans="1:7" x14ac:dyDescent="0.25">
      <c r="A11" s="33"/>
      <c r="B11" s="19" t="s">
        <v>12</v>
      </c>
      <c r="C11" s="9">
        <v>0.2</v>
      </c>
      <c r="D11" s="12">
        <v>18.835616438356166</v>
      </c>
      <c r="E11" s="12">
        <v>21.232876712328768</v>
      </c>
      <c r="F11" s="12">
        <v>25.684931506849317</v>
      </c>
      <c r="G11" s="23">
        <v>34.246575342465754</v>
      </c>
    </row>
    <row r="12" spans="1:7" x14ac:dyDescent="0.25">
      <c r="A12" s="35"/>
      <c r="B12" s="20" t="s">
        <v>14</v>
      </c>
      <c r="C12" s="10"/>
      <c r="D12" s="14">
        <f>+$C$11*D11</f>
        <v>3.7671232876712333</v>
      </c>
      <c r="E12" s="14">
        <f t="shared" ref="E12:G12" si="1">+$C$11*E11</f>
        <v>4.2465753424657535</v>
      </c>
      <c r="F12" s="14">
        <f t="shared" si="1"/>
        <v>5.1369863013698636</v>
      </c>
      <c r="G12" s="24">
        <f t="shared" si="1"/>
        <v>6.8493150684931514</v>
      </c>
    </row>
    <row r="13" spans="1:7" ht="31.5" x14ac:dyDescent="0.25">
      <c r="A13" s="34">
        <v>4</v>
      </c>
      <c r="B13" s="18" t="s">
        <v>9</v>
      </c>
      <c r="C13" s="3"/>
      <c r="D13" s="7">
        <v>60</v>
      </c>
      <c r="E13" s="37">
        <v>60</v>
      </c>
      <c r="F13" s="37">
        <v>60</v>
      </c>
      <c r="G13" s="38">
        <v>56.5</v>
      </c>
    </row>
    <row r="14" spans="1:7" x14ac:dyDescent="0.25">
      <c r="A14" s="33"/>
      <c r="B14" s="19" t="s">
        <v>12</v>
      </c>
      <c r="C14" s="9">
        <v>0.23</v>
      </c>
      <c r="D14" s="6">
        <v>24.5</v>
      </c>
      <c r="E14" s="6">
        <v>24.5</v>
      </c>
      <c r="F14" s="6">
        <v>24.5</v>
      </c>
      <c r="G14" s="17">
        <v>26.5</v>
      </c>
    </row>
    <row r="15" spans="1:7" x14ac:dyDescent="0.25">
      <c r="A15" s="35"/>
      <c r="B15" s="20" t="s">
        <v>14</v>
      </c>
      <c r="C15" s="10"/>
      <c r="D15" s="14">
        <f>+$C$14*D14</f>
        <v>5.6350000000000007</v>
      </c>
      <c r="E15" s="14">
        <f t="shared" ref="E15:G15" si="2">+$C$14*E14</f>
        <v>5.6350000000000007</v>
      </c>
      <c r="F15" s="14">
        <f t="shared" si="2"/>
        <v>5.6350000000000007</v>
      </c>
      <c r="G15" s="24">
        <f t="shared" si="2"/>
        <v>6.0950000000000006</v>
      </c>
    </row>
    <row r="16" spans="1:7" ht="31.5" x14ac:dyDescent="0.25">
      <c r="A16" s="34">
        <v>5</v>
      </c>
      <c r="B16" s="18" t="s">
        <v>7</v>
      </c>
      <c r="C16" s="3"/>
      <c r="D16" s="39">
        <f>+(2.94/D4)*100</f>
        <v>2.0136986301369864</v>
      </c>
      <c r="E16" s="39">
        <f>+(1.94/E4)*100</f>
        <v>1.0374331550802138</v>
      </c>
      <c r="F16" s="39">
        <v>2.41</v>
      </c>
      <c r="G16" s="40">
        <f>0.15*20</f>
        <v>3</v>
      </c>
    </row>
    <row r="17" spans="1:7" x14ac:dyDescent="0.25">
      <c r="A17" s="33"/>
      <c r="B17" s="19" t="s">
        <v>12</v>
      </c>
      <c r="C17" s="9">
        <v>0.17</v>
      </c>
      <c r="D17" s="11">
        <v>28.48</v>
      </c>
      <c r="E17" s="11">
        <v>35.46</v>
      </c>
      <c r="F17" s="11">
        <v>23.6</v>
      </c>
      <c r="G17" s="25">
        <v>12.46</v>
      </c>
    </row>
    <row r="18" spans="1:7" x14ac:dyDescent="0.25">
      <c r="A18" s="35"/>
      <c r="B18" s="20" t="s">
        <v>14</v>
      </c>
      <c r="C18" s="10"/>
      <c r="D18" s="14">
        <f>+$C$17*D17</f>
        <v>4.8416000000000006</v>
      </c>
      <c r="E18" s="14">
        <f t="shared" ref="E18:G18" si="3">+$C$17*E17</f>
        <v>6.0282000000000009</v>
      </c>
      <c r="F18" s="14">
        <f t="shared" si="3"/>
        <v>4.0120000000000005</v>
      </c>
      <c r="G18" s="24">
        <f t="shared" si="3"/>
        <v>2.1182000000000003</v>
      </c>
    </row>
    <row r="19" spans="1:7" x14ac:dyDescent="0.25">
      <c r="A19" s="26"/>
      <c r="B19" s="28" t="s">
        <v>13</v>
      </c>
      <c r="C19" s="41"/>
      <c r="D19" s="42">
        <f>+D6+D9+D12+D15+D18</f>
        <v>21.793723287671234</v>
      </c>
      <c r="E19" s="42">
        <f>+E6+E9+E12+E15+E18</f>
        <v>24.509775342465755</v>
      </c>
      <c r="F19" s="42">
        <f>+F6+F9+F12+F15+F18</f>
        <v>27.133986301369866</v>
      </c>
      <c r="G19" s="53">
        <f>+G6+G9+G12+G15+G18</f>
        <v>26.562515068493155</v>
      </c>
    </row>
    <row r="20" spans="1:7" ht="16.5" thickBot="1" x14ac:dyDescent="0.3">
      <c r="A20" s="36"/>
      <c r="B20" s="27" t="s">
        <v>15</v>
      </c>
      <c r="C20" s="8"/>
      <c r="D20" s="29">
        <v>22799</v>
      </c>
      <c r="E20" s="30">
        <v>23995</v>
      </c>
      <c r="F20" s="30">
        <v>23870</v>
      </c>
      <c r="G20" s="31">
        <v>40000</v>
      </c>
    </row>
    <row r="21" spans="1:7" ht="15.75" thickBot="1" x14ac:dyDescent="0.3"/>
    <row r="22" spans="1:7" s="1" customFormat="1" ht="30" x14ac:dyDescent="0.25">
      <c r="A22" s="43"/>
      <c r="B22" s="15" t="s">
        <v>18</v>
      </c>
      <c r="C22" s="4" t="s">
        <v>2</v>
      </c>
      <c r="D22" s="4" t="s">
        <v>8</v>
      </c>
      <c r="E22" s="5" t="s">
        <v>10</v>
      </c>
      <c r="F22" s="43"/>
      <c r="G22" s="43"/>
    </row>
    <row r="23" spans="1:7" x14ac:dyDescent="0.25">
      <c r="B23" s="44" t="s">
        <v>16</v>
      </c>
      <c r="C23" s="45">
        <f>+(D19/E19)</f>
        <v>0.8891849469509957</v>
      </c>
      <c r="D23" s="45">
        <f>+(D19/F19)</f>
        <v>0.80318914609944259</v>
      </c>
      <c r="E23" s="46">
        <f>+(D19/G19)</f>
        <v>0.82046911715531134</v>
      </c>
    </row>
    <row r="24" spans="1:7" ht="15.75" thickBot="1" x14ac:dyDescent="0.3">
      <c r="B24" s="49" t="s">
        <v>17</v>
      </c>
      <c r="C24" s="47">
        <f>+C23*E20</f>
        <v>21335.992802089142</v>
      </c>
      <c r="D24" s="47">
        <f>+D23*F20</f>
        <v>19172.124917393696</v>
      </c>
      <c r="E24" s="48">
        <f>+E23*G20</f>
        <v>32818.764686212453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2023-05-04T18:47:48Z</dcterms:created>
  <dcterms:modified xsi:type="dcterms:W3CDTF">2023-05-04T22:18:19Z</dcterms:modified>
</cp:coreProperties>
</file>