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e9fbe56b4cb258/Documents/!UNI/UIUC/Holder Group/SPT_Flares/data/"/>
    </mc:Choice>
  </mc:AlternateContent>
  <xr:revisionPtr revIDLastSave="481" documentId="8_{06612C88-8133-4B4E-9E5D-3283CECD9706}" xr6:coauthVersionLast="47" xr6:coauthVersionMax="47" xr10:uidLastSave="{3F1FC59E-019E-4855-B3E3-6716FFC6A956}"/>
  <bookViews>
    <workbookView xWindow="-108" yWindow="-108" windowWidth="23256" windowHeight="13896" xr2:uid="{01B77053-319B-46B4-A1B9-6DB08E70E69C}"/>
  </bookViews>
  <sheets>
    <sheet name="10000K Shibayama" sheetId="4" r:id="rId1"/>
    <sheet name="Bol_Lum Scaling" sheetId="3" r:id="rId2"/>
    <sheet name="Best T R_150" sheetId="1" r:id="rId3"/>
    <sheet name="10000K R_150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4" l="1"/>
  <c r="E27" i="4" s="1"/>
  <c r="D25" i="4"/>
  <c r="D27" i="4" s="1"/>
  <c r="C25" i="4"/>
  <c r="C27" i="4" s="1"/>
  <c r="B25" i="4"/>
  <c r="B27" i="4" s="1"/>
  <c r="E21" i="4"/>
  <c r="E22" i="4" s="1"/>
  <c r="D21" i="4"/>
  <c r="D22" i="4" s="1"/>
  <c r="C21" i="4"/>
  <c r="C23" i="4" s="1"/>
  <c r="B21" i="4"/>
  <c r="B22" i="4" s="1"/>
  <c r="E24" i="1"/>
  <c r="E26" i="1" s="1"/>
  <c r="E20" i="1"/>
  <c r="E22" i="1" s="1"/>
  <c r="C24" i="1"/>
  <c r="C25" i="1" s="1"/>
  <c r="C20" i="1"/>
  <c r="C22" i="1" s="1"/>
  <c r="D24" i="1"/>
  <c r="D26" i="1" s="1"/>
  <c r="D20" i="1"/>
  <c r="D21" i="1" s="1"/>
  <c r="B24" i="1"/>
  <c r="B26" i="1" s="1"/>
  <c r="B20" i="1"/>
  <c r="B22" i="1" s="1"/>
  <c r="C25" i="2"/>
  <c r="C27" i="2" s="1"/>
  <c r="C21" i="2"/>
  <c r="C23" i="2" s="1"/>
  <c r="C18" i="2"/>
  <c r="D25" i="2"/>
  <c r="D27" i="2" s="1"/>
  <c r="D21" i="2"/>
  <c r="D23" i="2" s="1"/>
  <c r="D18" i="2"/>
  <c r="B25" i="2"/>
  <c r="B27" i="2" s="1"/>
  <c r="B21" i="2"/>
  <c r="B23" i="2" s="1"/>
  <c r="B18" i="2"/>
  <c r="C24" i="3"/>
  <c r="C26" i="3" s="1"/>
  <c r="C20" i="3"/>
  <c r="C22" i="3" s="1"/>
  <c r="C17" i="3"/>
  <c r="D24" i="3"/>
  <c r="D25" i="3" s="1"/>
  <c r="D20" i="3"/>
  <c r="D21" i="3" s="1"/>
  <c r="D17" i="3"/>
  <c r="B17" i="3"/>
  <c r="E17" i="3"/>
  <c r="E24" i="3"/>
  <c r="E26" i="3" s="1"/>
  <c r="B24" i="3"/>
  <c r="B25" i="3" s="1"/>
  <c r="E20" i="3"/>
  <c r="E21" i="3" s="1"/>
  <c r="B20" i="3"/>
  <c r="B21" i="3" s="1"/>
  <c r="E18" i="2"/>
  <c r="E25" i="2"/>
  <c r="E27" i="2" s="1"/>
  <c r="E21" i="2"/>
  <c r="E23" i="2" s="1"/>
  <c r="D23" i="4" l="1"/>
  <c r="E23" i="4"/>
  <c r="B23" i="4"/>
  <c r="B26" i="4"/>
  <c r="C26" i="4"/>
  <c r="D26" i="4"/>
  <c r="E26" i="4"/>
  <c r="C22" i="4"/>
  <c r="E21" i="1"/>
  <c r="E25" i="1"/>
  <c r="C21" i="1"/>
  <c r="C26" i="1"/>
  <c r="D22" i="1"/>
  <c r="D25" i="1"/>
  <c r="B25" i="1"/>
  <c r="B21" i="1"/>
  <c r="C22" i="2"/>
  <c r="C26" i="2"/>
  <c r="D22" i="2"/>
  <c r="D26" i="2"/>
  <c r="B22" i="2"/>
  <c r="B26" i="2"/>
  <c r="D26" i="3"/>
  <c r="C21" i="3"/>
  <c r="C25" i="3"/>
  <c r="D22" i="3"/>
  <c r="B22" i="3"/>
  <c r="E22" i="3"/>
  <c r="B26" i="3"/>
  <c r="E25" i="3"/>
  <c r="E26" i="2"/>
  <c r="E22" i="2"/>
</calcChain>
</file>

<file path=xl/sharedStrings.xml><?xml version="1.0" encoding="utf-8"?>
<sst xmlns="http://schemas.openxmlformats.org/spreadsheetml/2006/main" count="134" uniqueCount="40">
  <si>
    <t>Name</t>
  </si>
  <si>
    <t>TIC</t>
  </si>
  <si>
    <t>Gaia dr3</t>
  </si>
  <si>
    <t>TIC207138379</t>
  </si>
  <si>
    <t>Pike (M4.3)</t>
  </si>
  <si>
    <t>TIC229807000</t>
  </si>
  <si>
    <t>Andy(s) (Binary | M2.5Ve)</t>
  </si>
  <si>
    <t>TIC279255411</t>
  </si>
  <si>
    <t>Matt (Teff:6691 K)</t>
  </si>
  <si>
    <t>TIC401838575</t>
  </si>
  <si>
    <t>Liz (M5.5e)</t>
  </si>
  <si>
    <t>Flare Temperature (K)</t>
  </si>
  <si>
    <t>SPT Fit Duration 90 (s)</t>
  </si>
  <si>
    <t>SPT Fit Duration 150 (s)</t>
  </si>
  <si>
    <t>Synchrotron Energy 150 (erg)</t>
  </si>
  <si>
    <t>TESS Fit Energy (erg)</t>
  </si>
  <si>
    <t>Thermal Energy (erg)</t>
  </si>
  <si>
    <t>TESS Fit Duration (hours)</t>
  </si>
  <si>
    <t>SPT Fit Energy 90 (erg)</t>
  </si>
  <si>
    <t>BB Peak Frequency (THz)</t>
  </si>
  <si>
    <t>Synchrotron Energy 90 (erg)</t>
  </si>
  <si>
    <t>SPT Fit Energy 150 (erg)</t>
  </si>
  <si>
    <t>Synchrotron % (90)</t>
  </si>
  <si>
    <t>Thermal % (90)</t>
  </si>
  <si>
    <t>Synchrotron % (150)</t>
  </si>
  <si>
    <t>Thermal % (150)</t>
  </si>
  <si>
    <t>Total Energy 90 (erg)</t>
  </si>
  <si>
    <t>Total Energy 150 (erg)</t>
  </si>
  <si>
    <t>TESS Band BB Energy (erg)</t>
  </si>
  <si>
    <t>BB Estimate / Flare Fit</t>
  </si>
  <si>
    <t>Quies TESS Lum (erg/s)</t>
  </si>
  <si>
    <t>Gaia Bol Lum (erg/s)</t>
  </si>
  <si>
    <t>Bol/TESS</t>
  </si>
  <si>
    <t>6388014157668558080</t>
  </si>
  <si>
    <t>6567445491726233216</t>
  </si>
  <si>
    <t>4727920241619206912</t>
  </si>
  <si>
    <t>4954453580066220800</t>
  </si>
  <si>
    <t>Gaia T_eff (K)</t>
  </si>
  <si>
    <t>Lum Estimate Max (erg/s)</t>
  </si>
  <si>
    <t>R* guestimate (R_sun)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</si>
</sst>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8"/>
      <color rgb="FFDADADA"/>
      <name val="Consolas"/>
      <family val="3"/>
    </font>
    <font>
      <sz val="11"/>
      <color rgb="FF62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rgb="FF006100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i/>
      <strike/>
      <sz val="11"/>
      <color theme="1"/>
      <name val="Aptos Narrow"/>
      <family val="2"/>
      <scheme val="minor"/>
    </font>
    <font>
      <i/>
      <strike/>
      <sz val="11"/>
      <color rgb="FF006100"/>
      <name val="Aptos Narrow"/>
      <family val="2"/>
      <scheme val="minor"/>
    </font>
    <font>
      <sz val="10"/>
      <color rgb="FFDADADA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96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2" borderId="0"/>
    <xf numFmtId="0" fontId="5" fillId="6" borderId="0"/>
  </cellStyleXfs>
  <cellXfs count="25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1" applyNumberFormat="1" applyFont="1"/>
    <xf numFmtId="11" fontId="4" fillId="0" borderId="0" xfId="0" applyNumberFormat="1" applyFont="1"/>
    <xf numFmtId="0" fontId="0" fillId="5" borderId="0" xfId="0" applyFill="1"/>
    <xf numFmtId="11" fontId="0" fillId="5" borderId="0" xfId="0" applyNumberFormat="1" applyFill="1"/>
    <xf numFmtId="0" fontId="2" fillId="2" borderId="0" xfId="2"/>
    <xf numFmtId="164" fontId="2" fillId="2" borderId="0" xfId="2" applyNumberFormat="1"/>
    <xf numFmtId="11" fontId="2" fillId="2" borderId="0" xfId="2" applyNumberFormat="1"/>
    <xf numFmtId="0" fontId="1" fillId="4" borderId="0" xfId="4"/>
    <xf numFmtId="11" fontId="1" fillId="4" borderId="0" xfId="4" applyNumberFormat="1"/>
    <xf numFmtId="11" fontId="0" fillId="0" borderId="0" xfId="1" applyNumberFormat="1" applyFont="1"/>
    <xf numFmtId="49" fontId="0" fillId="0" borderId="0" xfId="0" applyNumberFormat="1"/>
    <xf numFmtId="0" fontId="5" fillId="6" borderId="0" xfId="0" applyFont="1" applyFill="1"/>
    <xf numFmtId="0" fontId="5" fillId="6" borderId="0" xfId="6"/>
    <xf numFmtId="11" fontId="6" fillId="4" borderId="0" xfId="4" applyNumberFormat="1" applyFont="1"/>
    <xf numFmtId="164" fontId="7" fillId="2" borderId="0" xfId="2" applyNumberFormat="1" applyFont="1"/>
    <xf numFmtId="0" fontId="6" fillId="0" borderId="0" xfId="0" applyFont="1"/>
    <xf numFmtId="0" fontId="8" fillId="5" borderId="0" xfId="0" applyFont="1" applyFill="1"/>
    <xf numFmtId="0" fontId="8" fillId="0" borderId="0" xfId="0" applyFont="1"/>
    <xf numFmtId="11" fontId="9" fillId="4" borderId="0" xfId="4" applyNumberFormat="1" applyFont="1"/>
    <xf numFmtId="164" fontId="10" fillId="2" borderId="0" xfId="2" applyNumberFormat="1" applyFont="1"/>
    <xf numFmtId="0" fontId="9" fillId="0" borderId="0" xfId="0" applyFont="1"/>
    <xf numFmtId="11" fontId="11" fillId="0" borderId="0" xfId="0" applyNumberFormat="1" applyFont="1"/>
  </cellXfs>
  <cellStyles count="7">
    <cellStyle name="60% - Accent6" xfId="4" builtinId="52"/>
    <cellStyle name="Bad" xfId="3" builtinId="27" hidden="1"/>
    <cellStyle name="Bad" xfId="5" builtinId="27" hidden="1"/>
    <cellStyle name="Bad" xfId="6" builtinId="27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620000"/>
      <color rgb="FFFF0101"/>
      <color rgb="FFFF6969"/>
      <color rgb="FFFC73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70DF-39DA-4321-91D7-B8CD52AE7A48}">
  <dimension ref="A1:K30"/>
  <sheetViews>
    <sheetView tabSelected="1" zoomScaleNormal="100" workbookViewId="0">
      <selection activeCell="G11" sqref="G11"/>
    </sheetView>
  </sheetViews>
  <sheetFormatPr defaultRowHeight="14.4" x14ac:dyDescent="0.3"/>
  <cols>
    <col min="1" max="1" width="24.5546875" bestFit="1" customWidth="1"/>
    <col min="2" max="2" width="21.33203125" bestFit="1" customWidth="1"/>
    <col min="3" max="5" width="20.21875" bestFit="1" customWidth="1"/>
    <col min="8" max="8" width="12" bestFit="1" customWidth="1"/>
  </cols>
  <sheetData>
    <row r="1" spans="1:5" x14ac:dyDescent="0.3">
      <c r="A1" t="s">
        <v>0</v>
      </c>
      <c r="B1" s="13" t="s">
        <v>6</v>
      </c>
      <c r="C1" s="13" t="s">
        <v>8</v>
      </c>
      <c r="D1" s="13" t="s">
        <v>4</v>
      </c>
      <c r="E1" s="13" t="s">
        <v>10</v>
      </c>
    </row>
    <row r="2" spans="1:5" x14ac:dyDescent="0.3">
      <c r="A2" t="s">
        <v>1</v>
      </c>
      <c r="B2" s="13" t="s">
        <v>5</v>
      </c>
      <c r="C2" s="13" t="s">
        <v>7</v>
      </c>
      <c r="D2" s="13" t="s">
        <v>3</v>
      </c>
      <c r="E2" s="13" t="s">
        <v>9</v>
      </c>
    </row>
    <row r="3" spans="1:5" x14ac:dyDescent="0.3">
      <c r="A3" t="s">
        <v>2</v>
      </c>
      <c r="B3" s="13" t="s">
        <v>33</v>
      </c>
      <c r="C3" s="13" t="s">
        <v>34</v>
      </c>
      <c r="D3" s="13" t="s">
        <v>35</v>
      </c>
      <c r="E3" s="13" t="s">
        <v>36</v>
      </c>
    </row>
    <row r="5" spans="1:5" s="5" customFormat="1" x14ac:dyDescent="0.3">
      <c r="A5" s="5" t="s">
        <v>18</v>
      </c>
      <c r="B5" s="6">
        <v>2.1049999999999999E+30</v>
      </c>
      <c r="C5" s="6">
        <v>1.0490000000000001E+33</v>
      </c>
      <c r="D5" s="6">
        <v>8.5500000000000003E+30</v>
      </c>
      <c r="E5" s="6">
        <v>5.326E+30</v>
      </c>
    </row>
    <row r="6" spans="1:5" s="5" customFormat="1" x14ac:dyDescent="0.3">
      <c r="A6" s="5" t="s">
        <v>12</v>
      </c>
      <c r="B6" s="5">
        <v>566.98</v>
      </c>
      <c r="C6" s="5">
        <v>3297.77</v>
      </c>
      <c r="D6" s="5">
        <v>1233.03</v>
      </c>
      <c r="E6" s="5">
        <v>5681.98</v>
      </c>
    </row>
    <row r="7" spans="1:5" x14ac:dyDescent="0.3">
      <c r="A7" t="s">
        <v>20</v>
      </c>
      <c r="B7" s="1">
        <v>1.205131E+33</v>
      </c>
      <c r="C7" s="1">
        <v>1.8880909999999999E+35</v>
      </c>
      <c r="D7" s="1">
        <v>2.543017E+33</v>
      </c>
      <c r="E7" s="1">
        <v>5.470585E+32</v>
      </c>
    </row>
    <row r="8" spans="1:5" x14ac:dyDescent="0.3">
      <c r="B8" s="1"/>
      <c r="C8" s="1"/>
      <c r="D8" s="1"/>
      <c r="E8" s="1"/>
    </row>
    <row r="9" spans="1:5" s="5" customFormat="1" x14ac:dyDescent="0.3">
      <c r="A9" s="5" t="s">
        <v>21</v>
      </c>
      <c r="B9" s="6">
        <v>4.2539999999999997E+30</v>
      </c>
      <c r="C9" s="6">
        <v>2.0989999999999999E+33</v>
      </c>
      <c r="D9" s="6">
        <v>1.9809999999999999E+31</v>
      </c>
      <c r="E9" s="6">
        <v>6.3060000000000003E+30</v>
      </c>
    </row>
    <row r="10" spans="1:5" s="5" customFormat="1" x14ac:dyDescent="0.3">
      <c r="A10" s="5" t="s">
        <v>13</v>
      </c>
      <c r="B10" s="5">
        <v>146.96</v>
      </c>
      <c r="C10" s="5">
        <v>3731.58</v>
      </c>
      <c r="D10" s="5">
        <v>1208.56</v>
      </c>
      <c r="E10" s="5">
        <v>2355.08</v>
      </c>
    </row>
    <row r="11" spans="1:5" x14ac:dyDescent="0.3">
      <c r="A11" t="s">
        <v>14</v>
      </c>
      <c r="B11" s="1">
        <v>2.3858450000000001E+33</v>
      </c>
      <c r="C11" s="1">
        <v>1.5117889999999999E+35</v>
      </c>
      <c r="D11" s="1">
        <v>3.2836420000000001E+33</v>
      </c>
      <c r="E11" s="1">
        <v>5.1857169999999999E+32</v>
      </c>
    </row>
    <row r="12" spans="1:5" x14ac:dyDescent="0.3">
      <c r="B12" s="1"/>
      <c r="C12" s="1"/>
      <c r="D12" s="1"/>
      <c r="E12" s="1"/>
    </row>
    <row r="13" spans="1:5" s="5" customFormat="1" x14ac:dyDescent="0.3">
      <c r="A13" s="5" t="s">
        <v>15</v>
      </c>
      <c r="B13" s="6">
        <v>3.9034899999999997E+32</v>
      </c>
      <c r="C13" s="6">
        <v>9.2923679999999996E+36</v>
      </c>
      <c r="D13" s="6">
        <v>7.2271590000000002E+34</v>
      </c>
      <c r="E13" s="6">
        <v>9.1867370000000001E+32</v>
      </c>
    </row>
    <row r="14" spans="1:5" s="5" customFormat="1" x14ac:dyDescent="0.3">
      <c r="A14" s="5" t="s">
        <v>17</v>
      </c>
      <c r="B14" s="5">
        <v>4.79</v>
      </c>
      <c r="C14" s="5">
        <v>47.33</v>
      </c>
      <c r="D14" s="5">
        <v>48.57</v>
      </c>
      <c r="E14" s="5">
        <v>59.83</v>
      </c>
    </row>
    <row r="15" spans="1:5" s="5" customFormat="1" x14ac:dyDescent="0.3">
      <c r="A15" s="5" t="s">
        <v>37</v>
      </c>
      <c r="B15" s="5">
        <v>3235.6</v>
      </c>
      <c r="C15" s="5">
        <v>6691.4</v>
      </c>
      <c r="D15" s="19">
        <v>3192</v>
      </c>
      <c r="E15" s="19">
        <v>2935</v>
      </c>
    </row>
    <row r="16" spans="1:5" s="18" customFormat="1" x14ac:dyDescent="0.3">
      <c r="A16" s="20" t="s">
        <v>39</v>
      </c>
      <c r="B16" s="20">
        <v>0.40350000000000003</v>
      </c>
      <c r="C16" s="20">
        <v>1.5448</v>
      </c>
      <c r="D16" s="20">
        <v>0.25059999999999999</v>
      </c>
      <c r="E16" s="20">
        <v>0.16650000000000001</v>
      </c>
    </row>
    <row r="17" spans="1:11" x14ac:dyDescent="0.3">
      <c r="A17" t="s">
        <v>11</v>
      </c>
      <c r="B17">
        <v>10000</v>
      </c>
      <c r="C17">
        <v>10000</v>
      </c>
      <c r="D17">
        <v>10000</v>
      </c>
      <c r="E17">
        <v>10000</v>
      </c>
    </row>
    <row r="18" spans="1:11" x14ac:dyDescent="0.3">
      <c r="A18" t="s">
        <v>38</v>
      </c>
      <c r="B18" s="1">
        <v>2.6210430999999999E+31</v>
      </c>
      <c r="C18" s="1">
        <v>7.7992947999999997E+33</v>
      </c>
      <c r="D18" s="1">
        <v>1.7499649999999999E+31</v>
      </c>
      <c r="E18" s="1">
        <v>2.3231627999999999E+30</v>
      </c>
    </row>
    <row r="19" spans="1:11" x14ac:dyDescent="0.3">
      <c r="A19" t="s">
        <v>16</v>
      </c>
      <c r="B19" s="1">
        <v>1.6975861E+34</v>
      </c>
      <c r="C19" s="1">
        <v>6.5534260000000002E+38</v>
      </c>
      <c r="D19" s="1">
        <v>8.1335755999999994E+35</v>
      </c>
      <c r="E19" s="1">
        <v>1.7268718000000001E+35</v>
      </c>
      <c r="G19" s="24"/>
      <c r="H19" s="1"/>
      <c r="I19" s="1"/>
      <c r="J19" s="1"/>
      <c r="K19" s="1"/>
    </row>
    <row r="20" spans="1:11" x14ac:dyDescent="0.3">
      <c r="B20" s="1"/>
      <c r="C20" s="1"/>
      <c r="D20" s="1"/>
      <c r="E20" s="1"/>
    </row>
    <row r="21" spans="1:11" s="10" customFormat="1" x14ac:dyDescent="0.3">
      <c r="A21" s="10" t="s">
        <v>26</v>
      </c>
      <c r="B21" s="11">
        <f>B7+B19</f>
        <v>1.8180991999999999E+34</v>
      </c>
      <c r="C21" s="11">
        <f>C7+C19</f>
        <v>6.5553140909999999E+38</v>
      </c>
      <c r="D21" s="16">
        <f>D7+D19</f>
        <v>8.159005769999999E+35</v>
      </c>
      <c r="E21" s="16">
        <f>E7+E19</f>
        <v>1.7323423850000002E+35</v>
      </c>
    </row>
    <row r="22" spans="1:11" s="7" customFormat="1" x14ac:dyDescent="0.3">
      <c r="A22" s="7" t="s">
        <v>22</v>
      </c>
      <c r="B22" s="8">
        <f>B7/B21</f>
        <v>6.6285217000260493E-2</v>
      </c>
      <c r="C22" s="8">
        <f>C7/C21</f>
        <v>2.8802449032796465E-4</v>
      </c>
      <c r="D22" s="17">
        <f>D7/D21</f>
        <v>3.1168221615315763E-3</v>
      </c>
      <c r="E22" s="17">
        <f>E7/E21</f>
        <v>3.1579121121602062E-3</v>
      </c>
    </row>
    <row r="23" spans="1:11" s="7" customFormat="1" x14ac:dyDescent="0.3">
      <c r="A23" s="9" t="s">
        <v>23</v>
      </c>
      <c r="B23" s="8">
        <f>B19/B21</f>
        <v>0.93371478299973953</v>
      </c>
      <c r="C23" s="8">
        <f>C19/C21</f>
        <v>0.99971197550967206</v>
      </c>
      <c r="D23" s="17">
        <f>D19/D21</f>
        <v>0.99688317783846847</v>
      </c>
      <c r="E23" s="17">
        <f>E19/E21</f>
        <v>0.99684208788783968</v>
      </c>
    </row>
    <row r="24" spans="1:11" x14ac:dyDescent="0.3">
      <c r="A24" s="1"/>
      <c r="D24" s="18"/>
      <c r="E24" s="18"/>
    </row>
    <row r="25" spans="1:11" s="10" customFormat="1" x14ac:dyDescent="0.3">
      <c r="A25" s="10" t="s">
        <v>27</v>
      </c>
      <c r="B25" s="11">
        <f>B11 + B19</f>
        <v>1.9361705999999999E+34</v>
      </c>
      <c r="C25" s="11">
        <f>C11 + C19</f>
        <v>6.5549377889999999E+38</v>
      </c>
      <c r="D25" s="16">
        <f>D11 + D19</f>
        <v>8.1664120199999994E+35</v>
      </c>
      <c r="E25" s="16">
        <f>E11 + E19</f>
        <v>1.7320575170000003E+35</v>
      </c>
      <c r="I25" s="11"/>
    </row>
    <row r="26" spans="1:11" s="7" customFormat="1" x14ac:dyDescent="0.3">
      <c r="A26" s="7" t="s">
        <v>24</v>
      </c>
      <c r="B26" s="8">
        <f>B11/B25</f>
        <v>0.12322493689347418</v>
      </c>
      <c r="C26" s="8">
        <f>C11/C25</f>
        <v>2.3063361524757256E-4</v>
      </c>
      <c r="D26" s="17">
        <f>D11/D25</f>
        <v>4.0209114993930966E-3</v>
      </c>
      <c r="E26" s="17">
        <f>E11/E25</f>
        <v>2.993963508199133E-3</v>
      </c>
    </row>
    <row r="27" spans="1:11" s="7" customFormat="1" x14ac:dyDescent="0.3">
      <c r="A27" s="9" t="s">
        <v>25</v>
      </c>
      <c r="B27" s="8">
        <f>B19/B25</f>
        <v>0.87677506310652586</v>
      </c>
      <c r="C27" s="8">
        <f>C19/C25</f>
        <v>0.99976936638475244</v>
      </c>
      <c r="D27" s="17">
        <f>D19/D25</f>
        <v>0.9959790885006069</v>
      </c>
      <c r="E27" s="17">
        <f>E19/E25</f>
        <v>0.99700603649180075</v>
      </c>
    </row>
    <row r="28" spans="1:11" x14ac:dyDescent="0.3">
      <c r="A28" s="1"/>
    </row>
    <row r="29" spans="1:11" x14ac:dyDescent="0.3">
      <c r="A29" s="2"/>
      <c r="B29" s="3"/>
      <c r="C29" s="3"/>
      <c r="D29" s="3"/>
      <c r="E29" s="3"/>
    </row>
    <row r="30" spans="1:11" x14ac:dyDescent="0.3">
      <c r="A30" s="1"/>
      <c r="B30" s="3"/>
      <c r="C30" s="3"/>
      <c r="D30" s="3"/>
      <c r="E3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EC2C-C571-408F-AF6D-939895F0A1C1}">
  <dimension ref="A1:J35"/>
  <sheetViews>
    <sheetView topLeftCell="A2" zoomScaleNormal="100" workbookViewId="0">
      <selection activeCell="D28" sqref="D28"/>
    </sheetView>
  </sheetViews>
  <sheetFormatPr defaultRowHeight="14.4" x14ac:dyDescent="0.3"/>
  <cols>
    <col min="1" max="1" width="24.5546875" bestFit="1" customWidth="1"/>
    <col min="2" max="2" width="21.33203125" bestFit="1" customWidth="1"/>
    <col min="3" max="5" width="20.21875" bestFit="1" customWidth="1"/>
    <col min="7" max="7" width="12" bestFit="1" customWidth="1"/>
  </cols>
  <sheetData>
    <row r="1" spans="1:5" x14ac:dyDescent="0.3">
      <c r="A1" t="s">
        <v>0</v>
      </c>
      <c r="B1" s="13" t="s">
        <v>6</v>
      </c>
      <c r="C1" s="13" t="s">
        <v>8</v>
      </c>
      <c r="D1" s="13" t="s">
        <v>4</v>
      </c>
      <c r="E1" s="13" t="s">
        <v>10</v>
      </c>
    </row>
    <row r="2" spans="1:5" x14ac:dyDescent="0.3">
      <c r="A2" t="s">
        <v>1</v>
      </c>
      <c r="B2" s="13" t="s">
        <v>5</v>
      </c>
      <c r="C2" s="13" t="s">
        <v>7</v>
      </c>
      <c r="D2" s="13" t="s">
        <v>3</v>
      </c>
      <c r="E2" s="13" t="s">
        <v>9</v>
      </c>
    </row>
    <row r="3" spans="1:5" x14ac:dyDescent="0.3">
      <c r="A3" t="s">
        <v>2</v>
      </c>
      <c r="B3" s="13" t="s">
        <v>33</v>
      </c>
      <c r="C3" s="13" t="s">
        <v>34</v>
      </c>
      <c r="D3" s="13" t="s">
        <v>35</v>
      </c>
      <c r="E3" s="13" t="s">
        <v>36</v>
      </c>
    </row>
    <row r="5" spans="1:5" s="5" customFormat="1" x14ac:dyDescent="0.3">
      <c r="A5" s="5" t="s">
        <v>18</v>
      </c>
      <c r="B5" s="6">
        <v>2.1049999999999999E+30</v>
      </c>
      <c r="C5" s="6">
        <v>1.0490000000000001E+33</v>
      </c>
      <c r="D5" s="6">
        <v>8.5500000000000003E+30</v>
      </c>
      <c r="E5" s="6">
        <v>5.326E+30</v>
      </c>
    </row>
    <row r="6" spans="1:5" s="5" customFormat="1" x14ac:dyDescent="0.3">
      <c r="A6" s="5" t="s">
        <v>12</v>
      </c>
      <c r="B6" s="5">
        <v>566.98</v>
      </c>
      <c r="C6" s="5">
        <v>3297.77</v>
      </c>
      <c r="D6" s="5">
        <v>1233.03</v>
      </c>
      <c r="E6" s="5">
        <v>5681.98</v>
      </c>
    </row>
    <row r="7" spans="1:5" x14ac:dyDescent="0.3">
      <c r="A7" t="s">
        <v>20</v>
      </c>
      <c r="B7" s="1">
        <v>1.205131E+33</v>
      </c>
      <c r="C7" s="1">
        <v>1.8880909999999999E+35</v>
      </c>
      <c r="D7" s="1">
        <v>2.543017E+33</v>
      </c>
      <c r="E7" s="1">
        <v>5.470585E+32</v>
      </c>
    </row>
    <row r="8" spans="1:5" x14ac:dyDescent="0.3">
      <c r="B8" s="1"/>
      <c r="C8" s="1"/>
      <c r="D8" s="1"/>
      <c r="E8" s="1"/>
    </row>
    <row r="9" spans="1:5" s="5" customFormat="1" x14ac:dyDescent="0.3">
      <c r="A9" s="5" t="s">
        <v>21</v>
      </c>
      <c r="B9" s="6">
        <v>4.2539999999999997E+30</v>
      </c>
      <c r="C9" s="6">
        <v>2.0989999999999999E+33</v>
      </c>
      <c r="D9" s="6">
        <v>1.9809999999999999E+31</v>
      </c>
      <c r="E9" s="6">
        <v>6.3060000000000003E+30</v>
      </c>
    </row>
    <row r="10" spans="1:5" s="5" customFormat="1" x14ac:dyDescent="0.3">
      <c r="A10" s="5" t="s">
        <v>13</v>
      </c>
      <c r="B10" s="5">
        <v>146.96</v>
      </c>
      <c r="C10" s="5">
        <v>3731.58</v>
      </c>
      <c r="D10" s="5">
        <v>1208.56</v>
      </c>
      <c r="E10" s="5">
        <v>2355.08</v>
      </c>
    </row>
    <row r="11" spans="1:5" x14ac:dyDescent="0.3">
      <c r="A11" t="s">
        <v>14</v>
      </c>
      <c r="B11" s="1">
        <v>2.3858450000000001E+33</v>
      </c>
      <c r="C11" s="1">
        <v>1.5117889999999999E+35</v>
      </c>
      <c r="D11" s="1">
        <v>3.2836420000000001E+33</v>
      </c>
      <c r="E11" s="1">
        <v>5.1857169999999999E+32</v>
      </c>
    </row>
    <row r="12" spans="1:5" x14ac:dyDescent="0.3">
      <c r="B12" s="1"/>
      <c r="C12" s="1"/>
      <c r="D12" s="1"/>
      <c r="E12" s="1"/>
    </row>
    <row r="13" spans="1:5" s="5" customFormat="1" x14ac:dyDescent="0.3">
      <c r="A13" s="5" t="s">
        <v>15</v>
      </c>
      <c r="B13" s="6">
        <v>3.9034899999999997E+32</v>
      </c>
      <c r="C13" s="6">
        <v>9.2923679999999996E+36</v>
      </c>
      <c r="D13" s="6">
        <v>7.2271590000000002E+34</v>
      </c>
      <c r="E13" s="6">
        <v>9.1867370000000001E+32</v>
      </c>
    </row>
    <row r="14" spans="1:5" s="5" customFormat="1" x14ac:dyDescent="0.3">
      <c r="A14" s="5" t="s">
        <v>17</v>
      </c>
      <c r="B14" s="5">
        <v>4.79</v>
      </c>
      <c r="C14" s="5">
        <v>47.33</v>
      </c>
      <c r="D14" s="5">
        <v>48.57</v>
      </c>
      <c r="E14" s="5">
        <v>59.83</v>
      </c>
    </row>
    <row r="15" spans="1:5" x14ac:dyDescent="0.3">
      <c r="A15" t="s">
        <v>30</v>
      </c>
      <c r="B15" s="1">
        <v>7.8079492573647603E+31</v>
      </c>
      <c r="C15" s="1">
        <v>5.14724708168723E+33</v>
      </c>
    </row>
    <row r="16" spans="1:5" x14ac:dyDescent="0.3">
      <c r="A16" t="s">
        <v>31</v>
      </c>
      <c r="B16" s="1">
        <v>2.5535526999999998E+32</v>
      </c>
      <c r="C16" s="1">
        <v>1.4425321000000001E+34</v>
      </c>
    </row>
    <row r="17" spans="1:10" x14ac:dyDescent="0.3">
      <c r="A17" t="s">
        <v>32</v>
      </c>
      <c r="B17" s="2">
        <f>B16/B15</f>
        <v>3.2704524784038393</v>
      </c>
      <c r="C17" s="2">
        <f>C16/C15</f>
        <v>2.8025312892637526</v>
      </c>
      <c r="D17" s="2" t="e">
        <f>D16/D15</f>
        <v>#DIV/0!</v>
      </c>
      <c r="E17" s="2" t="e">
        <f>E16/E15</f>
        <v>#DIV/0!</v>
      </c>
    </row>
    <row r="18" spans="1:10" x14ac:dyDescent="0.3">
      <c r="A18" t="s">
        <v>16</v>
      </c>
      <c r="B18" s="1">
        <v>1.2754765E+33</v>
      </c>
      <c r="C18" s="1">
        <v>2.6035515999999999E+37</v>
      </c>
      <c r="D18" s="1"/>
      <c r="E18" s="1"/>
      <c r="G18" s="1"/>
      <c r="H18" s="1"/>
      <c r="I18" s="1"/>
      <c r="J18" s="1"/>
    </row>
    <row r="19" spans="1:10" x14ac:dyDescent="0.3">
      <c r="B19" s="1"/>
      <c r="C19" s="1"/>
      <c r="D19" s="1"/>
      <c r="E19" s="1"/>
    </row>
    <row r="20" spans="1:10" s="10" customFormat="1" x14ac:dyDescent="0.3">
      <c r="A20" s="10" t="s">
        <v>26</v>
      </c>
      <c r="B20" s="11">
        <f>B7+B18</f>
        <v>2.4806075E+33</v>
      </c>
      <c r="C20" s="11">
        <f>C7+C18</f>
        <v>2.6224325099999999E+37</v>
      </c>
      <c r="D20" s="21">
        <f>D7+D18</f>
        <v>2.543017E+33</v>
      </c>
      <c r="E20" s="21">
        <f>E7+E18</f>
        <v>5.470585E+32</v>
      </c>
    </row>
    <row r="21" spans="1:10" s="7" customFormat="1" x14ac:dyDescent="0.3">
      <c r="A21" s="7" t="s">
        <v>22</v>
      </c>
      <c r="B21" s="8">
        <f>B7/B20</f>
        <v>0.48582091282075057</v>
      </c>
      <c r="C21" s="8">
        <f>C7/C20</f>
        <v>7.1997696520319596E-3</v>
      </c>
      <c r="D21" s="22">
        <f>D7/D20</f>
        <v>1</v>
      </c>
      <c r="E21" s="22">
        <f>E7/E20</f>
        <v>1</v>
      </c>
    </row>
    <row r="22" spans="1:10" s="7" customFormat="1" x14ac:dyDescent="0.3">
      <c r="A22" s="9" t="s">
        <v>23</v>
      </c>
      <c r="B22" s="8">
        <f>B18/B20</f>
        <v>0.51417908717924943</v>
      </c>
      <c r="C22" s="8">
        <f>C18/C20</f>
        <v>0.99280023034796805</v>
      </c>
      <c r="D22" s="22">
        <f>D18/D20</f>
        <v>0</v>
      </c>
      <c r="E22" s="22">
        <f>E18/E20</f>
        <v>0</v>
      </c>
    </row>
    <row r="23" spans="1:10" x14ac:dyDescent="0.3">
      <c r="A23" s="1"/>
      <c r="D23" s="23"/>
      <c r="E23" s="23"/>
    </row>
    <row r="24" spans="1:10" s="10" customFormat="1" x14ac:dyDescent="0.3">
      <c r="A24" s="10" t="s">
        <v>27</v>
      </c>
      <c r="B24" s="11">
        <f>B11 + B18</f>
        <v>3.6613215000000004E+33</v>
      </c>
      <c r="C24" s="11">
        <f>C11 + C18</f>
        <v>2.61866949E+37</v>
      </c>
      <c r="D24" s="21">
        <f>D11 + D18</f>
        <v>3.2836420000000001E+33</v>
      </c>
      <c r="E24" s="21">
        <f>E11 + E18</f>
        <v>5.1857169999999999E+32</v>
      </c>
    </row>
    <row r="25" spans="1:10" s="7" customFormat="1" x14ac:dyDescent="0.3">
      <c r="A25" s="7" t="s">
        <v>24</v>
      </c>
      <c r="B25" s="8">
        <f>B11/B24</f>
        <v>0.65163493563731012</v>
      </c>
      <c r="C25" s="8">
        <f>C11/C24</f>
        <v>5.7731187756726032E-3</v>
      </c>
      <c r="D25" s="22">
        <f>D11/D24</f>
        <v>1</v>
      </c>
      <c r="E25" s="22">
        <f>E11/E24</f>
        <v>1</v>
      </c>
    </row>
    <row r="26" spans="1:10" s="7" customFormat="1" x14ac:dyDescent="0.3">
      <c r="A26" s="9" t="s">
        <v>25</v>
      </c>
      <c r="B26" s="8">
        <f>B18/B24</f>
        <v>0.34836506436268977</v>
      </c>
      <c r="C26" s="8">
        <f>C18/C24</f>
        <v>0.99422688122432734</v>
      </c>
      <c r="D26" s="22">
        <f>D18/D24</f>
        <v>0</v>
      </c>
      <c r="E26" s="22">
        <f>E18/E24</f>
        <v>0</v>
      </c>
    </row>
    <row r="27" spans="1:10" x14ac:dyDescent="0.3">
      <c r="A27" s="1"/>
    </row>
    <row r="28" spans="1:10" x14ac:dyDescent="0.3">
      <c r="A28" s="1"/>
      <c r="B28" s="3"/>
      <c r="C28" s="3"/>
      <c r="D28" s="3"/>
      <c r="E28" s="3"/>
    </row>
    <row r="29" spans="1:10" x14ac:dyDescent="0.3">
      <c r="A29" s="1"/>
      <c r="B29" s="3"/>
      <c r="C29" s="3"/>
      <c r="D29" s="3"/>
      <c r="E29" s="3"/>
    </row>
    <row r="35" spans="2:2" x14ac:dyDescent="0.3">
      <c r="B3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73F5-A62A-4C9A-B630-50C32DAC729C}">
  <dimension ref="A1:J35"/>
  <sheetViews>
    <sheetView zoomScaleNormal="100" workbookViewId="0">
      <selection activeCell="B30" sqref="B30"/>
    </sheetView>
  </sheetViews>
  <sheetFormatPr defaultRowHeight="14.4" x14ac:dyDescent="0.3"/>
  <cols>
    <col min="1" max="1" width="24.5546875" bestFit="1" customWidth="1"/>
    <col min="2" max="2" width="21.33203125" bestFit="1" customWidth="1"/>
    <col min="3" max="5" width="20.21875" bestFit="1" customWidth="1"/>
    <col min="7" max="7" width="12" bestFit="1" customWidth="1"/>
  </cols>
  <sheetData>
    <row r="1" spans="1:5" x14ac:dyDescent="0.3">
      <c r="A1" t="s">
        <v>0</v>
      </c>
      <c r="B1" s="13" t="s">
        <v>6</v>
      </c>
      <c r="C1" s="13" t="s">
        <v>8</v>
      </c>
      <c r="D1" s="13" t="s">
        <v>4</v>
      </c>
      <c r="E1" s="13" t="s">
        <v>10</v>
      </c>
    </row>
    <row r="2" spans="1:5" x14ac:dyDescent="0.3">
      <c r="A2" t="s">
        <v>1</v>
      </c>
      <c r="B2" s="13" t="s">
        <v>5</v>
      </c>
      <c r="C2" s="13" t="s">
        <v>7</v>
      </c>
      <c r="D2" s="13" t="s">
        <v>3</v>
      </c>
      <c r="E2" s="13" t="s">
        <v>9</v>
      </c>
    </row>
    <row r="3" spans="1:5" x14ac:dyDescent="0.3">
      <c r="A3" t="s">
        <v>2</v>
      </c>
      <c r="B3" s="13" t="s">
        <v>33</v>
      </c>
      <c r="C3" s="13" t="s">
        <v>34</v>
      </c>
      <c r="D3" s="13" t="s">
        <v>35</v>
      </c>
      <c r="E3" s="13" t="s">
        <v>36</v>
      </c>
    </row>
    <row r="5" spans="1:5" s="5" customFormat="1" x14ac:dyDescent="0.3">
      <c r="A5" s="5" t="s">
        <v>18</v>
      </c>
      <c r="B5" s="6">
        <v>2.1049999999999999E+30</v>
      </c>
      <c r="C5" s="6">
        <v>1.0490000000000001E+33</v>
      </c>
      <c r="D5" s="6">
        <v>8.5500000000000003E+30</v>
      </c>
      <c r="E5" s="6">
        <v>5.326E+30</v>
      </c>
    </row>
    <row r="6" spans="1:5" s="5" customFormat="1" x14ac:dyDescent="0.3">
      <c r="A6" s="5" t="s">
        <v>12</v>
      </c>
      <c r="B6" s="5">
        <v>566.98</v>
      </c>
      <c r="C6" s="5">
        <v>3297.77</v>
      </c>
      <c r="D6" s="5">
        <v>1233.03</v>
      </c>
      <c r="E6" s="5">
        <v>5681.98</v>
      </c>
    </row>
    <row r="7" spans="1:5" x14ac:dyDescent="0.3">
      <c r="A7" t="s">
        <v>20</v>
      </c>
      <c r="B7" s="1">
        <v>1.205131E+33</v>
      </c>
      <c r="C7" s="1">
        <v>1.8880909999999999E+35</v>
      </c>
      <c r="D7" s="1">
        <v>2.543017E+33</v>
      </c>
      <c r="E7" s="1">
        <v>5.470585E+32</v>
      </c>
    </row>
    <row r="8" spans="1:5" x14ac:dyDescent="0.3">
      <c r="B8" s="1"/>
      <c r="C8" s="1"/>
      <c r="D8" s="1"/>
      <c r="E8" s="1"/>
    </row>
    <row r="9" spans="1:5" s="5" customFormat="1" x14ac:dyDescent="0.3">
      <c r="A9" s="5" t="s">
        <v>21</v>
      </c>
      <c r="B9" s="6">
        <v>4.2539999999999997E+30</v>
      </c>
      <c r="C9" s="6">
        <v>2.0989999999999999E+33</v>
      </c>
      <c r="D9" s="6">
        <v>1.9809999999999999E+31</v>
      </c>
      <c r="E9" s="6">
        <v>6.3060000000000003E+30</v>
      </c>
    </row>
    <row r="10" spans="1:5" s="5" customFormat="1" x14ac:dyDescent="0.3">
      <c r="A10" s="5" t="s">
        <v>13</v>
      </c>
      <c r="B10" s="5">
        <v>146.96</v>
      </c>
      <c r="C10" s="5">
        <v>3731.58</v>
      </c>
      <c r="D10" s="5">
        <v>1208.56</v>
      </c>
      <c r="E10" s="5">
        <v>2355.08</v>
      </c>
    </row>
    <row r="11" spans="1:5" x14ac:dyDescent="0.3">
      <c r="A11" t="s">
        <v>14</v>
      </c>
      <c r="B11" s="1">
        <v>2.3858450000000001E+33</v>
      </c>
      <c r="C11" s="1">
        <v>1.5117889999999999E+35</v>
      </c>
      <c r="D11" s="1">
        <v>3.2836420000000001E+33</v>
      </c>
      <c r="E11" s="1">
        <v>5.1857169999999999E+32</v>
      </c>
    </row>
    <row r="12" spans="1:5" x14ac:dyDescent="0.3">
      <c r="B12" s="1"/>
      <c r="C12" s="1"/>
      <c r="D12" s="1"/>
      <c r="E12" s="1"/>
    </row>
    <row r="13" spans="1:5" s="5" customFormat="1" x14ac:dyDescent="0.3">
      <c r="A13" s="5" t="s">
        <v>15</v>
      </c>
      <c r="B13" s="6">
        <v>3.9034899999999997E+32</v>
      </c>
      <c r="C13" s="6">
        <v>9.2923679999999996E+36</v>
      </c>
      <c r="D13" s="6">
        <v>7.2271590000000002E+34</v>
      </c>
      <c r="E13" s="6">
        <v>9.1867370000000001E+32</v>
      </c>
    </row>
    <row r="14" spans="1:5" s="5" customFormat="1" x14ac:dyDescent="0.3">
      <c r="A14" s="5" t="s">
        <v>17</v>
      </c>
      <c r="B14" s="5">
        <v>4.79</v>
      </c>
      <c r="C14" s="5">
        <v>47.33</v>
      </c>
      <c r="D14" s="5">
        <v>48.57</v>
      </c>
      <c r="E14" s="5">
        <v>59.83</v>
      </c>
    </row>
    <row r="15" spans="1:5" s="5" customFormat="1" x14ac:dyDescent="0.3">
      <c r="A15" s="5" t="s">
        <v>37</v>
      </c>
      <c r="B15" s="5">
        <v>3235.6</v>
      </c>
      <c r="C15" s="5">
        <v>6691.4</v>
      </c>
    </row>
    <row r="16" spans="1:5" s="14" customFormat="1" x14ac:dyDescent="0.3">
      <c r="A16" s="14" t="s">
        <v>11</v>
      </c>
      <c r="B16" s="14">
        <v>2078.2199999999998</v>
      </c>
      <c r="C16" s="14">
        <v>4325.82</v>
      </c>
      <c r="D16" s="14">
        <v>3031.56</v>
      </c>
      <c r="E16" s="14">
        <v>1970.67</v>
      </c>
    </row>
    <row r="17" spans="1:10" x14ac:dyDescent="0.3">
      <c r="A17" t="s">
        <v>19</v>
      </c>
      <c r="B17">
        <v>122.2</v>
      </c>
      <c r="C17">
        <v>254.3</v>
      </c>
      <c r="D17">
        <v>178.2</v>
      </c>
      <c r="E17">
        <v>115.8</v>
      </c>
    </row>
    <row r="18" spans="1:10" x14ac:dyDescent="0.3">
      <c r="A18" t="s">
        <v>16</v>
      </c>
      <c r="B18" s="1">
        <v>5.106E+33</v>
      </c>
      <c r="C18" s="1">
        <v>2.6180000000000001E+37</v>
      </c>
      <c r="D18" s="1">
        <v>3.0270000000000001E+35</v>
      </c>
      <c r="E18" s="1">
        <v>1.521E+34</v>
      </c>
      <c r="G18" s="1"/>
      <c r="H18" s="1"/>
      <c r="I18" s="1"/>
      <c r="J18" s="1"/>
    </row>
    <row r="19" spans="1:10" x14ac:dyDescent="0.3">
      <c r="B19" s="1"/>
      <c r="C19" s="1"/>
      <c r="D19" s="1"/>
      <c r="E19" s="1"/>
    </row>
    <row r="20" spans="1:10" s="10" customFormat="1" x14ac:dyDescent="0.3">
      <c r="A20" s="10" t="s">
        <v>26</v>
      </c>
      <c r="B20" s="11">
        <f>B7+B18</f>
        <v>6.3111309999999997E+33</v>
      </c>
      <c r="C20" s="11">
        <f>C7+C18</f>
        <v>2.6368809100000001E+37</v>
      </c>
      <c r="D20" s="11">
        <f>D7+D18</f>
        <v>3.05243017E+35</v>
      </c>
      <c r="E20" s="11">
        <f>E7+E18</f>
        <v>1.5757058500000001E+34</v>
      </c>
    </row>
    <row r="21" spans="1:10" s="7" customFormat="1" x14ac:dyDescent="0.3">
      <c r="A21" s="7" t="s">
        <v>22</v>
      </c>
      <c r="B21" s="8">
        <f>B7/B20</f>
        <v>0.1909532538621049</v>
      </c>
      <c r="C21" s="8">
        <f>C7/C20</f>
        <v>7.1603195762071775E-3</v>
      </c>
      <c r="D21" s="8">
        <f>D7/D20</f>
        <v>8.3311226084493845E-3</v>
      </c>
      <c r="E21" s="8">
        <f>E7/E20</f>
        <v>3.4718313700491749E-2</v>
      </c>
    </row>
    <row r="22" spans="1:10" s="7" customFormat="1" x14ac:dyDescent="0.3">
      <c r="A22" s="9" t="s">
        <v>23</v>
      </c>
      <c r="B22" s="8">
        <f>B18/B20</f>
        <v>0.80904674613789518</v>
      </c>
      <c r="C22" s="8">
        <f>C18/C20</f>
        <v>0.99283968042379278</v>
      </c>
      <c r="D22" s="8">
        <f>D18/D20</f>
        <v>0.99166887739155063</v>
      </c>
      <c r="E22" s="8">
        <f>E18/E20</f>
        <v>0.96528168629950817</v>
      </c>
    </row>
    <row r="23" spans="1:10" x14ac:dyDescent="0.3">
      <c r="A23" s="1"/>
    </row>
    <row r="24" spans="1:10" s="10" customFormat="1" x14ac:dyDescent="0.3">
      <c r="A24" s="10" t="s">
        <v>27</v>
      </c>
      <c r="B24" s="11">
        <f>B11 + B18</f>
        <v>7.4918449999999998E+33</v>
      </c>
      <c r="C24" s="11">
        <f>C11 + C18</f>
        <v>2.6331178900000002E+37</v>
      </c>
      <c r="D24" s="11">
        <f>D11 + D18</f>
        <v>3.05983642E+35</v>
      </c>
      <c r="E24" s="11">
        <f>E11 + E18</f>
        <v>1.5728571700000001E+34</v>
      </c>
    </row>
    <row r="25" spans="1:10" s="7" customFormat="1" x14ac:dyDescent="0.3">
      <c r="A25" s="7" t="s">
        <v>24</v>
      </c>
      <c r="B25" s="8">
        <f>B11/B24</f>
        <v>0.3184589376849094</v>
      </c>
      <c r="C25" s="8">
        <f>C11/C24</f>
        <v>5.7414406158624361E-3</v>
      </c>
      <c r="D25" s="8">
        <f>D11/D24</f>
        <v>1.0731429884738741E-2</v>
      </c>
      <c r="E25" s="8">
        <f>E11/E24</f>
        <v>3.2970043936030119E-2</v>
      </c>
    </row>
    <row r="26" spans="1:10" s="7" customFormat="1" x14ac:dyDescent="0.3">
      <c r="A26" s="9" t="s">
        <v>25</v>
      </c>
      <c r="B26" s="8">
        <f>B18/B24</f>
        <v>0.6815410623150906</v>
      </c>
      <c r="C26" s="8">
        <f>C18/C24</f>
        <v>0.99425855938413754</v>
      </c>
      <c r="D26" s="8">
        <f>D18/D24</f>
        <v>0.98926857011526126</v>
      </c>
      <c r="E26" s="8">
        <f>E18/E24</f>
        <v>0.9670299560639698</v>
      </c>
    </row>
    <row r="27" spans="1:10" x14ac:dyDescent="0.3">
      <c r="A27" s="1"/>
    </row>
    <row r="28" spans="1:10" x14ac:dyDescent="0.3">
      <c r="A28" s="1"/>
      <c r="B28" s="3"/>
      <c r="C28" s="3"/>
      <c r="D28" s="3"/>
      <c r="E28" s="3"/>
    </row>
    <row r="29" spans="1:10" x14ac:dyDescent="0.3">
      <c r="A29" s="1"/>
      <c r="B29" s="12"/>
      <c r="C29" s="3"/>
      <c r="D29" s="3"/>
      <c r="E29" s="3"/>
    </row>
    <row r="31" spans="1:10" x14ac:dyDescent="0.3">
      <c r="B31" s="4"/>
      <c r="D31" s="4"/>
    </row>
    <row r="32" spans="1:10" x14ac:dyDescent="0.3">
      <c r="D32" s="4"/>
    </row>
    <row r="35" spans="2:2" x14ac:dyDescent="0.3">
      <c r="B3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7ED7-C973-4DE0-858D-2D4EECE795FC}">
  <dimension ref="A1:K30"/>
  <sheetViews>
    <sheetView zoomScaleNormal="100" workbookViewId="0">
      <selection activeCell="B30" sqref="B30"/>
    </sheetView>
  </sheetViews>
  <sheetFormatPr defaultRowHeight="14.4" x14ac:dyDescent="0.3"/>
  <cols>
    <col min="1" max="1" width="24.5546875" bestFit="1" customWidth="1"/>
    <col min="2" max="2" width="21.33203125" bestFit="1" customWidth="1"/>
    <col min="3" max="5" width="20.21875" bestFit="1" customWidth="1"/>
    <col min="8" max="8" width="12" bestFit="1" customWidth="1"/>
  </cols>
  <sheetData>
    <row r="1" spans="1:5" x14ac:dyDescent="0.3">
      <c r="A1" t="s">
        <v>0</v>
      </c>
      <c r="B1" s="13" t="s">
        <v>6</v>
      </c>
      <c r="C1" s="13" t="s">
        <v>8</v>
      </c>
      <c r="D1" s="13" t="s">
        <v>4</v>
      </c>
      <c r="E1" s="13" t="s">
        <v>10</v>
      </c>
    </row>
    <row r="2" spans="1:5" x14ac:dyDescent="0.3">
      <c r="A2" t="s">
        <v>1</v>
      </c>
      <c r="B2" s="13" t="s">
        <v>5</v>
      </c>
      <c r="C2" s="13" t="s">
        <v>7</v>
      </c>
      <c r="D2" s="13" t="s">
        <v>3</v>
      </c>
      <c r="E2" s="13" t="s">
        <v>9</v>
      </c>
    </row>
    <row r="3" spans="1:5" x14ac:dyDescent="0.3">
      <c r="A3" t="s">
        <v>2</v>
      </c>
      <c r="B3" s="13" t="s">
        <v>33</v>
      </c>
      <c r="C3" s="13" t="s">
        <v>34</v>
      </c>
      <c r="D3" s="13" t="s">
        <v>35</v>
      </c>
      <c r="E3" s="13" t="s">
        <v>36</v>
      </c>
    </row>
    <row r="5" spans="1:5" s="5" customFormat="1" x14ac:dyDescent="0.3">
      <c r="A5" s="5" t="s">
        <v>18</v>
      </c>
      <c r="B5" s="6">
        <v>2.1049999999999999E+30</v>
      </c>
      <c r="C5" s="6">
        <v>1.0490000000000001E+33</v>
      </c>
      <c r="D5" s="6">
        <v>8.5500000000000003E+30</v>
      </c>
      <c r="E5" s="6">
        <v>5.326E+30</v>
      </c>
    </row>
    <row r="6" spans="1:5" s="5" customFormat="1" x14ac:dyDescent="0.3">
      <c r="A6" s="5" t="s">
        <v>12</v>
      </c>
      <c r="B6" s="5">
        <v>566.98</v>
      </c>
      <c r="C6" s="5">
        <v>3297.77</v>
      </c>
      <c r="D6" s="5">
        <v>1233.03</v>
      </c>
      <c r="E6" s="5">
        <v>5681.98</v>
      </c>
    </row>
    <row r="7" spans="1:5" x14ac:dyDescent="0.3">
      <c r="A7" t="s">
        <v>20</v>
      </c>
      <c r="B7" s="1">
        <v>1.205131E+33</v>
      </c>
      <c r="C7" s="1">
        <v>1.8880909999999999E+35</v>
      </c>
      <c r="D7" s="1">
        <v>2.543017E+33</v>
      </c>
      <c r="E7" s="1">
        <v>5.470585E+32</v>
      </c>
    </row>
    <row r="8" spans="1:5" x14ac:dyDescent="0.3">
      <c r="B8" s="1"/>
      <c r="C8" s="1"/>
      <c r="D8" s="1"/>
      <c r="E8" s="1"/>
    </row>
    <row r="9" spans="1:5" s="5" customFormat="1" x14ac:dyDescent="0.3">
      <c r="A9" s="5" t="s">
        <v>21</v>
      </c>
      <c r="B9" s="6">
        <v>4.2539999999999997E+30</v>
      </c>
      <c r="C9" s="6">
        <v>2.0989999999999999E+33</v>
      </c>
      <c r="D9" s="6">
        <v>1.9809999999999999E+31</v>
      </c>
      <c r="E9" s="6">
        <v>6.3060000000000003E+30</v>
      </c>
    </row>
    <row r="10" spans="1:5" s="5" customFormat="1" x14ac:dyDescent="0.3">
      <c r="A10" s="5" t="s">
        <v>13</v>
      </c>
      <c r="B10" s="5">
        <v>146.96</v>
      </c>
      <c r="C10" s="5">
        <v>3731.58</v>
      </c>
      <c r="D10" s="5">
        <v>1208.56</v>
      </c>
      <c r="E10" s="5">
        <v>2355.08</v>
      </c>
    </row>
    <row r="11" spans="1:5" x14ac:dyDescent="0.3">
      <c r="A11" t="s">
        <v>14</v>
      </c>
      <c r="B11" s="1">
        <v>2.3858450000000001E+33</v>
      </c>
      <c r="C11" s="1">
        <v>1.5117889999999999E+35</v>
      </c>
      <c r="D11" s="1">
        <v>3.2836420000000001E+33</v>
      </c>
      <c r="E11" s="1">
        <v>5.1857169999999999E+32</v>
      </c>
    </row>
    <row r="12" spans="1:5" x14ac:dyDescent="0.3">
      <c r="B12" s="1"/>
      <c r="C12" s="1"/>
      <c r="D12" s="1"/>
      <c r="E12" s="1"/>
    </row>
    <row r="13" spans="1:5" s="5" customFormat="1" x14ac:dyDescent="0.3">
      <c r="A13" s="5" t="s">
        <v>15</v>
      </c>
      <c r="B13" s="6">
        <v>3.9034899999999997E+32</v>
      </c>
      <c r="C13" s="6">
        <v>9.2923679999999996E+36</v>
      </c>
      <c r="D13" s="6">
        <v>7.2271590000000002E+34</v>
      </c>
      <c r="E13" s="6">
        <v>9.1867370000000001E+32</v>
      </c>
    </row>
    <row r="14" spans="1:5" s="5" customFormat="1" x14ac:dyDescent="0.3">
      <c r="A14" s="5" t="s">
        <v>17</v>
      </c>
      <c r="B14" s="5">
        <v>4.79</v>
      </c>
      <c r="C14" s="5">
        <v>47.33</v>
      </c>
      <c r="D14" s="5">
        <v>48.57</v>
      </c>
      <c r="E14" s="5">
        <v>59.83</v>
      </c>
    </row>
    <row r="15" spans="1:5" x14ac:dyDescent="0.3">
      <c r="A15" t="s">
        <v>11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 t="s">
        <v>19</v>
      </c>
      <c r="B16">
        <v>587.9</v>
      </c>
      <c r="C16">
        <v>587.9</v>
      </c>
      <c r="D16">
        <v>587.9</v>
      </c>
      <c r="E16">
        <v>587.9</v>
      </c>
    </row>
    <row r="17" spans="1:11" x14ac:dyDescent="0.3">
      <c r="A17" t="s">
        <v>28</v>
      </c>
      <c r="B17" s="1">
        <v>4.8299063349580103E+35</v>
      </c>
      <c r="C17" s="1">
        <v>1.3189211133871999E+38</v>
      </c>
      <c r="D17" s="1">
        <v>6.3232778558197197E+36</v>
      </c>
      <c r="E17" s="1">
        <v>1.7793260042751599E+36</v>
      </c>
    </row>
    <row r="18" spans="1:11" s="15" customFormat="1" x14ac:dyDescent="0.3">
      <c r="A18" s="15" t="s">
        <v>29</v>
      </c>
      <c r="B18" s="15">
        <f>B17/B13</f>
        <v>1237.330269824698</v>
      </c>
      <c r="C18" s="15">
        <f>C17/C13</f>
        <v>14.193595361130768</v>
      </c>
      <c r="D18" s="15">
        <f>D17/D13</f>
        <v>87.493271641314649</v>
      </c>
      <c r="E18" s="15">
        <f>E17/E13</f>
        <v>1936.8422153319073</v>
      </c>
    </row>
    <row r="19" spans="1:11" x14ac:dyDescent="0.3">
      <c r="A19" t="s">
        <v>16</v>
      </c>
      <c r="B19" s="1">
        <v>2.7374317752297599E+36</v>
      </c>
      <c r="C19" s="1">
        <v>7.4752103134499897E+38</v>
      </c>
      <c r="D19" s="1">
        <v>3.58382554975119E+37</v>
      </c>
      <c r="E19" s="1">
        <v>1.00846335411135E+37</v>
      </c>
      <c r="H19" s="1"/>
      <c r="I19" s="1"/>
      <c r="J19" s="1"/>
      <c r="K19" s="1"/>
    </row>
    <row r="20" spans="1:11" x14ac:dyDescent="0.3">
      <c r="B20" s="1"/>
      <c r="C20" s="1"/>
      <c r="D20" s="1"/>
      <c r="E20" s="1"/>
    </row>
    <row r="21" spans="1:11" s="10" customFormat="1" x14ac:dyDescent="0.3">
      <c r="A21" s="10" t="s">
        <v>26</v>
      </c>
      <c r="B21" s="11">
        <f>B7+B19</f>
        <v>2.7386369062297599E+36</v>
      </c>
      <c r="C21" s="11">
        <f>C7+C19</f>
        <v>7.4770984044499902E+38</v>
      </c>
      <c r="D21" s="11">
        <f>D7+D19</f>
        <v>3.58407985145119E+37</v>
      </c>
      <c r="E21" s="11">
        <f>E7+E19</f>
        <v>1.00851805996135E+37</v>
      </c>
    </row>
    <row r="22" spans="1:11" s="7" customFormat="1" x14ac:dyDescent="0.3">
      <c r="A22" s="7" t="s">
        <v>22</v>
      </c>
      <c r="B22" s="8">
        <f>B7/B21</f>
        <v>4.4004774684026503E-4</v>
      </c>
      <c r="C22" s="8">
        <f>C7/C21</f>
        <v>2.5251653754834947E-4</v>
      </c>
      <c r="D22" s="8">
        <f>D7/D21</f>
        <v>7.0953134567309793E-5</v>
      </c>
      <c r="E22" s="8">
        <f>E7/E21</f>
        <v>5.4243798075461852E-5</v>
      </c>
    </row>
    <row r="23" spans="1:11" s="7" customFormat="1" x14ac:dyDescent="0.3">
      <c r="A23" s="9" t="s">
        <v>23</v>
      </c>
      <c r="B23" s="8">
        <f>B19/B21</f>
        <v>0.99955995225315974</v>
      </c>
      <c r="C23" s="8">
        <f>C19/C21</f>
        <v>0.99974748346245157</v>
      </c>
      <c r="D23" s="8">
        <f>D19/D21</f>
        <v>0.99992904686543271</v>
      </c>
      <c r="E23" s="8">
        <f>E19/E21</f>
        <v>0.9999457562019245</v>
      </c>
    </row>
    <row r="24" spans="1:11" x14ac:dyDescent="0.3">
      <c r="A24" s="1"/>
    </row>
    <row r="25" spans="1:11" s="10" customFormat="1" x14ac:dyDescent="0.3">
      <c r="A25" s="10" t="s">
        <v>27</v>
      </c>
      <c r="B25" s="11">
        <f>B11 + B19</f>
        <v>2.73981762022976E+36</v>
      </c>
      <c r="C25" s="11">
        <f>C11 + C19</f>
        <v>7.4767221024499901E+38</v>
      </c>
      <c r="D25" s="11">
        <f>D11 + D19</f>
        <v>3.58415391395119E+37</v>
      </c>
      <c r="E25" s="11">
        <f>E11 + E19</f>
        <v>1.00851521128135E+37</v>
      </c>
      <c r="I25" s="11"/>
    </row>
    <row r="26" spans="1:11" s="7" customFormat="1" x14ac:dyDescent="0.3">
      <c r="A26" s="7" t="s">
        <v>24</v>
      </c>
      <c r="B26" s="8">
        <f>B11/B25</f>
        <v>8.7080431280674956E-4</v>
      </c>
      <c r="C26" s="8">
        <f>C11/C25</f>
        <v>2.0219943703733662E-4</v>
      </c>
      <c r="D26" s="8">
        <f>D11/D25</f>
        <v>9.1615541040761166E-5</v>
      </c>
      <c r="E26" s="8">
        <f>E11/E25</f>
        <v>5.1419323595639031E-5</v>
      </c>
    </row>
    <row r="27" spans="1:11" s="7" customFormat="1" x14ac:dyDescent="0.3">
      <c r="A27" s="9" t="s">
        <v>25</v>
      </c>
      <c r="B27" s="8">
        <f>B19/B25</f>
        <v>0.99912919568719327</v>
      </c>
      <c r="C27" s="8">
        <f>C19/C25</f>
        <v>0.99979780056296264</v>
      </c>
      <c r="D27" s="8">
        <f>D19/D25</f>
        <v>0.99990838445895924</v>
      </c>
      <c r="E27" s="8">
        <f>E19/E25</f>
        <v>0.99994858067640435</v>
      </c>
    </row>
    <row r="28" spans="1:11" x14ac:dyDescent="0.3">
      <c r="A28" s="1"/>
    </row>
    <row r="29" spans="1:11" x14ac:dyDescent="0.3">
      <c r="A29" s="2"/>
      <c r="B29" s="3"/>
      <c r="C29" s="3"/>
      <c r="D29" s="3"/>
      <c r="E29" s="3"/>
    </row>
    <row r="30" spans="1:11" x14ac:dyDescent="0.3">
      <c r="A30" s="1"/>
      <c r="B30" s="3"/>
      <c r="C30" s="3"/>
      <c r="D30" s="3"/>
      <c r="E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10000K Shibayama</vt:lpstr>
      <vt:lpstr>Bol_Lum Scaling</vt:lpstr>
      <vt:lpstr>Best T R_150</vt:lpstr>
      <vt:lpstr>10000K R_150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Gade</dc:creator>
  <cp:lastModifiedBy>Vishnu Gade</cp:lastModifiedBy>
  <dcterms:created xsi:type="dcterms:W3CDTF">2025-07-01T18:56:52Z</dcterms:created>
  <dcterms:modified xsi:type="dcterms:W3CDTF">2025-07-08T21:35:45Z</dcterms:modified>
</cp:coreProperties>
</file>