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ITACs\Finalized Code and Data\Tables and Figures\"/>
    </mc:Choice>
  </mc:AlternateContent>
  <xr:revisionPtr revIDLastSave="0" documentId="13_ncr:1_{D31B4390-76C8-48CC-A8DD-017011467CE9}" xr6:coauthVersionLast="47" xr6:coauthVersionMax="47" xr10:uidLastSave="{00000000-0000-0000-0000-000000000000}"/>
  <bookViews>
    <workbookView xWindow="-12720" yWindow="5415" windowWidth="21600" windowHeight="11385" xr2:uid="{1161494E-2B74-4904-AAA5-2C15C893CBCB}"/>
  </bookViews>
  <sheets>
    <sheet name="Results Summary" sheetId="9" r:id="rId1"/>
    <sheet name="R6g CTf Comparisons" sheetId="2" r:id="rId2"/>
    <sheet name="Ouzo CTf Comparisons" sheetId="3" r:id="rId3"/>
    <sheet name="Triclosan CTf Comparisons" sheetId="8" r:id="rId4"/>
    <sheet name="Subset CTf Comparisons" sheetId="6" r:id="rId5"/>
    <sheet name="Ag Nano CTf Comparisons" sheetId="5" r:id="rId6"/>
    <sheet name="Status of Scaling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2" l="1"/>
  <c r="K6" i="2"/>
  <c r="J7" i="2" s="1"/>
  <c r="H3" i="9" s="1"/>
  <c r="L3" i="2"/>
  <c r="C3" i="9" s="1"/>
  <c r="I2" i="2"/>
  <c r="R13" i="2"/>
  <c r="R9" i="2"/>
  <c r="R10" i="2" s="1"/>
  <c r="C7" i="9" s="1"/>
  <c r="L13" i="2"/>
  <c r="J14" i="2" s="1"/>
  <c r="H6" i="9" s="1"/>
  <c r="J9" i="2"/>
  <c r="L9" i="2"/>
  <c r="F13" i="2"/>
  <c r="D14" i="2" s="1"/>
  <c r="H5" i="9" s="1"/>
  <c r="E13" i="2"/>
  <c r="E9" i="2"/>
  <c r="F9" i="2"/>
  <c r="D9" i="2"/>
  <c r="D10" i="2" s="1"/>
  <c r="D5" i="9" s="1"/>
  <c r="P6" i="3"/>
  <c r="R7" i="3" s="1"/>
  <c r="G10" i="9" s="1"/>
  <c r="O6" i="3"/>
  <c r="N6" i="3"/>
  <c r="J6" i="3"/>
  <c r="I6" i="3"/>
  <c r="H6" i="3"/>
  <c r="J7" i="3" s="1"/>
  <c r="H9" i="9" s="1"/>
  <c r="C4" i="3"/>
  <c r="F5" i="3" s="1"/>
  <c r="E8" i="9" s="1"/>
  <c r="B4" i="3"/>
  <c r="D2" i="3"/>
  <c r="N13" i="3"/>
  <c r="O11" i="3"/>
  <c r="N11" i="3"/>
  <c r="O9" i="3"/>
  <c r="R10" i="3" s="1"/>
  <c r="C13" i="9" s="1"/>
  <c r="N9" i="3"/>
  <c r="I9" i="3"/>
  <c r="B11" i="3"/>
  <c r="R12" i="2"/>
  <c r="E7" i="9" s="1"/>
  <c r="H25" i="9"/>
  <c r="H24" i="9"/>
  <c r="H23" i="9"/>
  <c r="G25" i="9"/>
  <c r="G24" i="9"/>
  <c r="G23" i="9"/>
  <c r="F25" i="9"/>
  <c r="F24" i="9"/>
  <c r="F23" i="9"/>
  <c r="E25" i="9"/>
  <c r="E24" i="9"/>
  <c r="E23" i="9"/>
  <c r="D25" i="9"/>
  <c r="D24" i="9"/>
  <c r="D23" i="9"/>
  <c r="C25" i="9"/>
  <c r="C24" i="9"/>
  <c r="C23" i="9"/>
  <c r="P7" i="2"/>
  <c r="H4" i="9" s="1"/>
  <c r="E11" i="6"/>
  <c r="E6" i="6"/>
  <c r="E4" i="6"/>
  <c r="F5" i="6"/>
  <c r="E17" i="9" s="1"/>
  <c r="H16" i="9"/>
  <c r="H15" i="9"/>
  <c r="H14" i="9"/>
  <c r="G16" i="9"/>
  <c r="G15" i="9"/>
  <c r="G14" i="9"/>
  <c r="F16" i="9"/>
  <c r="F15" i="9"/>
  <c r="F14" i="9"/>
  <c r="E16" i="9"/>
  <c r="E15" i="9"/>
  <c r="E14" i="9"/>
  <c r="D14" i="9"/>
  <c r="D15" i="9"/>
  <c r="D16" i="9"/>
  <c r="C16" i="9"/>
  <c r="C15" i="9"/>
  <c r="C14" i="9"/>
  <c r="P14" i="6"/>
  <c r="H22" i="9" s="1"/>
  <c r="R7" i="8"/>
  <c r="P12" i="2"/>
  <c r="F7" i="9" s="1"/>
  <c r="F12" i="2"/>
  <c r="E5" i="9" s="1"/>
  <c r="P7" i="8"/>
  <c r="L7" i="8"/>
  <c r="J7" i="8"/>
  <c r="F7" i="8"/>
  <c r="D7" i="8"/>
  <c r="R5" i="8"/>
  <c r="P5" i="8"/>
  <c r="L5" i="8"/>
  <c r="J5" i="8"/>
  <c r="F5" i="8"/>
  <c r="D5" i="8"/>
  <c r="R3" i="8"/>
  <c r="P3" i="8"/>
  <c r="L3" i="8"/>
  <c r="J3" i="8"/>
  <c r="F3" i="8"/>
  <c r="D3" i="8"/>
  <c r="F3" i="6"/>
  <c r="C17" i="9" s="1"/>
  <c r="R14" i="6"/>
  <c r="G22" i="9" s="1"/>
  <c r="L14" i="6"/>
  <c r="G21" i="9" s="1"/>
  <c r="J14" i="6"/>
  <c r="H21" i="9" s="1"/>
  <c r="F14" i="6"/>
  <c r="G20" i="9" s="1"/>
  <c r="D14" i="6"/>
  <c r="H20" i="9" s="1"/>
  <c r="R12" i="6"/>
  <c r="E22" i="9" s="1"/>
  <c r="P12" i="6"/>
  <c r="F22" i="9" s="1"/>
  <c r="L12" i="6"/>
  <c r="E21" i="9" s="1"/>
  <c r="J12" i="6"/>
  <c r="F21" i="9" s="1"/>
  <c r="F12" i="6"/>
  <c r="E20" i="9" s="1"/>
  <c r="D12" i="6"/>
  <c r="F20" i="9" s="1"/>
  <c r="R10" i="6"/>
  <c r="C22" i="9" s="1"/>
  <c r="P10" i="6"/>
  <c r="D22" i="9" s="1"/>
  <c r="L10" i="6"/>
  <c r="C21" i="9" s="1"/>
  <c r="J10" i="6"/>
  <c r="D21" i="9" s="1"/>
  <c r="F10" i="6"/>
  <c r="C20" i="9" s="1"/>
  <c r="D10" i="6"/>
  <c r="D20" i="9" s="1"/>
  <c r="R7" i="6"/>
  <c r="G19" i="9" s="1"/>
  <c r="P7" i="6"/>
  <c r="H19" i="9" s="1"/>
  <c r="L7" i="6"/>
  <c r="G18" i="9" s="1"/>
  <c r="J7" i="6"/>
  <c r="H18" i="9" s="1"/>
  <c r="F7" i="6"/>
  <c r="G17" i="9" s="1"/>
  <c r="D7" i="6"/>
  <c r="H17" i="9" s="1"/>
  <c r="R5" i="6"/>
  <c r="E19" i="9" s="1"/>
  <c r="P5" i="6"/>
  <c r="F19" i="9" s="1"/>
  <c r="L5" i="6"/>
  <c r="E18" i="9" s="1"/>
  <c r="J5" i="6"/>
  <c r="F18" i="9" s="1"/>
  <c r="D5" i="6"/>
  <c r="F17" i="9" s="1"/>
  <c r="R3" i="6"/>
  <c r="C19" i="9" s="1"/>
  <c r="P3" i="6"/>
  <c r="D19" i="9" s="1"/>
  <c r="L3" i="6"/>
  <c r="C18" i="9" s="1"/>
  <c r="J3" i="6"/>
  <c r="D18" i="9" s="1"/>
  <c r="D3" i="6"/>
  <c r="D17" i="9" s="1"/>
  <c r="R14" i="3"/>
  <c r="G13" i="9" s="1"/>
  <c r="P14" i="3"/>
  <c r="H13" i="9" s="1"/>
  <c r="L14" i="3"/>
  <c r="G12" i="9" s="1"/>
  <c r="J14" i="3"/>
  <c r="H12" i="9" s="1"/>
  <c r="F14" i="3"/>
  <c r="G11" i="9" s="1"/>
  <c r="D14" i="3"/>
  <c r="H11" i="9" s="1"/>
  <c r="R12" i="3"/>
  <c r="E13" i="9" s="1"/>
  <c r="P12" i="3"/>
  <c r="F13" i="9" s="1"/>
  <c r="L12" i="3"/>
  <c r="E12" i="9" s="1"/>
  <c r="J12" i="3"/>
  <c r="F12" i="9" s="1"/>
  <c r="F12" i="3"/>
  <c r="E11" i="9" s="1"/>
  <c r="D12" i="3"/>
  <c r="F11" i="9" s="1"/>
  <c r="P10" i="3"/>
  <c r="D13" i="9" s="1"/>
  <c r="L10" i="3"/>
  <c r="C12" i="9" s="1"/>
  <c r="J10" i="3"/>
  <c r="D12" i="9" s="1"/>
  <c r="F10" i="3"/>
  <c r="C11" i="9" s="1"/>
  <c r="D10" i="3"/>
  <c r="D11" i="9" s="1"/>
  <c r="J10" i="2"/>
  <c r="D6" i="9" s="1"/>
  <c r="L10" i="2"/>
  <c r="C6" i="9" s="1"/>
  <c r="D12" i="2"/>
  <c r="F5" i="9" s="1"/>
  <c r="J12" i="2"/>
  <c r="F6" i="9" s="1"/>
  <c r="L12" i="2"/>
  <c r="E6" i="9" s="1"/>
  <c r="F14" i="2"/>
  <c r="G5" i="9" s="1"/>
  <c r="P14" i="2"/>
  <c r="H7" i="9" s="1"/>
  <c r="R14" i="2"/>
  <c r="G7" i="9" s="1"/>
  <c r="R7" i="5"/>
  <c r="P7" i="5"/>
  <c r="L7" i="5"/>
  <c r="J7" i="5"/>
  <c r="F7" i="5"/>
  <c r="D7" i="5"/>
  <c r="R5" i="5"/>
  <c r="P5" i="5"/>
  <c r="L5" i="5"/>
  <c r="J5" i="5"/>
  <c r="F5" i="5"/>
  <c r="D5" i="5"/>
  <c r="R3" i="5"/>
  <c r="P3" i="5"/>
  <c r="L3" i="5"/>
  <c r="J3" i="5"/>
  <c r="F3" i="5"/>
  <c r="D3" i="5"/>
  <c r="J3" i="2"/>
  <c r="D3" i="9" s="1"/>
  <c r="D3" i="2"/>
  <c r="D2" i="9" s="1"/>
  <c r="P5" i="2"/>
  <c r="F4" i="9" s="1"/>
  <c r="P3" i="2"/>
  <c r="D4" i="9" s="1"/>
  <c r="J5" i="2"/>
  <c r="F3" i="9" s="1"/>
  <c r="D7" i="2"/>
  <c r="H2" i="9" s="1"/>
  <c r="D5" i="2"/>
  <c r="F2" i="9" s="1"/>
  <c r="F3" i="2"/>
  <c r="C2" i="9" s="1"/>
  <c r="P7" i="3"/>
  <c r="H10" i="9" s="1"/>
  <c r="P5" i="3"/>
  <c r="F10" i="9" s="1"/>
  <c r="P3" i="3"/>
  <c r="D10" i="9" s="1"/>
  <c r="J3" i="3"/>
  <c r="D9" i="9" s="1"/>
  <c r="J5" i="3"/>
  <c r="F9" i="9" s="1"/>
  <c r="D7" i="3"/>
  <c r="H8" i="9" s="1"/>
  <c r="D3" i="3"/>
  <c r="D8" i="9" s="1"/>
  <c r="F7" i="3"/>
  <c r="G8" i="9" s="1"/>
  <c r="R5" i="3"/>
  <c r="E10" i="9" s="1"/>
  <c r="L5" i="3"/>
  <c r="E9" i="9" s="1"/>
  <c r="R3" i="3"/>
  <c r="C10" i="9" s="1"/>
  <c r="L3" i="3"/>
  <c r="C9" i="9" s="1"/>
  <c r="F3" i="3"/>
  <c r="C8" i="9" s="1"/>
  <c r="R7" i="2"/>
  <c r="G4" i="9" s="1"/>
  <c r="R5" i="2"/>
  <c r="E4" i="9" s="1"/>
  <c r="R3" i="2"/>
  <c r="C4" i="9" s="1"/>
  <c r="L5" i="2"/>
  <c r="E3" i="9" s="1"/>
  <c r="F7" i="2"/>
  <c r="G2" i="9" s="1"/>
  <c r="F5" i="2"/>
  <c r="E2" i="9" s="1"/>
  <c r="L7" i="2" l="1"/>
  <c r="G3" i="9" s="1"/>
  <c r="P10" i="2"/>
  <c r="D7" i="9" s="1"/>
  <c r="L14" i="2"/>
  <c r="G6" i="9" s="1"/>
  <c r="F10" i="2"/>
  <c r="C5" i="9" s="1"/>
  <c r="L7" i="3"/>
  <c r="G9" i="9" s="1"/>
  <c r="D5" i="3"/>
  <c r="F8" i="9" s="1"/>
</calcChain>
</file>

<file path=xl/sharedStrings.xml><?xml version="1.0" encoding="utf-8"?>
<sst xmlns="http://schemas.openxmlformats.org/spreadsheetml/2006/main" count="344" uniqueCount="55">
  <si>
    <t>Random Forest Classifier</t>
  </si>
  <si>
    <t>Average</t>
  </si>
  <si>
    <t>Support Vector Classifier</t>
  </si>
  <si>
    <t>K-Nearest Neighbor Classifier</t>
  </si>
  <si>
    <t>Fourier Transform (No Scaling)</t>
  </si>
  <si>
    <t>Hadamard Transform (No Scaling)</t>
  </si>
  <si>
    <t>Untransformed (Scaled)</t>
  </si>
  <si>
    <t>Std. Dev</t>
  </si>
  <si>
    <t>Treatment</t>
  </si>
  <si>
    <t>Prescaling</t>
  </si>
  <si>
    <t>PostScaling</t>
  </si>
  <si>
    <t>Transform</t>
  </si>
  <si>
    <t>None</t>
  </si>
  <si>
    <t>Fourier</t>
  </si>
  <si>
    <t>Hadamard</t>
  </si>
  <si>
    <t>Ag Nano Combined</t>
  </si>
  <si>
    <t>N/A</t>
  </si>
  <si>
    <t>Positive</t>
  </si>
  <si>
    <t>Negative</t>
  </si>
  <si>
    <t>Neutral</t>
  </si>
  <si>
    <t>Hadamard Transform AgNano (No Scaling)</t>
  </si>
  <si>
    <t>Fourier Transform AgNano(No Scaling)</t>
  </si>
  <si>
    <t>Untransformed AgNano (Scaled)</t>
  </si>
  <si>
    <t>Hadamard Transform w Base (No Scaling)</t>
  </si>
  <si>
    <t>Fourier Transform w Base (No Scaling)</t>
  </si>
  <si>
    <t>Untransformed w Base (Scaled)</t>
  </si>
  <si>
    <t>Ouzo w/o Base Combined</t>
  </si>
  <si>
    <t>Ouzo w Base Combined</t>
  </si>
  <si>
    <t>R6g w Base Combined</t>
  </si>
  <si>
    <t>R6g w/o Base Combined</t>
  </si>
  <si>
    <t>Untransformed O+A1 (Scaled)</t>
  </si>
  <si>
    <t>Fourier Transform O+A1 (No Scaling)</t>
  </si>
  <si>
    <t>Hadamard Transform O+A1 (No Scaling)</t>
  </si>
  <si>
    <t>Hadamard Transform O+A2 (No Scaling)</t>
  </si>
  <si>
    <t>Fourier Transform O+A2 (No Scaling)</t>
  </si>
  <si>
    <t>Untransformed O+A2 (Scaled)</t>
  </si>
  <si>
    <t>Triclosan</t>
  </si>
  <si>
    <t>Fourier Transform Triclosan(No Scaling)</t>
  </si>
  <si>
    <t>Untransformed Triclosan(Scaled)</t>
  </si>
  <si>
    <t>Hadamard Transform Triclosan(No Scaling)</t>
  </si>
  <si>
    <t>Condition</t>
  </si>
  <si>
    <t>RF Avg</t>
  </si>
  <si>
    <t>RF STD</t>
  </si>
  <si>
    <t>SV Avg</t>
  </si>
  <si>
    <t>SV STD</t>
  </si>
  <si>
    <t>KNN Avg</t>
  </si>
  <si>
    <t>KNN STD</t>
  </si>
  <si>
    <t>Untransformed</t>
  </si>
  <si>
    <t>R6g Combined No Baseline</t>
  </si>
  <si>
    <t>R6g Combined w Baseline</t>
  </si>
  <si>
    <t>Ouzo No Baseline</t>
  </si>
  <si>
    <t>Ouzo w Baseline</t>
  </si>
  <si>
    <t>Ag Nano</t>
  </si>
  <si>
    <t>A1+O</t>
  </si>
  <si>
    <t>A2+O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</si>
</sst>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57AC-31F0-4953-A560-75C20DE41F06}">
  <dimension ref="A1:H25"/>
  <sheetViews>
    <sheetView tabSelected="1" workbookViewId="0">
      <selection activeCell="L15" sqref="L15"/>
    </sheetView>
  </sheetViews>
  <sheetFormatPr defaultRowHeight="15" x14ac:dyDescent="0.25"/>
  <cols>
    <col min="1" max="1" width="11.5703125" customWidth="1"/>
    <col min="2" max="2" width="15.28515625" customWidth="1"/>
  </cols>
  <sheetData>
    <row r="1" spans="1:8" x14ac:dyDescent="0.25">
      <c r="A1" s="11" t="s">
        <v>40</v>
      </c>
      <c r="B1" s="11" t="s">
        <v>11</v>
      </c>
      <c r="C1" s="7" t="s">
        <v>41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46</v>
      </c>
    </row>
    <row r="2" spans="1:8" x14ac:dyDescent="0.25">
      <c r="A2" s="12" t="s">
        <v>48</v>
      </c>
      <c r="B2" t="s">
        <v>47</v>
      </c>
      <c r="C2" s="10">
        <f>'R6g CTf Comparisons'!F3</f>
        <v>0.88166666599999988</v>
      </c>
      <c r="D2" s="10">
        <f>'R6g CTf Comparisons'!D3</f>
        <v>8.6682690329602574E-2</v>
      </c>
      <c r="E2" s="10">
        <f>'R6g CTf Comparisons'!F5</f>
        <v>0.64499993199999994</v>
      </c>
      <c r="F2" s="10">
        <f>'R6g CTf Comparisons'!D5</f>
        <v>9.923326438817319E-2</v>
      </c>
      <c r="G2" s="10">
        <f>'R6g CTf Comparisons'!F7</f>
        <v>0.60749999599999993</v>
      </c>
      <c r="H2" s="10">
        <f>'R6g CTf Comparisons'!D7</f>
        <v>9.9320605826116154E-2</v>
      </c>
    </row>
    <row r="3" spans="1:8" x14ac:dyDescent="0.25">
      <c r="A3" s="12"/>
      <c r="B3" t="s">
        <v>13</v>
      </c>
      <c r="C3" s="10">
        <f>'R6g CTf Comparisons'!L3</f>
        <v>0.81583330733333326</v>
      </c>
      <c r="D3" s="10">
        <f>'R6g CTf Comparisons'!J3</f>
        <v>8.6622565870891496E-2</v>
      </c>
      <c r="E3" s="10">
        <f>'R6g CTf Comparisons'!L5</f>
        <v>0.77666665199999996</v>
      </c>
      <c r="F3" s="10">
        <f>'R6g CTf Comparisons'!J5</f>
        <v>0.15257055719313295</v>
      </c>
      <c r="G3" s="10">
        <f>'R6g CTf Comparisons'!L7</f>
        <v>0.71166666533333323</v>
      </c>
      <c r="H3" s="10">
        <f>'R6g CTf Comparisons'!J7</f>
        <v>6.7597665434704385E-2</v>
      </c>
    </row>
    <row r="4" spans="1:8" x14ac:dyDescent="0.25">
      <c r="A4" s="12"/>
      <c r="B4" t="s">
        <v>14</v>
      </c>
      <c r="C4" s="10">
        <f>'R6g CTf Comparisons'!R3</f>
        <v>0.81666665199999999</v>
      </c>
      <c r="D4" s="10">
        <f>'R6g CTf Comparisons'!P3</f>
        <v>8.3333323000004414E-2</v>
      </c>
      <c r="E4" s="10">
        <f>'R6g CTf Comparisons'!R5</f>
        <v>0.77666665199999996</v>
      </c>
      <c r="F4" s="10">
        <f>'R6g CTf Comparisons'!P5</f>
        <v>0.15257055719313295</v>
      </c>
      <c r="G4" s="10">
        <f>'R6g CTf Comparisons'!R7</f>
        <v>0.71166666533333323</v>
      </c>
      <c r="H4" s="10">
        <f>'R6g CTf Comparisons'!P7</f>
        <v>6.7597665434704385E-2</v>
      </c>
    </row>
    <row r="5" spans="1:8" x14ac:dyDescent="0.25">
      <c r="A5" s="12" t="s">
        <v>49</v>
      </c>
      <c r="B5" t="s">
        <v>47</v>
      </c>
      <c r="C5" s="10">
        <f>'R6g CTf Comparisons'!F10</f>
        <v>0.81520467888888892</v>
      </c>
      <c r="D5" s="10">
        <f>'R6g CTf Comparisons'!D10</f>
        <v>0.10652267779145352</v>
      </c>
      <c r="E5" s="10">
        <f>'R6g CTf Comparisons'!F12</f>
        <v>0.67368419639999999</v>
      </c>
      <c r="F5" s="10">
        <f>'R6g CTf Comparisons'!D12</f>
        <v>7.8147318171170474E-2</v>
      </c>
      <c r="G5" s="10">
        <f>'R6g CTf Comparisons'!F14</f>
        <v>0.65539591078787884</v>
      </c>
      <c r="H5" s="10">
        <f>'R6g CTf Comparisons'!D14</f>
        <v>0.11603536907686403</v>
      </c>
    </row>
    <row r="6" spans="1:8" x14ac:dyDescent="0.25">
      <c r="A6" s="12"/>
      <c r="B6" t="s">
        <v>13</v>
      </c>
      <c r="C6" s="10">
        <f>'R6g CTf Comparisons'!L10</f>
        <v>0.87953214800000001</v>
      </c>
      <c r="D6" s="10">
        <f>'R6g CTf Comparisons'!J10</f>
        <v>7.1185481064667377E-2</v>
      </c>
      <c r="E6" s="10">
        <f>'R6g CTf Comparisons'!L12</f>
        <v>0.79532161600000006</v>
      </c>
      <c r="F6" s="10">
        <f>'R6g CTf Comparisons'!J12</f>
        <v>0.10566846309431077</v>
      </c>
      <c r="G6" s="10">
        <f>'R6g CTf Comparisons'!L14</f>
        <v>0.71929824333333336</v>
      </c>
      <c r="H6" s="10">
        <f>'R6g CTf Comparisons'!J14</f>
        <v>0.11819521692836561</v>
      </c>
    </row>
    <row r="7" spans="1:8" x14ac:dyDescent="0.25">
      <c r="A7" s="12"/>
      <c r="B7" t="s">
        <v>14</v>
      </c>
      <c r="C7" s="10">
        <f>'R6g CTf Comparisons'!R10</f>
        <v>0.89064326400000005</v>
      </c>
      <c r="D7" s="10">
        <f>'R6g CTf Comparisons'!P10</f>
        <v>6.6342711055921433E-2</v>
      </c>
      <c r="E7" s="10">
        <f>'R6g CTf Comparisons'!R12</f>
        <v>0.79532161600000006</v>
      </c>
      <c r="F7" s="10">
        <f>'R6g CTf Comparisons'!P12</f>
        <v>0.10566846309431077</v>
      </c>
      <c r="G7" s="10">
        <f>'R6g CTf Comparisons'!R14</f>
        <v>0.71929824333333336</v>
      </c>
      <c r="H7" s="10">
        <f>'R6g CTf Comparisons'!P14</f>
        <v>0.11819521692836561</v>
      </c>
    </row>
    <row r="8" spans="1:8" ht="15" customHeight="1" x14ac:dyDescent="0.25">
      <c r="A8" s="12" t="s">
        <v>50</v>
      </c>
      <c r="B8" t="s">
        <v>47</v>
      </c>
      <c r="C8" s="10">
        <f>'Ouzo CTf Comparisons'!F3</f>
        <v>0.77777775555555551</v>
      </c>
      <c r="D8" s="10">
        <f>'Ouzo CTf Comparisons'!D3</f>
        <v>0.1272937329346811</v>
      </c>
      <c r="E8" s="10">
        <f>'Ouzo CTf Comparisons'!F5</f>
        <v>0.52777755555555561</v>
      </c>
      <c r="F8" s="10">
        <f>'Ouzo CTf Comparisons'!D5</f>
        <v>0.12729406026176524</v>
      </c>
      <c r="G8" s="10">
        <f>'Ouzo CTf Comparisons'!F7</f>
        <v>0.58333320000000011</v>
      </c>
      <c r="H8" s="10">
        <f>'Ouzo CTf Comparisons'!D7</f>
        <v>0.1666667000000894</v>
      </c>
    </row>
    <row r="9" spans="1:8" x14ac:dyDescent="0.25">
      <c r="A9" s="12"/>
      <c r="B9" t="s">
        <v>13</v>
      </c>
      <c r="C9" s="10">
        <f>'Ouzo CTf Comparisons'!L3</f>
        <v>0.84259220000000001</v>
      </c>
      <c r="D9" s="10">
        <f>'Ouzo CTf Comparisons'!J3</f>
        <v>6.9906221722533371E-2</v>
      </c>
      <c r="E9" s="10">
        <f>'Ouzo CTf Comparisons'!L5</f>
        <v>0.80555319999999997</v>
      </c>
      <c r="F9" s="10">
        <f>'Ouzo CTf Comparisons'!J5</f>
        <v>0.12729734080851807</v>
      </c>
      <c r="G9" s="10">
        <f>'Ouzo CTf Comparisons'!L7</f>
        <v>0.66666666666666663</v>
      </c>
      <c r="H9" s="10">
        <f>'Ouzo CTf Comparisons'!J7</f>
        <v>0</v>
      </c>
    </row>
    <row r="10" spans="1:8" x14ac:dyDescent="0.25">
      <c r="A10" s="12"/>
      <c r="B10" t="s">
        <v>14</v>
      </c>
      <c r="C10" s="10">
        <f>'Ouzo CTf Comparisons'!R3</f>
        <v>0.80555553333333341</v>
      </c>
      <c r="D10" s="10">
        <f>'Ouzo CTf Comparisons'!P3</f>
        <v>9.622500637491968E-2</v>
      </c>
      <c r="E10" s="10">
        <f>'Ouzo CTf Comparisons'!R5</f>
        <v>0.80555319999999997</v>
      </c>
      <c r="F10" s="10">
        <f>'Ouzo CTf Comparisons'!P5</f>
        <v>0.12729734080851807</v>
      </c>
      <c r="G10" s="10">
        <f>'Ouzo CTf Comparisons'!R7</f>
        <v>0.66666666666666663</v>
      </c>
      <c r="H10" s="10">
        <f>'Ouzo CTf Comparisons'!P7</f>
        <v>0</v>
      </c>
    </row>
    <row r="11" spans="1:8" x14ac:dyDescent="0.25">
      <c r="A11" s="12" t="s">
        <v>51</v>
      </c>
      <c r="B11" t="s">
        <v>47</v>
      </c>
      <c r="C11" s="10">
        <f>'Ouzo CTf Comparisons'!F10</f>
        <v>0.67454545454545456</v>
      </c>
      <c r="D11" s="10">
        <f>'Ouzo CTf Comparisons'!D10</f>
        <v>0.12733764578104081</v>
      </c>
      <c r="E11" s="10">
        <f>'Ouzo CTf Comparisons'!F12</f>
        <v>0.55818181818181822</v>
      </c>
      <c r="F11" s="10">
        <f>'Ouzo CTf Comparisons'!D12</f>
        <v>7.703170968841741E-2</v>
      </c>
      <c r="G11" s="10">
        <f>'Ouzo CTf Comparisons'!F14</f>
        <v>0.71454545452999996</v>
      </c>
      <c r="H11" s="10">
        <f>'Ouzo CTf Comparisons'!D14</f>
        <v>0.14454259574046929</v>
      </c>
    </row>
    <row r="12" spans="1:8" x14ac:dyDescent="0.25">
      <c r="A12" s="12"/>
      <c r="B12" t="s">
        <v>13</v>
      </c>
      <c r="C12" s="10">
        <f>'Ouzo CTf Comparisons'!L10</f>
        <v>0.84545454543636356</v>
      </c>
      <c r="D12" s="10">
        <f>'Ouzo CTf Comparisons'!J10</f>
        <v>5.4545454518939378E-2</v>
      </c>
      <c r="E12" s="10">
        <f>'Ouzo CTf Comparisons'!L12</f>
        <v>0.75272727272727269</v>
      </c>
      <c r="F12" s="10">
        <f>'Ouzo CTf Comparisons'!J12</f>
        <v>0.13596912629632274</v>
      </c>
      <c r="G12" s="10">
        <f>'Ouzo CTf Comparisons'!L14</f>
        <v>0.69454545454454542</v>
      </c>
      <c r="H12" s="10">
        <f>'Ouzo CTf Comparisons'!J14</f>
        <v>0.13645451517294233</v>
      </c>
    </row>
    <row r="13" spans="1:8" x14ac:dyDescent="0.25">
      <c r="A13" s="12"/>
      <c r="B13" t="s">
        <v>14</v>
      </c>
      <c r="C13" s="10">
        <f>'Ouzo CTf Comparisons'!R10</f>
        <v>0.84909090909090901</v>
      </c>
      <c r="D13" s="10">
        <f>'Ouzo CTf Comparisons'!P10</f>
        <v>7.6763024845761987E-2</v>
      </c>
      <c r="E13" s="10">
        <f>'Ouzo CTf Comparisons'!R12</f>
        <v>0.75272727272727269</v>
      </c>
      <c r="F13" s="10">
        <f>'Ouzo CTf Comparisons'!P12</f>
        <v>0.13596912629632274</v>
      </c>
      <c r="G13" s="10">
        <f>'Ouzo CTf Comparisons'!R14</f>
        <v>0.69454545454454542</v>
      </c>
      <c r="H13" s="10">
        <f>'Ouzo CTf Comparisons'!P14</f>
        <v>0.13645451517294233</v>
      </c>
    </row>
    <row r="14" spans="1:8" x14ac:dyDescent="0.25">
      <c r="A14" s="12" t="s">
        <v>52</v>
      </c>
      <c r="B14" t="s">
        <v>47</v>
      </c>
      <c r="C14" s="10">
        <f>'Ag Nano CTf Comparisons'!F3</f>
        <v>1</v>
      </c>
      <c r="D14" s="10">
        <f>'Ag Nano CTf Comparisons'!D3</f>
        <v>0</v>
      </c>
      <c r="E14" s="10">
        <f>'Ag Nano CTf Comparisons'!F5</f>
        <v>0.92500000000000004</v>
      </c>
      <c r="F14" s="10">
        <f>'Ag Nano CTf Comparisons'!D5</f>
        <v>6.8465319688145773E-2</v>
      </c>
      <c r="G14" s="10">
        <f>'Ag Nano CTf Comparisons'!F7</f>
        <v>0.82499999999999996</v>
      </c>
      <c r="H14" s="10">
        <f>'Ag Nano CTf Comparisons'!D7</f>
        <v>0.11180339887498929</v>
      </c>
    </row>
    <row r="15" spans="1:8" x14ac:dyDescent="0.25">
      <c r="A15" s="12"/>
      <c r="B15" t="s">
        <v>13</v>
      </c>
      <c r="C15" s="10">
        <f>'Ag Nano CTf Comparisons'!L3</f>
        <v>0.97499999999999998</v>
      </c>
      <c r="D15" s="10">
        <f>'Ag Nano CTf Comparisons'!J3</f>
        <v>5.5901699437494734E-2</v>
      </c>
      <c r="E15" s="10">
        <f>'Ag Nano CTf Comparisons'!L5</f>
        <v>0.92500000000000004</v>
      </c>
      <c r="F15" s="10">
        <f>'Ag Nano CTf Comparisons'!J5</f>
        <v>0.11180339887498929</v>
      </c>
      <c r="G15" s="10">
        <f>'Ag Nano CTf Comparisons'!L7</f>
        <v>0.875</v>
      </c>
      <c r="H15" s="10">
        <f>'Ag Nano CTf Comparisons'!J7</f>
        <v>0.125</v>
      </c>
    </row>
    <row r="16" spans="1:8" x14ac:dyDescent="0.25">
      <c r="A16" s="12"/>
      <c r="B16" t="s">
        <v>14</v>
      </c>
      <c r="C16" s="10">
        <f>'Ag Nano CTf Comparisons'!R3</f>
        <v>1</v>
      </c>
      <c r="D16" s="10">
        <f>'Ag Nano CTf Comparisons'!P3</f>
        <v>0</v>
      </c>
      <c r="E16" s="10">
        <f>'Ag Nano CTf Comparisons'!R5</f>
        <v>0.92500000000000004</v>
      </c>
      <c r="F16" s="10">
        <f>'Ag Nano CTf Comparisons'!P5</f>
        <v>0.11180339887498929</v>
      </c>
      <c r="G16" s="10">
        <f>'Ag Nano CTf Comparisons'!R7</f>
        <v>0.875</v>
      </c>
      <c r="H16" s="10">
        <f>'Ag Nano CTf Comparisons'!P7</f>
        <v>0.125</v>
      </c>
    </row>
    <row r="17" spans="1:8" x14ac:dyDescent="0.25">
      <c r="A17" s="12" t="s">
        <v>53</v>
      </c>
      <c r="B17" t="s">
        <v>47</v>
      </c>
      <c r="C17" s="10">
        <f>'Subset CTf Comparisons'!F3</f>
        <v>0.79142857200000005</v>
      </c>
      <c r="D17" s="10">
        <f>'Subset CTf Comparisons'!D3</f>
        <v>5.111012761574725E-2</v>
      </c>
      <c r="E17" s="10">
        <f>'Subset CTf Comparisons'!F5</f>
        <v>0.65238094400000002</v>
      </c>
      <c r="F17" s="10">
        <f>'Subset CTf Comparisons'!D5</f>
        <v>7.0308671208932166E-2</v>
      </c>
      <c r="G17" s="10">
        <f>'Subset CTf Comparisons'!F7</f>
        <v>0.65523808799999994</v>
      </c>
      <c r="H17" s="10">
        <f>'Subset CTf Comparisons'!D7</f>
        <v>0.13151826644124387</v>
      </c>
    </row>
    <row r="18" spans="1:8" x14ac:dyDescent="0.25">
      <c r="A18" s="12"/>
      <c r="B18" t="s">
        <v>13</v>
      </c>
      <c r="C18" s="10">
        <f>'Subset CTf Comparisons'!L3</f>
        <v>0.87333332199999991</v>
      </c>
      <c r="D18" s="10">
        <f>'Subset CTf Comparisons'!J3</f>
        <v>7.792664721702211E-2</v>
      </c>
      <c r="E18" s="10">
        <f>'Subset CTf Comparisons'!L5</f>
        <v>0.69333332000000003</v>
      </c>
      <c r="F18" s="10">
        <f>'Subset CTf Comparisons'!J5</f>
        <v>0.14586513759707653</v>
      </c>
      <c r="G18" s="10">
        <f>'Subset CTf Comparisons'!L7</f>
        <v>0.66857142999999997</v>
      </c>
      <c r="H18" s="10">
        <f>'Subset CTf Comparisons'!J7</f>
        <v>0.14756527614750634</v>
      </c>
    </row>
    <row r="19" spans="1:8" x14ac:dyDescent="0.25">
      <c r="A19" s="12"/>
      <c r="B19" t="s">
        <v>14</v>
      </c>
      <c r="C19" s="10">
        <f>'Subset CTf Comparisons'!R3</f>
        <v>0.86000000199999993</v>
      </c>
      <c r="D19" s="10">
        <f>'Subset CTf Comparisons'!P3</f>
        <v>9.8664550919585509E-2</v>
      </c>
      <c r="E19" s="10">
        <f>'Subset CTf Comparisons'!R5</f>
        <v>0.69333332000000003</v>
      </c>
      <c r="F19" s="10">
        <f>'Subset CTf Comparisons'!P5</f>
        <v>0.14586513759707653</v>
      </c>
      <c r="G19" s="10">
        <f>'Subset CTf Comparisons'!R7</f>
        <v>0.66857142999999997</v>
      </c>
      <c r="H19" s="10">
        <f>'Subset CTf Comparisons'!P7</f>
        <v>0.14756527614750634</v>
      </c>
    </row>
    <row r="20" spans="1:8" x14ac:dyDescent="0.25">
      <c r="A20" s="12" t="s">
        <v>54</v>
      </c>
      <c r="B20" t="s">
        <v>47</v>
      </c>
      <c r="C20" s="10">
        <f>'Subset CTf Comparisons'!F10</f>
        <v>0.79238094800000014</v>
      </c>
      <c r="D20" s="10">
        <f>'Subset CTf Comparisons'!D10</f>
        <v>4.4237056274644561E-2</v>
      </c>
      <c r="E20" s="10">
        <f>'Subset CTf Comparisons'!F12</f>
        <v>0.609523802</v>
      </c>
      <c r="F20" s="10">
        <f>'Subset CTf Comparisons'!D12</f>
        <v>8.6569792548322783E-2</v>
      </c>
      <c r="G20" s="10">
        <f>'Subset CTf Comparisons'!F14</f>
        <v>0.68285714199999992</v>
      </c>
      <c r="H20" s="10">
        <f>'Subset CTf Comparisons'!D14</f>
        <v>0.10804383196893151</v>
      </c>
    </row>
    <row r="21" spans="1:8" x14ac:dyDescent="0.25">
      <c r="A21" s="12"/>
      <c r="B21" t="s">
        <v>13</v>
      </c>
      <c r="C21" s="10">
        <f>'Subset CTf Comparisons'!L10</f>
        <v>0.83142849200000002</v>
      </c>
      <c r="D21" s="10">
        <f>'Subset CTf Comparisons'!J10</f>
        <v>8.381482769620402E-2</v>
      </c>
      <c r="E21" s="10">
        <f>'Subset CTf Comparisons'!L12</f>
        <v>0.79047611799999995</v>
      </c>
      <c r="F21" s="10">
        <f>'Subset CTf Comparisons'!J12</f>
        <v>8.5912337104097986E-2</v>
      </c>
      <c r="G21" s="10">
        <f>'Subset CTf Comparisons'!L14</f>
        <v>0.72476189200000007</v>
      </c>
      <c r="H21" s="10">
        <f>'Subset CTf Comparisons'!J14</f>
        <v>0.13313762019982331</v>
      </c>
    </row>
    <row r="22" spans="1:8" x14ac:dyDescent="0.25">
      <c r="A22" s="12"/>
      <c r="B22" t="s">
        <v>14</v>
      </c>
      <c r="C22" s="10">
        <f>'Subset CTf Comparisons'!R10</f>
        <v>0.87428563599999998</v>
      </c>
      <c r="D22" s="10">
        <f>'Subset CTf Comparisons'!P10</f>
        <v>3.3265091356692235E-2</v>
      </c>
      <c r="E22" s="10">
        <f>'Subset CTf Comparisons'!R12</f>
        <v>0.79047611799999995</v>
      </c>
      <c r="F22" s="10">
        <f>'Subset CTf Comparisons'!P12</f>
        <v>8.5912337104097986E-2</v>
      </c>
      <c r="G22" s="10">
        <f>'Subset CTf Comparisons'!R14</f>
        <v>0.72476189200000007</v>
      </c>
      <c r="H22" s="10">
        <f>'Subset CTf Comparisons'!P14</f>
        <v>0.13313762019982331</v>
      </c>
    </row>
    <row r="23" spans="1:8" x14ac:dyDescent="0.25">
      <c r="A23" s="12" t="s">
        <v>36</v>
      </c>
      <c r="B23" t="s">
        <v>47</v>
      </c>
      <c r="C23" s="10">
        <f>'Triclosan CTf Comparisons'!F3</f>
        <v>0.81071428800000001</v>
      </c>
      <c r="D23" s="10">
        <f>'Triclosan CTf Comparisons'!D3</f>
        <v>0.10381744309024368</v>
      </c>
      <c r="E23" s="10">
        <f>'Triclosan CTf Comparisons'!F5</f>
        <v>0.73214285599999995</v>
      </c>
      <c r="F23" s="10">
        <f>'Triclosan CTf Comparisons'!D5</f>
        <v>0.23214285769230786</v>
      </c>
      <c r="G23" s="10">
        <f>'Triclosan CTf Comparisons'!F7</f>
        <v>0.75714285800000003</v>
      </c>
      <c r="H23" s="10">
        <f>'Triclosan CTf Comparisons'!D7</f>
        <v>0.15649216094991902</v>
      </c>
    </row>
    <row r="24" spans="1:8" x14ac:dyDescent="0.25">
      <c r="A24" s="12"/>
      <c r="B24" t="s">
        <v>13</v>
      </c>
      <c r="C24" s="10">
        <f>'Triclosan CTf Comparisons'!L3</f>
        <v>0.83571428799999992</v>
      </c>
      <c r="D24" s="10">
        <f>'Triclosan CTf Comparisons'!J3</f>
        <v>4.7915743652748602E-2</v>
      </c>
      <c r="E24" s="10">
        <f>'Triclosan CTf Comparisons'!L5</f>
        <v>0.78214285799999994</v>
      </c>
      <c r="F24" s="10">
        <f>'Triclosan CTf Comparisons'!J5</f>
        <v>0.10744006614748298</v>
      </c>
      <c r="G24" s="10">
        <f>'Triclosan CTf Comparisons'!L7</f>
        <v>0.69642857199999997</v>
      </c>
      <c r="H24" s="10">
        <f>'Triclosan CTf Comparisons'!J7</f>
        <v>0.14833257113042753</v>
      </c>
    </row>
    <row r="25" spans="1:8" x14ac:dyDescent="0.25">
      <c r="A25" s="12"/>
      <c r="B25" t="s">
        <v>14</v>
      </c>
      <c r="C25" s="10">
        <f>'Triclosan CTf Comparisons'!R3</f>
        <v>0.83571428799999992</v>
      </c>
      <c r="D25" s="10">
        <f>'Triclosan CTf Comparisons'!P3</f>
        <v>4.7915743652748602E-2</v>
      </c>
      <c r="E25" s="10">
        <f>'Triclosan CTf Comparisons'!R5</f>
        <v>0.78214285799999994</v>
      </c>
      <c r="F25" s="10">
        <f>'Triclosan CTf Comparisons'!P5</f>
        <v>0.10744006614748298</v>
      </c>
      <c r="G25" s="10">
        <f>'Triclosan CTf Comparisons'!R7</f>
        <v>0.69642857199999997</v>
      </c>
      <c r="H25" s="10">
        <f>'Triclosan CTf Comparisons'!P7</f>
        <v>0.14833257113042753</v>
      </c>
    </row>
  </sheetData>
  <mergeCells count="8">
    <mergeCell ref="A17:A19"/>
    <mergeCell ref="A20:A22"/>
    <mergeCell ref="A23:A25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B39A-0E4A-4FE7-9741-E358EE5CF3D0}">
  <dimension ref="A1:R19"/>
  <sheetViews>
    <sheetView zoomScale="70" zoomScaleNormal="70" workbookViewId="0">
      <selection activeCell="O19" sqref="O19"/>
    </sheetView>
  </sheetViews>
  <sheetFormatPr defaultColWidth="8.85546875" defaultRowHeight="15" x14ac:dyDescent="0.25"/>
  <cols>
    <col min="1" max="1" width="10.85546875" customWidth="1"/>
    <col min="7" max="7" width="10.85546875" customWidth="1"/>
    <col min="13" max="13" width="10.85546875" customWidth="1"/>
  </cols>
  <sheetData>
    <row r="1" spans="1:18" ht="21" x14ac:dyDescent="0.35">
      <c r="A1" s="13" t="s">
        <v>6</v>
      </c>
      <c r="B1" s="13"/>
      <c r="C1" s="13"/>
      <c r="D1" s="13"/>
      <c r="E1" s="13"/>
      <c r="F1" s="13"/>
      <c r="G1" s="13" t="s">
        <v>4</v>
      </c>
      <c r="H1" s="13"/>
      <c r="I1" s="13"/>
      <c r="J1" s="13"/>
      <c r="K1" s="13"/>
      <c r="L1" s="13"/>
      <c r="M1" s="13" t="s">
        <v>5</v>
      </c>
      <c r="N1" s="13"/>
      <c r="O1" s="13"/>
      <c r="P1" s="13"/>
      <c r="Q1" s="13"/>
      <c r="R1" s="13"/>
    </row>
    <row r="2" spans="1:18" ht="22.5" customHeight="1" x14ac:dyDescent="0.25">
      <c r="A2" s="14" t="s">
        <v>0</v>
      </c>
      <c r="B2" s="3">
        <v>0.875</v>
      </c>
      <c r="C2" s="4">
        <v>0.8</v>
      </c>
      <c r="D2" s="4">
        <v>1</v>
      </c>
      <c r="E2" s="4">
        <v>0.8</v>
      </c>
      <c r="F2" s="4">
        <v>0.93333332999999996</v>
      </c>
      <c r="G2" s="14" t="s">
        <v>0</v>
      </c>
      <c r="H2" s="3">
        <v>0.8125</v>
      </c>
      <c r="I2" s="4">
        <f>2/3</f>
        <v>0.66666666666666663</v>
      </c>
      <c r="J2" s="16">
        <v>0.86666666999999997</v>
      </c>
      <c r="K2" s="4">
        <v>0.86666659999999995</v>
      </c>
      <c r="L2" s="4">
        <v>0.86666659999999995</v>
      </c>
      <c r="M2" s="14" t="s">
        <v>0</v>
      </c>
      <c r="N2" s="3">
        <v>0.75</v>
      </c>
      <c r="O2" s="4">
        <v>0.73333333000000001</v>
      </c>
      <c r="P2" s="4">
        <v>0.86666659999999995</v>
      </c>
      <c r="Q2" s="4">
        <v>0.8</v>
      </c>
      <c r="R2" s="4">
        <v>0.93333332999999996</v>
      </c>
    </row>
    <row r="3" spans="1:18" ht="22.5" customHeight="1" x14ac:dyDescent="0.25">
      <c r="A3" s="14"/>
      <c r="C3" s="1" t="s">
        <v>7</v>
      </c>
      <c r="D3" s="2">
        <f>_xlfn.STDEV.S(B2:F2)</f>
        <v>8.6682690329602574E-2</v>
      </c>
      <c r="E3" s="1" t="s">
        <v>1</v>
      </c>
      <c r="F3" s="5">
        <f>AVERAGE(B2:F2)</f>
        <v>0.88166666599999988</v>
      </c>
      <c r="G3" s="14"/>
      <c r="I3" s="1" t="s">
        <v>7</v>
      </c>
      <c r="J3" s="2">
        <f>_xlfn.STDEV.S(H2:L2)</f>
        <v>8.6622565870891496E-2</v>
      </c>
      <c r="K3" s="1" t="s">
        <v>1</v>
      </c>
      <c r="L3" s="2">
        <f>AVERAGE(H2:L2)</f>
        <v>0.81583330733333326</v>
      </c>
      <c r="M3" s="14"/>
      <c r="O3" s="1" t="s">
        <v>7</v>
      </c>
      <c r="P3" s="2">
        <f>_xlfn.STDEV.S(N2:R2)</f>
        <v>8.3333323000004414E-2</v>
      </c>
      <c r="Q3" s="1" t="s">
        <v>1</v>
      </c>
      <c r="R3" s="2">
        <f>AVERAGE(N2:R2)</f>
        <v>0.81666665199999999</v>
      </c>
    </row>
    <row r="4" spans="1:18" ht="22.5" customHeight="1" x14ac:dyDescent="0.25">
      <c r="A4" s="14" t="s">
        <v>2</v>
      </c>
      <c r="B4" s="3">
        <v>0.625</v>
      </c>
      <c r="C4" s="4">
        <v>0.6</v>
      </c>
      <c r="D4" s="4">
        <v>0.8</v>
      </c>
      <c r="E4" s="4">
        <v>0.53333299999999995</v>
      </c>
      <c r="F4" s="4">
        <v>0.66666665999999997</v>
      </c>
      <c r="G4" s="14" t="s">
        <v>2</v>
      </c>
      <c r="H4" s="3">
        <v>0.75</v>
      </c>
      <c r="I4" s="4">
        <v>0.53333333000000005</v>
      </c>
      <c r="J4" s="4">
        <v>0.86666659999999995</v>
      </c>
      <c r="K4" s="4">
        <v>0.8</v>
      </c>
      <c r="L4" s="4">
        <v>0.93333332999999996</v>
      </c>
      <c r="M4" s="14" t="s">
        <v>2</v>
      </c>
      <c r="N4" s="3">
        <v>0.75</v>
      </c>
      <c r="O4" s="4">
        <v>0.53333333000000005</v>
      </c>
      <c r="P4" s="4">
        <v>0.86666659999999995</v>
      </c>
      <c r="Q4" s="4">
        <v>0.8</v>
      </c>
      <c r="R4" s="4">
        <v>0.93333332999999996</v>
      </c>
    </row>
    <row r="5" spans="1:18" ht="22.5" customHeight="1" x14ac:dyDescent="0.25">
      <c r="A5" s="14"/>
      <c r="C5" s="1" t="s">
        <v>7</v>
      </c>
      <c r="D5" s="2">
        <f>_xlfn.STDEV.S(B4:F4)</f>
        <v>9.923326438817319E-2</v>
      </c>
      <c r="E5" s="1" t="s">
        <v>1</v>
      </c>
      <c r="F5" s="2">
        <f>AVERAGE(B4:F4)</f>
        <v>0.64499993199999994</v>
      </c>
      <c r="G5" s="14"/>
      <c r="I5" s="1" t="s">
        <v>7</v>
      </c>
      <c r="J5" s="2">
        <f>_xlfn.STDEV.S(H4:L4)</f>
        <v>0.15257055719313295</v>
      </c>
      <c r="K5" s="1" t="s">
        <v>1</v>
      </c>
      <c r="L5" s="2">
        <f>AVERAGE(H4:L4)</f>
        <v>0.77666665199999996</v>
      </c>
      <c r="M5" s="14"/>
      <c r="O5" s="1" t="s">
        <v>7</v>
      </c>
      <c r="P5" s="2">
        <f>_xlfn.STDEV.S(N4:R4)</f>
        <v>0.15257055719313295</v>
      </c>
      <c r="Q5" s="1" t="s">
        <v>1</v>
      </c>
      <c r="R5" s="2">
        <f>AVERAGE(N4:R4)</f>
        <v>0.77666665199999996</v>
      </c>
    </row>
    <row r="6" spans="1:18" ht="22.5" customHeight="1" x14ac:dyDescent="0.25">
      <c r="A6" s="14" t="s">
        <v>3</v>
      </c>
      <c r="B6" s="3">
        <v>0.4375</v>
      </c>
      <c r="C6" s="4">
        <v>0.66666665999999997</v>
      </c>
      <c r="D6" s="4">
        <v>0.6</v>
      </c>
      <c r="E6" s="4">
        <v>0.66666665999999997</v>
      </c>
      <c r="F6" s="4">
        <v>0.66666665999999997</v>
      </c>
      <c r="G6" s="14" t="s">
        <v>3</v>
      </c>
      <c r="H6" s="3">
        <v>0.625</v>
      </c>
      <c r="I6" s="4">
        <v>0.73333333000000001</v>
      </c>
      <c r="J6" s="4">
        <v>0.8</v>
      </c>
      <c r="K6" s="4">
        <f>2/3</f>
        <v>0.66666666666666663</v>
      </c>
      <c r="L6" s="4">
        <v>0.73333333000000001</v>
      </c>
      <c r="M6" s="14" t="s">
        <v>3</v>
      </c>
      <c r="N6" s="3">
        <v>0.625</v>
      </c>
      <c r="O6" s="4">
        <v>0.73333333000000001</v>
      </c>
      <c r="P6" s="4">
        <v>0.8</v>
      </c>
      <c r="Q6" s="4">
        <f>2/3</f>
        <v>0.66666666666666663</v>
      </c>
      <c r="R6" s="4">
        <v>0.73333333000000001</v>
      </c>
    </row>
    <row r="7" spans="1:18" ht="22.5" customHeight="1" x14ac:dyDescent="0.25">
      <c r="A7" s="14"/>
      <c r="C7" s="1" t="s">
        <v>7</v>
      </c>
      <c r="D7" s="2">
        <f>_xlfn.STDEV.S(B6:F6)</f>
        <v>9.9320605826116154E-2</v>
      </c>
      <c r="E7" s="1" t="s">
        <v>1</v>
      </c>
      <c r="F7" s="2">
        <f>AVERAGE(B6:F6)</f>
        <v>0.60749999599999993</v>
      </c>
      <c r="G7" s="14"/>
      <c r="I7" s="1" t="s">
        <v>7</v>
      </c>
      <c r="J7" s="2">
        <f>_xlfn.STDEV.S(H6:L6)</f>
        <v>6.7597665434704385E-2</v>
      </c>
      <c r="K7" s="1" t="s">
        <v>1</v>
      </c>
      <c r="L7" s="2">
        <f>AVERAGE(H6:L6)</f>
        <v>0.71166666533333323</v>
      </c>
      <c r="M7" s="14"/>
      <c r="O7" s="1" t="s">
        <v>7</v>
      </c>
      <c r="P7" s="2">
        <f>_xlfn.STDEV.S(N6:R6)</f>
        <v>6.7597665434704385E-2</v>
      </c>
      <c r="Q7" s="1" t="s">
        <v>1</v>
      </c>
      <c r="R7" s="2">
        <f>AVERAGE(N6:R6)</f>
        <v>0.71166666533333323</v>
      </c>
    </row>
    <row r="8" spans="1:18" ht="21" x14ac:dyDescent="0.35">
      <c r="A8" s="13" t="s">
        <v>25</v>
      </c>
      <c r="B8" s="13"/>
      <c r="C8" s="13"/>
      <c r="D8" s="13"/>
      <c r="E8" s="13"/>
      <c r="F8" s="13"/>
      <c r="G8" s="13" t="s">
        <v>24</v>
      </c>
      <c r="H8" s="13"/>
      <c r="I8" s="13"/>
      <c r="J8" s="13"/>
      <c r="K8" s="13"/>
      <c r="L8" s="13"/>
      <c r="M8" s="13" t="s">
        <v>23</v>
      </c>
      <c r="N8" s="13"/>
      <c r="O8" s="13"/>
      <c r="P8" s="13"/>
      <c r="Q8" s="13"/>
      <c r="R8" s="13"/>
    </row>
    <row r="9" spans="1:18" ht="23.25" customHeight="1" x14ac:dyDescent="0.25">
      <c r="A9" s="14" t="s">
        <v>0</v>
      </c>
      <c r="B9" s="17">
        <v>0.73684210999999999</v>
      </c>
      <c r="C9" s="4">
        <v>0.89473683999999998</v>
      </c>
      <c r="D9" s="4">
        <f>8/9</f>
        <v>0.88888888888888884</v>
      </c>
      <c r="E9" s="4">
        <f>2/3</f>
        <v>0.66666666666666663</v>
      </c>
      <c r="F9" s="4">
        <f>8/9</f>
        <v>0.88888888888888884</v>
      </c>
      <c r="G9" s="14" t="s">
        <v>0</v>
      </c>
      <c r="H9" s="4">
        <v>0.84210525999999997</v>
      </c>
      <c r="I9" s="4">
        <v>1</v>
      </c>
      <c r="J9" s="4">
        <f>0.8333333</f>
        <v>0.83333330000000005</v>
      </c>
      <c r="K9" s="4">
        <v>0.88888887999999999</v>
      </c>
      <c r="L9" s="4">
        <f>0.8333333</f>
        <v>0.83333330000000005</v>
      </c>
      <c r="M9" s="14" t="s">
        <v>0</v>
      </c>
      <c r="N9" s="4">
        <v>0.84210525999999997</v>
      </c>
      <c r="O9" s="4">
        <v>1</v>
      </c>
      <c r="P9" s="4">
        <v>0.88888887999999999</v>
      </c>
      <c r="Q9" s="4">
        <v>0.88888887999999999</v>
      </c>
      <c r="R9" s="4">
        <f>0.8333333</f>
        <v>0.83333330000000005</v>
      </c>
    </row>
    <row r="10" spans="1:18" ht="23.25" customHeight="1" x14ac:dyDescent="0.25">
      <c r="A10" s="14"/>
      <c r="C10" s="1" t="s">
        <v>7</v>
      </c>
      <c r="D10" s="2">
        <f>_xlfn.STDEV.S(B9:F9)</f>
        <v>0.10652267779145352</v>
      </c>
      <c r="E10" s="1" t="s">
        <v>1</v>
      </c>
      <c r="F10" s="2">
        <f>AVERAGE(B9:F9)</f>
        <v>0.81520467888888892</v>
      </c>
      <c r="G10" s="14"/>
      <c r="I10" s="1" t="s">
        <v>7</v>
      </c>
      <c r="J10" s="2">
        <f>_xlfn.STDEV.S(H9:L9)</f>
        <v>7.1185481064667377E-2</v>
      </c>
      <c r="K10" s="1" t="s">
        <v>1</v>
      </c>
      <c r="L10" s="2">
        <f>AVERAGE(H9:L9)</f>
        <v>0.87953214800000001</v>
      </c>
      <c r="M10" s="14"/>
      <c r="O10" s="1" t="s">
        <v>7</v>
      </c>
      <c r="P10" s="2">
        <f>_xlfn.STDEV.S(N9:R9)</f>
        <v>6.6342711055921433E-2</v>
      </c>
      <c r="Q10" s="1" t="s">
        <v>1</v>
      </c>
      <c r="R10" s="2">
        <f>AVERAGE(N9:R9)</f>
        <v>0.89064326400000005</v>
      </c>
    </row>
    <row r="11" spans="1:18" ht="23.25" customHeight="1" x14ac:dyDescent="0.25">
      <c r="A11" s="14" t="s">
        <v>2</v>
      </c>
      <c r="B11" s="3">
        <v>0.73684210999999999</v>
      </c>
      <c r="C11" s="17">
        <v>0.63157894999999997</v>
      </c>
      <c r="D11" s="4">
        <v>0.61111111100000004</v>
      </c>
      <c r="E11" s="4">
        <v>0.77777770000000002</v>
      </c>
      <c r="F11" s="4">
        <v>0.61111111100000004</v>
      </c>
      <c r="G11" s="14" t="s">
        <v>2</v>
      </c>
      <c r="H11" s="4">
        <v>0.63157894999999997</v>
      </c>
      <c r="I11" s="16">
        <v>0.78947367999999996</v>
      </c>
      <c r="J11" s="4">
        <v>0.77777777000000003</v>
      </c>
      <c r="K11" s="4">
        <v>0.88888887999999999</v>
      </c>
      <c r="L11" s="4">
        <v>0.88888880000000003</v>
      </c>
      <c r="M11" s="14" t="s">
        <v>2</v>
      </c>
      <c r="N11" s="4">
        <v>0.63157894999999997</v>
      </c>
      <c r="O11" s="16">
        <v>0.78947367999999996</v>
      </c>
      <c r="P11" s="4">
        <v>0.77777777000000003</v>
      </c>
      <c r="Q11" s="4">
        <v>0.88888887999999999</v>
      </c>
      <c r="R11" s="4">
        <v>0.88888880000000003</v>
      </c>
    </row>
    <row r="12" spans="1:18" ht="23.25" customHeight="1" x14ac:dyDescent="0.25">
      <c r="A12" s="14"/>
      <c r="C12" s="1" t="s">
        <v>7</v>
      </c>
      <c r="D12" s="2">
        <f>_xlfn.STDEV.S(B11:F11)</f>
        <v>7.8147318171170474E-2</v>
      </c>
      <c r="E12" s="1" t="s">
        <v>1</v>
      </c>
      <c r="F12" s="2">
        <f>AVERAGE(B11:F11)</f>
        <v>0.67368419639999999</v>
      </c>
      <c r="G12" s="14"/>
      <c r="I12" s="1" t="s">
        <v>7</v>
      </c>
      <c r="J12" s="2">
        <f>_xlfn.STDEV.S(H11:L11)</f>
        <v>0.10566846309431077</v>
      </c>
      <c r="K12" s="1" t="s">
        <v>1</v>
      </c>
      <c r="L12" s="2">
        <f>AVERAGE(H11:L11)</f>
        <v>0.79532161600000006</v>
      </c>
      <c r="M12" s="14"/>
      <c r="O12" s="1" t="s">
        <v>7</v>
      </c>
      <c r="P12" s="2">
        <f>_xlfn.STDEV.S(N11:R11)</f>
        <v>0.10566846309431077</v>
      </c>
      <c r="Q12" s="1" t="s">
        <v>1</v>
      </c>
      <c r="R12" s="5">
        <f>AVERAGE(N11:R11)</f>
        <v>0.79532161600000006</v>
      </c>
    </row>
    <row r="13" spans="1:18" ht="23.25" customHeight="1" x14ac:dyDescent="0.25">
      <c r="A13" s="14" t="s">
        <v>3</v>
      </c>
      <c r="B13" s="17">
        <v>0.63157894999999997</v>
      </c>
      <c r="C13" s="17">
        <v>0.47368420999999999</v>
      </c>
      <c r="D13" s="4">
        <v>0.77777700000000005</v>
      </c>
      <c r="E13" s="4">
        <f>8/11</f>
        <v>0.72727272727272729</v>
      </c>
      <c r="F13" s="4">
        <f>2/3</f>
        <v>0.66666666666666663</v>
      </c>
      <c r="G13" s="14" t="s">
        <v>3</v>
      </c>
      <c r="H13" s="3">
        <v>0.57894736999999996</v>
      </c>
      <c r="I13" s="4">
        <v>0.68421052999999998</v>
      </c>
      <c r="J13" s="4">
        <v>0.77777777000000003</v>
      </c>
      <c r="K13" s="4">
        <v>0.88888887999999999</v>
      </c>
      <c r="L13" s="4">
        <f>2/3</f>
        <v>0.66666666666666663</v>
      </c>
      <c r="M13" s="14" t="s">
        <v>3</v>
      </c>
      <c r="N13" s="3">
        <v>0.57894736999999996</v>
      </c>
      <c r="O13" s="4">
        <v>0.68421052999999998</v>
      </c>
      <c r="P13" s="4">
        <v>0.77777777000000003</v>
      </c>
      <c r="Q13" s="4">
        <v>0.88888887999999999</v>
      </c>
      <c r="R13" s="4">
        <f>2/3</f>
        <v>0.66666666666666663</v>
      </c>
    </row>
    <row r="14" spans="1:18" ht="23.25" customHeight="1" x14ac:dyDescent="0.25">
      <c r="A14" s="14"/>
      <c r="C14" s="1" t="s">
        <v>7</v>
      </c>
      <c r="D14" s="2">
        <f>_xlfn.STDEV.S(B13:F13)</f>
        <v>0.11603536907686403</v>
      </c>
      <c r="E14" s="1" t="s">
        <v>1</v>
      </c>
      <c r="F14" s="2">
        <f>AVERAGE(B13:F13)</f>
        <v>0.65539591078787884</v>
      </c>
      <c r="G14" s="14"/>
      <c r="I14" s="1" t="s">
        <v>7</v>
      </c>
      <c r="J14" s="2">
        <f>_xlfn.STDEV.S(H13:L13)</f>
        <v>0.11819521692836561</v>
      </c>
      <c r="K14" s="1" t="s">
        <v>1</v>
      </c>
      <c r="L14" s="5">
        <f>AVERAGE(H13:L13)</f>
        <v>0.71929824333333336</v>
      </c>
      <c r="M14" s="14"/>
      <c r="O14" s="1" t="s">
        <v>7</v>
      </c>
      <c r="P14" s="2">
        <f>_xlfn.STDEV.S(N13:R13)</f>
        <v>0.11819521692836561</v>
      </c>
      <c r="Q14" s="1" t="s">
        <v>1</v>
      </c>
      <c r="R14" s="5">
        <f>AVERAGE(N13:R13)</f>
        <v>0.71929824333333336</v>
      </c>
    </row>
    <row r="17" spans="7:16" x14ac:dyDescent="0.25">
      <c r="G17" s="1"/>
      <c r="H17" s="6"/>
      <c r="I17" s="1"/>
      <c r="J17" s="6"/>
    </row>
    <row r="19" spans="7:16" x14ac:dyDescent="0.25">
      <c r="M19" s="1"/>
      <c r="N19" s="6"/>
      <c r="O19" s="1"/>
      <c r="P19" s="6"/>
    </row>
  </sheetData>
  <mergeCells count="24">
    <mergeCell ref="A8:F8"/>
    <mergeCell ref="G8:L8"/>
    <mergeCell ref="M8:R8"/>
    <mergeCell ref="A9:A10"/>
    <mergeCell ref="G9:G10"/>
    <mergeCell ref="M9:M10"/>
    <mergeCell ref="A11:A12"/>
    <mergeCell ref="G11:G12"/>
    <mergeCell ref="M11:M12"/>
    <mergeCell ref="A13:A14"/>
    <mergeCell ref="G13:G14"/>
    <mergeCell ref="M13:M14"/>
    <mergeCell ref="M1:R1"/>
    <mergeCell ref="M2:M3"/>
    <mergeCell ref="M4:M5"/>
    <mergeCell ref="M6:M7"/>
    <mergeCell ref="A2:A3"/>
    <mergeCell ref="A4:A5"/>
    <mergeCell ref="A6:A7"/>
    <mergeCell ref="A1:F1"/>
    <mergeCell ref="G1:L1"/>
    <mergeCell ref="G2:G3"/>
    <mergeCell ref="G4:G5"/>
    <mergeCell ref="G6:G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4B4F-BABF-411D-BD1D-AA883840B8C3}">
  <dimension ref="A1:R14"/>
  <sheetViews>
    <sheetView zoomScale="70" zoomScaleNormal="70" workbookViewId="0">
      <selection activeCell="P30" sqref="P30"/>
    </sheetView>
  </sheetViews>
  <sheetFormatPr defaultColWidth="8.85546875" defaultRowHeight="15" x14ac:dyDescent="0.25"/>
  <cols>
    <col min="1" max="1" width="10.7109375" customWidth="1"/>
    <col min="7" max="7" width="10.7109375" customWidth="1"/>
    <col min="13" max="13" width="10.7109375" customWidth="1"/>
  </cols>
  <sheetData>
    <row r="1" spans="1:18" ht="21" x14ac:dyDescent="0.35">
      <c r="A1" s="13" t="s">
        <v>6</v>
      </c>
      <c r="B1" s="13"/>
      <c r="C1" s="13"/>
      <c r="D1" s="13"/>
      <c r="E1" s="13"/>
      <c r="F1" s="13"/>
      <c r="G1" s="13" t="s">
        <v>4</v>
      </c>
      <c r="H1" s="13"/>
      <c r="I1" s="13"/>
      <c r="J1" s="13"/>
      <c r="K1" s="13"/>
      <c r="L1" s="13"/>
      <c r="M1" s="13" t="s">
        <v>5</v>
      </c>
      <c r="N1" s="13"/>
      <c r="O1" s="13"/>
      <c r="P1" s="13"/>
      <c r="Q1" s="13"/>
      <c r="R1" s="13"/>
    </row>
    <row r="2" spans="1:18" ht="22.5" customHeight="1" x14ac:dyDescent="0.25">
      <c r="A2" s="14" t="s">
        <v>0</v>
      </c>
      <c r="B2" s="3">
        <v>0.75</v>
      </c>
      <c r="C2" s="4">
        <v>0.9166666</v>
      </c>
      <c r="D2" s="4">
        <f>2/3</f>
        <v>0.66666666666666663</v>
      </c>
      <c r="E2" s="4"/>
      <c r="F2" s="4"/>
      <c r="G2" s="14" t="s">
        <v>0</v>
      </c>
      <c r="H2" s="3">
        <v>0.77777700000000005</v>
      </c>
      <c r="I2" s="4">
        <v>0.9166666</v>
      </c>
      <c r="J2" s="4">
        <v>0.83333299999999999</v>
      </c>
      <c r="K2" s="4"/>
      <c r="L2" s="4"/>
      <c r="M2" s="14" t="s">
        <v>0</v>
      </c>
      <c r="N2" s="3">
        <v>0.75</v>
      </c>
      <c r="O2" s="4">
        <v>0.9166666</v>
      </c>
      <c r="P2" s="4">
        <v>0.75</v>
      </c>
      <c r="Q2" s="4"/>
      <c r="R2" s="4"/>
    </row>
    <row r="3" spans="1:18" ht="22.5" customHeight="1" x14ac:dyDescent="0.25">
      <c r="A3" s="14"/>
      <c r="C3" s="1" t="s">
        <v>7</v>
      </c>
      <c r="D3" s="2">
        <f>_xlfn.STDEV.S(B2:F2)</f>
        <v>0.1272937329346811</v>
      </c>
      <c r="E3" s="1" t="s">
        <v>1</v>
      </c>
      <c r="F3" s="2">
        <f>AVERAGE(B2:F2)</f>
        <v>0.77777775555555551</v>
      </c>
      <c r="G3" s="14"/>
      <c r="I3" s="1" t="s">
        <v>7</v>
      </c>
      <c r="J3" s="2">
        <f>_xlfn.STDEV.S(H2:L2)</f>
        <v>6.9906221722533371E-2</v>
      </c>
      <c r="K3" s="1" t="s">
        <v>1</v>
      </c>
      <c r="L3" s="2">
        <f>AVERAGE(H2:L2)</f>
        <v>0.84259220000000001</v>
      </c>
      <c r="M3" s="14"/>
      <c r="O3" s="1" t="s">
        <v>7</v>
      </c>
      <c r="P3" s="2">
        <f>_xlfn.STDEV.S(N2:R2)</f>
        <v>9.622500637491968E-2</v>
      </c>
      <c r="Q3" s="1" t="s">
        <v>1</v>
      </c>
      <c r="R3" s="2">
        <f>AVERAGE(N2:R2)</f>
        <v>0.80555553333333341</v>
      </c>
    </row>
    <row r="4" spans="1:18" ht="22.5" customHeight="1" x14ac:dyDescent="0.25">
      <c r="A4" s="14" t="s">
        <v>2</v>
      </c>
      <c r="B4" s="3">
        <f>2/3</f>
        <v>0.66666666666666663</v>
      </c>
      <c r="C4" s="4">
        <f>0.416666</f>
        <v>0.41666599999999998</v>
      </c>
      <c r="D4" s="4">
        <v>0.5</v>
      </c>
      <c r="E4" s="4"/>
      <c r="F4" s="4"/>
      <c r="G4" s="14" t="s">
        <v>2</v>
      </c>
      <c r="H4" s="3">
        <v>0.66666000000000003</v>
      </c>
      <c r="I4" s="4">
        <v>0.9166666</v>
      </c>
      <c r="J4" s="4">
        <v>0.83333299999999999</v>
      </c>
      <c r="K4" s="4"/>
      <c r="L4" s="4"/>
      <c r="M4" s="14" t="s">
        <v>2</v>
      </c>
      <c r="N4" s="3">
        <v>0.66666000000000003</v>
      </c>
      <c r="O4" s="4">
        <v>0.9166666</v>
      </c>
      <c r="P4" s="4">
        <v>0.83333299999999999</v>
      </c>
      <c r="Q4" s="4"/>
      <c r="R4" s="4"/>
    </row>
    <row r="5" spans="1:18" ht="22.5" customHeight="1" x14ac:dyDescent="0.25">
      <c r="A5" s="14"/>
      <c r="C5" s="1" t="s">
        <v>7</v>
      </c>
      <c r="D5" s="2">
        <f>_xlfn.STDEV.S(B4:F4)</f>
        <v>0.12729406026176524</v>
      </c>
      <c r="E5" s="1" t="s">
        <v>1</v>
      </c>
      <c r="F5" s="2">
        <f>AVERAGE(B4:F4)</f>
        <v>0.52777755555555561</v>
      </c>
      <c r="G5" s="14"/>
      <c r="I5" s="1" t="s">
        <v>7</v>
      </c>
      <c r="J5" s="2">
        <f>_xlfn.STDEV.S(H4:L4)</f>
        <v>0.12729734080851807</v>
      </c>
      <c r="K5" s="1" t="s">
        <v>1</v>
      </c>
      <c r="L5" s="2">
        <f>AVERAGE(H4:L4)</f>
        <v>0.80555319999999997</v>
      </c>
      <c r="M5" s="14"/>
      <c r="O5" s="1" t="s">
        <v>7</v>
      </c>
      <c r="P5" s="2">
        <f>_xlfn.STDEV.S(N4:R4)</f>
        <v>0.12729734080851807</v>
      </c>
      <c r="Q5" s="1" t="s">
        <v>1</v>
      </c>
      <c r="R5" s="2">
        <f>AVERAGE(N4:R4)</f>
        <v>0.80555319999999997</v>
      </c>
    </row>
    <row r="6" spans="1:18" ht="22.5" customHeight="1" x14ac:dyDescent="0.25">
      <c r="A6" s="14" t="s">
        <v>3</v>
      </c>
      <c r="B6" s="3">
        <v>0.75</v>
      </c>
      <c r="C6" s="4">
        <v>0.4166666</v>
      </c>
      <c r="D6" s="4">
        <v>0.58333299999999999</v>
      </c>
      <c r="E6" s="4"/>
      <c r="F6" s="4"/>
      <c r="G6" s="14" t="s">
        <v>3</v>
      </c>
      <c r="H6" s="3">
        <f>2/3</f>
        <v>0.66666666666666663</v>
      </c>
      <c r="I6" s="3">
        <f>2/3</f>
        <v>0.66666666666666663</v>
      </c>
      <c r="J6" s="3">
        <f>2/3</f>
        <v>0.66666666666666663</v>
      </c>
      <c r="K6" s="4"/>
      <c r="L6" s="4"/>
      <c r="M6" s="14" t="s">
        <v>3</v>
      </c>
      <c r="N6" s="3">
        <f>2/3</f>
        <v>0.66666666666666663</v>
      </c>
      <c r="O6" s="3">
        <f>2/3</f>
        <v>0.66666666666666663</v>
      </c>
      <c r="P6" s="3">
        <f>2/3</f>
        <v>0.66666666666666663</v>
      </c>
      <c r="Q6" s="4"/>
      <c r="R6" s="4"/>
    </row>
    <row r="7" spans="1:18" ht="22.5" customHeight="1" x14ac:dyDescent="0.25">
      <c r="A7" s="14"/>
      <c r="C7" s="1" t="s">
        <v>7</v>
      </c>
      <c r="D7" s="2">
        <f>_xlfn.STDEV.S(B6:F6)</f>
        <v>0.1666667000000894</v>
      </c>
      <c r="E7" s="1" t="s">
        <v>1</v>
      </c>
      <c r="F7" s="2">
        <f>AVERAGE(B6:F6)</f>
        <v>0.58333320000000011</v>
      </c>
      <c r="G7" s="14"/>
      <c r="I7" s="1" t="s">
        <v>7</v>
      </c>
      <c r="J7" s="2">
        <f>_xlfn.STDEV.S(H6:L6)</f>
        <v>0</v>
      </c>
      <c r="K7" s="1" t="s">
        <v>1</v>
      </c>
      <c r="L7" s="2">
        <f>AVERAGE(H6:L6)</f>
        <v>0.66666666666666663</v>
      </c>
      <c r="M7" s="14"/>
      <c r="O7" s="1" t="s">
        <v>7</v>
      </c>
      <c r="P7" s="2">
        <f>_xlfn.STDEV.S(N6:R6)</f>
        <v>0</v>
      </c>
      <c r="Q7" s="1" t="s">
        <v>1</v>
      </c>
      <c r="R7" s="2">
        <f>AVERAGE(N6:R6)</f>
        <v>0.66666666666666663</v>
      </c>
    </row>
    <row r="8" spans="1:18" ht="21" x14ac:dyDescent="0.35">
      <c r="A8" s="13" t="s">
        <v>25</v>
      </c>
      <c r="B8" s="13"/>
      <c r="C8" s="13"/>
      <c r="D8" s="13"/>
      <c r="E8" s="13"/>
      <c r="F8" s="13"/>
      <c r="G8" s="13" t="s">
        <v>24</v>
      </c>
      <c r="H8" s="13"/>
      <c r="I8" s="13"/>
      <c r="J8" s="13"/>
      <c r="K8" s="13"/>
      <c r="L8" s="13"/>
      <c r="M8" s="13" t="s">
        <v>23</v>
      </c>
      <c r="N8" s="13"/>
      <c r="O8" s="13"/>
      <c r="P8" s="13"/>
      <c r="Q8" s="13"/>
      <c r="R8" s="13"/>
    </row>
    <row r="9" spans="1:18" ht="22.5" customHeight="1" x14ac:dyDescent="0.25">
      <c r="A9" s="14" t="s">
        <v>0</v>
      </c>
      <c r="B9" s="3">
        <v>0.63636363636363635</v>
      </c>
      <c r="C9" s="3">
        <v>0.63636363636363635</v>
      </c>
      <c r="D9" s="4">
        <v>0.6</v>
      </c>
      <c r="E9" s="4">
        <v>0.6</v>
      </c>
      <c r="F9" s="4">
        <v>0.9</v>
      </c>
      <c r="G9" s="14" t="s">
        <v>0</v>
      </c>
      <c r="H9" s="4">
        <v>0.909090909</v>
      </c>
      <c r="I9" s="4">
        <f>81/99</f>
        <v>0.81818181818181823</v>
      </c>
      <c r="J9" s="4">
        <v>0.9</v>
      </c>
      <c r="K9" s="4">
        <v>0.8</v>
      </c>
      <c r="L9" s="4">
        <v>0.8</v>
      </c>
      <c r="M9" s="14" t="s">
        <v>0</v>
      </c>
      <c r="N9" s="3">
        <f>72/99</f>
        <v>0.72727272727272729</v>
      </c>
      <c r="O9" s="4">
        <f>81/99</f>
        <v>0.81818181818181823</v>
      </c>
      <c r="P9" s="4">
        <v>0.9</v>
      </c>
      <c r="Q9" s="4">
        <v>0.9</v>
      </c>
      <c r="R9" s="4">
        <v>0.9</v>
      </c>
    </row>
    <row r="10" spans="1:18" ht="22.5" customHeight="1" x14ac:dyDescent="0.25">
      <c r="A10" s="14"/>
      <c r="C10" s="1" t="s">
        <v>7</v>
      </c>
      <c r="D10" s="2">
        <f>_xlfn.STDEV.S(B9:F9)</f>
        <v>0.12733764578104081</v>
      </c>
      <c r="E10" s="1" t="s">
        <v>1</v>
      </c>
      <c r="F10" s="2">
        <f>AVERAGE(B9:F9)</f>
        <v>0.67454545454545456</v>
      </c>
      <c r="G10" s="14"/>
      <c r="I10" s="1" t="s">
        <v>7</v>
      </c>
      <c r="J10" s="2">
        <f>_xlfn.STDEV.S(H9:L9)</f>
        <v>5.4545454518939378E-2</v>
      </c>
      <c r="K10" s="1" t="s">
        <v>1</v>
      </c>
      <c r="L10" s="2">
        <f>AVERAGE(H9:L9)</f>
        <v>0.84545454543636356</v>
      </c>
      <c r="M10" s="14"/>
      <c r="O10" s="1" t="s">
        <v>7</v>
      </c>
      <c r="P10" s="2">
        <f>_xlfn.STDEV.S(N9:R9)</f>
        <v>7.6763024845761987E-2</v>
      </c>
      <c r="Q10" s="1" t="s">
        <v>1</v>
      </c>
      <c r="R10" s="2">
        <f>AVERAGE(N9:R9)</f>
        <v>0.84909090909090901</v>
      </c>
    </row>
    <row r="11" spans="1:18" ht="22.5" customHeight="1" x14ac:dyDescent="0.25">
      <c r="A11" s="14" t="s">
        <v>2</v>
      </c>
      <c r="B11" s="3">
        <f>45/99</f>
        <v>0.45454545454545453</v>
      </c>
      <c r="C11" s="3">
        <v>0.63636363636363635</v>
      </c>
      <c r="D11" s="4">
        <v>0.6</v>
      </c>
      <c r="E11" s="4">
        <v>0.6</v>
      </c>
      <c r="F11" s="4">
        <v>0.5</v>
      </c>
      <c r="G11" s="14" t="s">
        <v>2</v>
      </c>
      <c r="H11" s="3">
        <v>0.54545454545454541</v>
      </c>
      <c r="I11" s="4">
        <v>0.81818181818181823</v>
      </c>
      <c r="J11" s="4">
        <v>0.7</v>
      </c>
      <c r="K11" s="4">
        <v>0.8</v>
      </c>
      <c r="L11" s="4">
        <v>0.9</v>
      </c>
      <c r="M11" s="14" t="s">
        <v>2</v>
      </c>
      <c r="N11" s="3">
        <f>54/99</f>
        <v>0.54545454545454541</v>
      </c>
      <c r="O11" s="4">
        <f>81/99</f>
        <v>0.81818181818181823</v>
      </c>
      <c r="P11" s="4">
        <v>0.7</v>
      </c>
      <c r="Q11" s="4">
        <v>0.8</v>
      </c>
      <c r="R11" s="4">
        <v>0.9</v>
      </c>
    </row>
    <row r="12" spans="1:18" ht="22.5" customHeight="1" x14ac:dyDescent="0.25">
      <c r="A12" s="14"/>
      <c r="C12" s="1" t="s">
        <v>7</v>
      </c>
      <c r="D12" s="2">
        <f>_xlfn.STDEV.S(B11:F11)</f>
        <v>7.703170968841741E-2</v>
      </c>
      <c r="E12" s="1" t="s">
        <v>1</v>
      </c>
      <c r="F12" s="2">
        <f>AVERAGE(B11:F11)</f>
        <v>0.55818181818181822</v>
      </c>
      <c r="G12" s="14"/>
      <c r="I12" s="1" t="s">
        <v>7</v>
      </c>
      <c r="J12" s="2">
        <f>_xlfn.STDEV.S(H11:L11)</f>
        <v>0.13596912629632274</v>
      </c>
      <c r="K12" s="1" t="s">
        <v>1</v>
      </c>
      <c r="L12" s="2">
        <f>AVERAGE(H11:L11)</f>
        <v>0.75272727272727269</v>
      </c>
      <c r="M12" s="14"/>
      <c r="O12" s="1" t="s">
        <v>7</v>
      </c>
      <c r="P12" s="2">
        <f>_xlfn.STDEV.S(N11:R11)</f>
        <v>0.13596912629632274</v>
      </c>
      <c r="Q12" s="1" t="s">
        <v>1</v>
      </c>
      <c r="R12" s="2">
        <f>AVERAGE(N11:R11)</f>
        <v>0.75272727272727269</v>
      </c>
    </row>
    <row r="13" spans="1:18" ht="22.5" customHeight="1" x14ac:dyDescent="0.25">
      <c r="A13" s="14" t="s">
        <v>3</v>
      </c>
      <c r="B13" s="3">
        <v>0.72727272720000002</v>
      </c>
      <c r="C13" s="4">
        <v>0.54545454545000005</v>
      </c>
      <c r="D13" s="4">
        <v>0.6</v>
      </c>
      <c r="E13" s="4">
        <v>0.9</v>
      </c>
      <c r="F13" s="4">
        <v>0.8</v>
      </c>
      <c r="G13" s="14" t="s">
        <v>3</v>
      </c>
      <c r="H13" s="3">
        <v>0.72727272727272729</v>
      </c>
      <c r="I13" s="4">
        <v>0.54545454545000005</v>
      </c>
      <c r="J13" s="4">
        <v>0.6</v>
      </c>
      <c r="K13" s="4">
        <v>0.9</v>
      </c>
      <c r="L13" s="4">
        <v>0.7</v>
      </c>
      <c r="M13" s="14" t="s">
        <v>3</v>
      </c>
      <c r="N13" s="3">
        <f>72/99</f>
        <v>0.72727272727272729</v>
      </c>
      <c r="O13" s="4">
        <v>0.54545454545000005</v>
      </c>
      <c r="P13" s="4">
        <v>0.6</v>
      </c>
      <c r="Q13" s="4">
        <v>0.9</v>
      </c>
      <c r="R13" s="4">
        <v>0.7</v>
      </c>
    </row>
    <row r="14" spans="1:18" ht="22.5" customHeight="1" x14ac:dyDescent="0.25">
      <c r="A14" s="14"/>
      <c r="C14" s="1" t="s">
        <v>7</v>
      </c>
      <c r="D14" s="2">
        <f>_xlfn.STDEV.S(B13:F13)</f>
        <v>0.14454259574046929</v>
      </c>
      <c r="E14" s="1" t="s">
        <v>1</v>
      </c>
      <c r="F14" s="2">
        <f>AVERAGE(B13:F13)</f>
        <v>0.71454545452999996</v>
      </c>
      <c r="G14" s="14"/>
      <c r="I14" s="1" t="s">
        <v>7</v>
      </c>
      <c r="J14" s="2">
        <f>_xlfn.STDEV.S(H13:L13)</f>
        <v>0.13645451517294233</v>
      </c>
      <c r="K14" s="1" t="s">
        <v>1</v>
      </c>
      <c r="L14" s="2">
        <f>AVERAGE(H13:L13)</f>
        <v>0.69454545454454542</v>
      </c>
      <c r="M14" s="14"/>
      <c r="O14" s="1" t="s">
        <v>7</v>
      </c>
      <c r="P14" s="2">
        <f>_xlfn.STDEV.S(N13:R13)</f>
        <v>0.13645451517294233</v>
      </c>
      <c r="Q14" s="1" t="s">
        <v>1</v>
      </c>
      <c r="R14" s="2">
        <f>AVERAGE(N13:R13)</f>
        <v>0.69454545454454542</v>
      </c>
    </row>
  </sheetData>
  <mergeCells count="24">
    <mergeCell ref="A11:A12"/>
    <mergeCell ref="G11:G12"/>
    <mergeCell ref="M11:M12"/>
    <mergeCell ref="A13:A14"/>
    <mergeCell ref="G13:G14"/>
    <mergeCell ref="M13:M14"/>
    <mergeCell ref="A8:F8"/>
    <mergeCell ref="G8:L8"/>
    <mergeCell ref="M8:R8"/>
    <mergeCell ref="A9:A10"/>
    <mergeCell ref="G9:G10"/>
    <mergeCell ref="M9:M10"/>
    <mergeCell ref="A4:A5"/>
    <mergeCell ref="G4:G5"/>
    <mergeCell ref="M4:M5"/>
    <mergeCell ref="A6:A7"/>
    <mergeCell ref="G6:G7"/>
    <mergeCell ref="M6:M7"/>
    <mergeCell ref="A1:F1"/>
    <mergeCell ref="G1:L1"/>
    <mergeCell ref="M1:R1"/>
    <mergeCell ref="A2:A3"/>
    <mergeCell ref="G2:G3"/>
    <mergeCell ref="M2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1779-422E-4881-9DE2-BEEFCEAD9C4E}">
  <dimension ref="A1:R7"/>
  <sheetViews>
    <sheetView zoomScale="85" zoomScaleNormal="85" workbookViewId="0">
      <selection activeCell="O10" sqref="O10"/>
    </sheetView>
  </sheetViews>
  <sheetFormatPr defaultRowHeight="15" x14ac:dyDescent="0.25"/>
  <sheetData>
    <row r="1" spans="1:18" ht="21" x14ac:dyDescent="0.35">
      <c r="A1" s="13" t="s">
        <v>38</v>
      </c>
      <c r="B1" s="13"/>
      <c r="C1" s="13"/>
      <c r="D1" s="13"/>
      <c r="E1" s="13"/>
      <c r="F1" s="13"/>
      <c r="G1" s="13" t="s">
        <v>37</v>
      </c>
      <c r="H1" s="13"/>
      <c r="I1" s="13"/>
      <c r="J1" s="13"/>
      <c r="K1" s="13"/>
      <c r="L1" s="13"/>
      <c r="M1" s="13" t="s">
        <v>39</v>
      </c>
      <c r="N1" s="13"/>
      <c r="O1" s="13"/>
      <c r="P1" s="13"/>
      <c r="Q1" s="13"/>
      <c r="R1" s="13"/>
    </row>
    <row r="2" spans="1:18" ht="22.5" customHeight="1" x14ac:dyDescent="0.25">
      <c r="A2" s="14" t="s">
        <v>0</v>
      </c>
      <c r="B2" s="3">
        <v>0.625</v>
      </c>
      <c r="C2" s="4">
        <v>0.85714285999999995</v>
      </c>
      <c r="D2" s="4">
        <v>0.85714285999999995</v>
      </c>
      <c r="E2" s="4">
        <v>0.85714285999999995</v>
      </c>
      <c r="F2" s="4">
        <v>0.85714285999999995</v>
      </c>
      <c r="G2" s="14" t="s">
        <v>0</v>
      </c>
      <c r="H2" s="3">
        <v>0.75</v>
      </c>
      <c r="I2" s="4">
        <v>0.85714285999999995</v>
      </c>
      <c r="J2" s="4">
        <v>0.85714285999999995</v>
      </c>
      <c r="K2" s="4">
        <v>0.85714285999999995</v>
      </c>
      <c r="L2" s="4">
        <v>0.85714285999999995</v>
      </c>
      <c r="M2" s="14" t="s">
        <v>0</v>
      </c>
      <c r="N2" s="3">
        <v>0.75</v>
      </c>
      <c r="O2" s="4">
        <v>0.85714285999999995</v>
      </c>
      <c r="P2" s="4">
        <v>0.85714285999999995</v>
      </c>
      <c r="Q2" s="4">
        <v>0.85714285999999995</v>
      </c>
      <c r="R2" s="4">
        <v>0.85714285999999995</v>
      </c>
    </row>
    <row r="3" spans="1:18" ht="22.5" customHeight="1" x14ac:dyDescent="0.25">
      <c r="A3" s="14"/>
      <c r="C3" s="1" t="s">
        <v>7</v>
      </c>
      <c r="D3" s="9">
        <f>_xlfn.STDEV.S(B2:F2)</f>
        <v>0.10381744309024368</v>
      </c>
      <c r="E3" s="1" t="s">
        <v>1</v>
      </c>
      <c r="F3" s="9">
        <f>AVERAGE(B2:F2)</f>
        <v>0.81071428800000001</v>
      </c>
      <c r="G3" s="14"/>
      <c r="I3" s="1" t="s">
        <v>7</v>
      </c>
      <c r="J3" s="9">
        <f>_xlfn.STDEV.S(H2:L2)</f>
        <v>4.7915743652748602E-2</v>
      </c>
      <c r="K3" s="1" t="s">
        <v>1</v>
      </c>
      <c r="L3" s="9">
        <f>AVERAGE(H2:L2)</f>
        <v>0.83571428799999992</v>
      </c>
      <c r="M3" s="14"/>
      <c r="O3" s="1" t="s">
        <v>7</v>
      </c>
      <c r="P3" s="9">
        <f>_xlfn.STDEV.S(N2:R2)</f>
        <v>4.7915743652748602E-2</v>
      </c>
      <c r="Q3" s="1" t="s">
        <v>1</v>
      </c>
      <c r="R3" s="9">
        <f>AVERAGE(N2:R2)</f>
        <v>0.83571428799999992</v>
      </c>
    </row>
    <row r="4" spans="1:18" ht="22.5" customHeight="1" x14ac:dyDescent="0.25">
      <c r="A4" s="14" t="s">
        <v>2</v>
      </c>
      <c r="B4" s="3">
        <v>0.375</v>
      </c>
      <c r="C4" s="4">
        <v>0.85714285999999995</v>
      </c>
      <c r="D4" s="4">
        <v>0.71428570999999996</v>
      </c>
      <c r="E4" s="4">
        <v>0.71428570999999996</v>
      </c>
      <c r="F4" s="4">
        <v>1</v>
      </c>
      <c r="G4" s="14" t="s">
        <v>2</v>
      </c>
      <c r="H4" s="3">
        <v>0.625</v>
      </c>
      <c r="I4" s="4">
        <v>0.85714285999999995</v>
      </c>
      <c r="J4" s="4">
        <v>0.71428570999999996</v>
      </c>
      <c r="K4" s="4">
        <v>0.85714285999999995</v>
      </c>
      <c r="L4" s="4">
        <v>0.85714285999999995</v>
      </c>
      <c r="M4" s="14" t="s">
        <v>2</v>
      </c>
      <c r="N4" s="3">
        <v>0.625</v>
      </c>
      <c r="O4" s="4">
        <v>0.85714285999999995</v>
      </c>
      <c r="P4" s="4">
        <v>0.71428570999999996</v>
      </c>
      <c r="Q4" s="4">
        <v>0.85714285999999995</v>
      </c>
      <c r="R4" s="4">
        <v>0.85714285999999995</v>
      </c>
    </row>
    <row r="5" spans="1:18" ht="22.5" customHeight="1" x14ac:dyDescent="0.25">
      <c r="A5" s="14"/>
      <c r="C5" s="1" t="s">
        <v>7</v>
      </c>
      <c r="D5" s="9">
        <f>_xlfn.STDEV.S(B4:F4)</f>
        <v>0.23214285769230786</v>
      </c>
      <c r="E5" s="1" t="s">
        <v>1</v>
      </c>
      <c r="F5" s="8">
        <f>AVERAGE(B4:F4)</f>
        <v>0.73214285599999995</v>
      </c>
      <c r="G5" s="14"/>
      <c r="I5" s="1" t="s">
        <v>7</v>
      </c>
      <c r="J5" s="9">
        <f>_xlfn.STDEV.S(H4:L4)</f>
        <v>0.10744006614748298</v>
      </c>
      <c r="K5" s="1" t="s">
        <v>1</v>
      </c>
      <c r="L5" s="5">
        <f>AVERAGE(H4:L4)</f>
        <v>0.78214285799999994</v>
      </c>
      <c r="M5" s="14"/>
      <c r="O5" s="1" t="s">
        <v>7</v>
      </c>
      <c r="P5" s="9">
        <f>_xlfn.STDEV.S(N4:R4)</f>
        <v>0.10744006614748298</v>
      </c>
      <c r="Q5" s="1" t="s">
        <v>1</v>
      </c>
      <c r="R5" s="9">
        <f>AVERAGE(N4:R4)</f>
        <v>0.78214285799999994</v>
      </c>
    </row>
    <row r="6" spans="1:18" ht="22.5" customHeight="1" x14ac:dyDescent="0.25">
      <c r="A6" s="14" t="s">
        <v>3</v>
      </c>
      <c r="B6" s="3">
        <v>0.5</v>
      </c>
      <c r="C6" s="4">
        <v>0.85714285999999995</v>
      </c>
      <c r="D6" s="4">
        <v>0.85714285999999995</v>
      </c>
      <c r="E6" s="4">
        <v>0.85714285999999995</v>
      </c>
      <c r="F6" s="4">
        <v>0.71428570999999996</v>
      </c>
      <c r="G6" s="14" t="s">
        <v>3</v>
      </c>
      <c r="H6" s="3">
        <v>0.625</v>
      </c>
      <c r="I6" s="4">
        <v>0.85714285999999995</v>
      </c>
      <c r="J6" s="4">
        <v>0.57142857000000002</v>
      </c>
      <c r="K6" s="4">
        <v>0.57142857000000002</v>
      </c>
      <c r="L6" s="4">
        <v>0.85714285999999995</v>
      </c>
      <c r="M6" s="14" t="s">
        <v>3</v>
      </c>
      <c r="N6" s="3">
        <v>0.625</v>
      </c>
      <c r="O6" s="4">
        <v>0.85714285999999995</v>
      </c>
      <c r="P6" s="4">
        <v>0.57142857000000002</v>
      </c>
      <c r="Q6" s="4">
        <v>0.57142857000000002</v>
      </c>
      <c r="R6" s="4">
        <v>0.85714285999999995</v>
      </c>
    </row>
    <row r="7" spans="1:18" ht="22.5" customHeight="1" x14ac:dyDescent="0.25">
      <c r="A7" s="14"/>
      <c r="C7" s="1" t="s">
        <v>7</v>
      </c>
      <c r="D7" s="9">
        <f>_xlfn.STDEV.S(B6:F6)</f>
        <v>0.15649216094991902</v>
      </c>
      <c r="E7" s="1" t="s">
        <v>1</v>
      </c>
      <c r="F7" s="5">
        <f>AVERAGE(B6:F6)</f>
        <v>0.75714285800000003</v>
      </c>
      <c r="G7" s="14"/>
      <c r="I7" s="1" t="s">
        <v>7</v>
      </c>
      <c r="J7" s="9">
        <f>_xlfn.STDEV.S(H6:L6)</f>
        <v>0.14833257113042753</v>
      </c>
      <c r="K7" s="1" t="s">
        <v>1</v>
      </c>
      <c r="L7" s="9">
        <f>AVERAGE(H6:L6)</f>
        <v>0.69642857199999997</v>
      </c>
      <c r="M7" s="14"/>
      <c r="O7" s="1" t="s">
        <v>7</v>
      </c>
      <c r="P7" s="9">
        <f>_xlfn.STDEV.S(N6:R6)</f>
        <v>0.14833257113042753</v>
      </c>
      <c r="Q7" s="1" t="s">
        <v>1</v>
      </c>
      <c r="R7" s="9">
        <f>AVERAGE(N6:R6)</f>
        <v>0.69642857199999997</v>
      </c>
    </row>
  </sheetData>
  <mergeCells count="12">
    <mergeCell ref="A4:A5"/>
    <mergeCell ref="G4:G5"/>
    <mergeCell ref="M4:M5"/>
    <mergeCell ref="A6:A7"/>
    <mergeCell ref="G6:G7"/>
    <mergeCell ref="M6:M7"/>
    <mergeCell ref="A1:F1"/>
    <mergeCell ref="G1:L1"/>
    <mergeCell ref="M1:R1"/>
    <mergeCell ref="A2:A3"/>
    <mergeCell ref="G2:G3"/>
    <mergeCell ref="M2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30C1-558E-4FB9-BAC5-DCCAB7DE1C0C}">
  <dimension ref="A1:R14"/>
  <sheetViews>
    <sheetView zoomScale="70" zoomScaleNormal="70" workbookViewId="0">
      <selection activeCell="Q26" sqref="Q26"/>
    </sheetView>
  </sheetViews>
  <sheetFormatPr defaultRowHeight="15" x14ac:dyDescent="0.25"/>
  <sheetData>
    <row r="1" spans="1:18" ht="21" x14ac:dyDescent="0.35">
      <c r="A1" s="13" t="s">
        <v>30</v>
      </c>
      <c r="B1" s="13"/>
      <c r="C1" s="13"/>
      <c r="D1" s="13"/>
      <c r="E1" s="13"/>
      <c r="F1" s="13"/>
      <c r="G1" s="13" t="s">
        <v>31</v>
      </c>
      <c r="H1" s="13"/>
      <c r="I1" s="13"/>
      <c r="J1" s="13"/>
      <c r="K1" s="13"/>
      <c r="L1" s="13"/>
      <c r="M1" s="13" t="s">
        <v>32</v>
      </c>
      <c r="N1" s="13"/>
      <c r="O1" s="13"/>
      <c r="P1" s="13"/>
      <c r="Q1" s="13"/>
      <c r="R1" s="13"/>
    </row>
    <row r="2" spans="1:18" ht="22.5" customHeight="1" x14ac:dyDescent="0.25">
      <c r="A2" s="14" t="s">
        <v>0</v>
      </c>
      <c r="B2" s="3">
        <v>0.8</v>
      </c>
      <c r="C2" s="4">
        <v>0.8</v>
      </c>
      <c r="D2" s="4">
        <v>0.85714285999999995</v>
      </c>
      <c r="E2" s="4">
        <v>0.71428570999999996</v>
      </c>
      <c r="F2" s="4">
        <v>0.78571429000000004</v>
      </c>
      <c r="G2" s="14" t="s">
        <v>0</v>
      </c>
      <c r="H2" s="3">
        <v>0.86666659999999995</v>
      </c>
      <c r="I2" s="4">
        <v>1</v>
      </c>
      <c r="J2" s="4">
        <v>0.78571429000000004</v>
      </c>
      <c r="K2" s="4">
        <v>0.85714285999999995</v>
      </c>
      <c r="L2" s="4">
        <v>0.85714285999999995</v>
      </c>
      <c r="M2" s="14" t="s">
        <v>0</v>
      </c>
      <c r="N2" s="4">
        <v>0.8</v>
      </c>
      <c r="O2" s="4">
        <v>1</v>
      </c>
      <c r="P2" s="4">
        <v>0.78571429000000004</v>
      </c>
      <c r="Q2" s="4">
        <v>0.92857142999999998</v>
      </c>
      <c r="R2" s="4">
        <v>0.78571429000000004</v>
      </c>
    </row>
    <row r="3" spans="1:18" ht="22.5" customHeight="1" x14ac:dyDescent="0.25">
      <c r="A3" s="14"/>
      <c r="C3" s="1" t="s">
        <v>7</v>
      </c>
      <c r="D3" s="2">
        <f>_xlfn.STDEV.S(B2:F2)</f>
        <v>5.111012761574725E-2</v>
      </c>
      <c r="E3" s="1" t="s">
        <v>1</v>
      </c>
      <c r="F3" s="2">
        <f>AVERAGE(B2:F2)</f>
        <v>0.79142857200000005</v>
      </c>
      <c r="G3" s="14"/>
      <c r="I3" s="1" t="s">
        <v>7</v>
      </c>
      <c r="J3" s="2">
        <f>_xlfn.STDEV.S(H2:L2)</f>
        <v>7.792664721702211E-2</v>
      </c>
      <c r="K3" s="1" t="s">
        <v>1</v>
      </c>
      <c r="L3" s="2">
        <f>AVERAGE(H2:L2)</f>
        <v>0.87333332199999991</v>
      </c>
      <c r="M3" s="14"/>
      <c r="O3" s="1" t="s">
        <v>7</v>
      </c>
      <c r="P3" s="2">
        <f>_xlfn.STDEV.S(N2:R2)</f>
        <v>9.8664550919585509E-2</v>
      </c>
      <c r="Q3" s="1" t="s">
        <v>1</v>
      </c>
      <c r="R3" s="2">
        <f>AVERAGE(N2:R2)</f>
        <v>0.86000000199999993</v>
      </c>
    </row>
    <row r="4" spans="1:18" ht="22.5" customHeight="1" x14ac:dyDescent="0.25">
      <c r="A4" s="14" t="s">
        <v>2</v>
      </c>
      <c r="B4" s="3">
        <v>0.6</v>
      </c>
      <c r="C4" s="4">
        <v>0.73333329999999997</v>
      </c>
      <c r="D4" s="4">
        <v>0.64285714000000005</v>
      </c>
      <c r="E4" s="4">
        <f>0.57142857</f>
        <v>0.57142857000000002</v>
      </c>
      <c r="F4" s="4">
        <v>0.71428570999999996</v>
      </c>
      <c r="G4" s="14" t="s">
        <v>2</v>
      </c>
      <c r="H4" s="3">
        <v>0.86666659999999995</v>
      </c>
      <c r="I4" s="4">
        <v>0.6</v>
      </c>
      <c r="J4" s="4">
        <v>0.5</v>
      </c>
      <c r="K4" s="4">
        <v>0.78571429000000004</v>
      </c>
      <c r="L4" s="4">
        <v>0.71428570999999996</v>
      </c>
      <c r="M4" s="14" t="s">
        <v>2</v>
      </c>
      <c r="N4" s="3">
        <v>0.86666659999999995</v>
      </c>
      <c r="O4" s="4">
        <v>0.6</v>
      </c>
      <c r="P4" s="4">
        <v>0.5</v>
      </c>
      <c r="Q4" s="4">
        <v>0.78571429000000004</v>
      </c>
      <c r="R4" s="4">
        <v>0.71428570999999996</v>
      </c>
    </row>
    <row r="5" spans="1:18" ht="22.5" customHeight="1" x14ac:dyDescent="0.25">
      <c r="A5" s="14"/>
      <c r="C5" s="1" t="s">
        <v>7</v>
      </c>
      <c r="D5" s="2">
        <f>_xlfn.STDEV.S(B4:F4)</f>
        <v>7.0308671208932166E-2</v>
      </c>
      <c r="E5" s="1" t="s">
        <v>1</v>
      </c>
      <c r="F5" s="8">
        <f>AVERAGE(B4:F4)</f>
        <v>0.65238094400000002</v>
      </c>
      <c r="G5" s="14"/>
      <c r="I5" s="1" t="s">
        <v>7</v>
      </c>
      <c r="J5" s="2">
        <f>_xlfn.STDEV.S(H4:L4)</f>
        <v>0.14586513759707653</v>
      </c>
      <c r="K5" s="1" t="s">
        <v>1</v>
      </c>
      <c r="L5" s="5">
        <f>AVERAGE(H4:L4)</f>
        <v>0.69333332000000003</v>
      </c>
      <c r="M5" s="14"/>
      <c r="O5" s="1" t="s">
        <v>7</v>
      </c>
      <c r="P5" s="2">
        <f>_xlfn.STDEV.S(N4:R4)</f>
        <v>0.14586513759707653</v>
      </c>
      <c r="Q5" s="1" t="s">
        <v>1</v>
      </c>
      <c r="R5" s="2">
        <f>AVERAGE(N4:R4)</f>
        <v>0.69333332000000003</v>
      </c>
    </row>
    <row r="6" spans="1:18" ht="22.5" customHeight="1" x14ac:dyDescent="0.25">
      <c r="A6" s="14" t="s">
        <v>3</v>
      </c>
      <c r="B6" s="3">
        <v>0.6</v>
      </c>
      <c r="C6" s="4">
        <v>0.53333330000000001</v>
      </c>
      <c r="D6" s="4">
        <v>0.71428570999999996</v>
      </c>
      <c r="E6" s="4">
        <f>0.57142857</f>
        <v>0.57142857000000002</v>
      </c>
      <c r="F6" s="4">
        <v>0.85714285999999995</v>
      </c>
      <c r="G6" s="14" t="s">
        <v>3</v>
      </c>
      <c r="H6" s="3">
        <v>0.6</v>
      </c>
      <c r="I6" s="4">
        <v>0.6</v>
      </c>
      <c r="J6" s="4">
        <v>0.85714285999999995</v>
      </c>
      <c r="K6" s="4">
        <v>0.5</v>
      </c>
      <c r="L6" s="4">
        <v>0.78571429000000004</v>
      </c>
      <c r="M6" s="14" t="s">
        <v>3</v>
      </c>
      <c r="N6" s="3">
        <v>0.6</v>
      </c>
      <c r="O6" s="4">
        <v>0.6</v>
      </c>
      <c r="P6" s="4">
        <v>0.85714285999999995</v>
      </c>
      <c r="Q6" s="4">
        <v>0.5</v>
      </c>
      <c r="R6" s="4">
        <v>0.78571429000000004</v>
      </c>
    </row>
    <row r="7" spans="1:18" ht="22.5" customHeight="1" x14ac:dyDescent="0.25">
      <c r="A7" s="14"/>
      <c r="C7" s="1" t="s">
        <v>7</v>
      </c>
      <c r="D7" s="2">
        <f>_xlfn.STDEV.S(B6:F6)</f>
        <v>0.13151826644124387</v>
      </c>
      <c r="E7" s="1" t="s">
        <v>1</v>
      </c>
      <c r="F7" s="5">
        <f>AVERAGE(B6:F6)</f>
        <v>0.65523808799999994</v>
      </c>
      <c r="G7" s="14"/>
      <c r="I7" s="1" t="s">
        <v>7</v>
      </c>
      <c r="J7" s="2">
        <f>_xlfn.STDEV.S(H6:L6)</f>
        <v>0.14756527614750634</v>
      </c>
      <c r="K7" s="1" t="s">
        <v>1</v>
      </c>
      <c r="L7" s="2">
        <f>AVERAGE(H6:L6)</f>
        <v>0.66857142999999997</v>
      </c>
      <c r="M7" s="14"/>
      <c r="O7" s="1" t="s">
        <v>7</v>
      </c>
      <c r="P7" s="2">
        <f>_xlfn.STDEV.S(N6:R6)</f>
        <v>0.14756527614750634</v>
      </c>
      <c r="Q7" s="1" t="s">
        <v>1</v>
      </c>
      <c r="R7" s="2">
        <f>AVERAGE(N6:R6)</f>
        <v>0.66857142999999997</v>
      </c>
    </row>
    <row r="8" spans="1:18" ht="21" x14ac:dyDescent="0.35">
      <c r="A8" s="13" t="s">
        <v>35</v>
      </c>
      <c r="B8" s="13"/>
      <c r="C8" s="13"/>
      <c r="D8" s="13"/>
      <c r="E8" s="13"/>
      <c r="F8" s="13"/>
      <c r="G8" s="13" t="s">
        <v>34</v>
      </c>
      <c r="H8" s="13"/>
      <c r="I8" s="13"/>
      <c r="J8" s="13"/>
      <c r="K8" s="13"/>
      <c r="L8" s="13"/>
      <c r="M8" s="13" t="s">
        <v>33</v>
      </c>
      <c r="N8" s="13"/>
      <c r="O8" s="13"/>
      <c r="P8" s="13"/>
      <c r="Q8" s="13"/>
      <c r="R8" s="13"/>
    </row>
    <row r="9" spans="1:18" ht="22.5" customHeight="1" x14ac:dyDescent="0.25">
      <c r="A9" s="14" t="s">
        <v>0</v>
      </c>
      <c r="B9" s="3">
        <v>0.8</v>
      </c>
      <c r="C9" s="4">
        <v>0.73333329999999997</v>
      </c>
      <c r="D9" s="4">
        <v>0.78571429000000004</v>
      </c>
      <c r="E9" s="4">
        <v>0.78571429000000004</v>
      </c>
      <c r="F9" s="4">
        <v>0.85714285999999995</v>
      </c>
      <c r="G9" s="14" t="s">
        <v>0</v>
      </c>
      <c r="H9" s="3">
        <v>0.86666659999999995</v>
      </c>
      <c r="I9" s="3">
        <v>0.93333299999999997</v>
      </c>
      <c r="J9" s="4">
        <v>0.71428570999999996</v>
      </c>
      <c r="K9" s="4">
        <v>0.78571429000000004</v>
      </c>
      <c r="L9" s="4">
        <v>0.85714285999999995</v>
      </c>
      <c r="M9" s="14" t="s">
        <v>0</v>
      </c>
      <c r="N9" s="3">
        <v>0.86666659999999995</v>
      </c>
      <c r="O9" s="3">
        <v>0.93333299999999997</v>
      </c>
      <c r="P9" s="4">
        <v>0.85714285999999995</v>
      </c>
      <c r="Q9" s="4">
        <v>0.85714285999999995</v>
      </c>
      <c r="R9" s="4">
        <v>0.85714285999999995</v>
      </c>
    </row>
    <row r="10" spans="1:18" ht="22.5" customHeight="1" x14ac:dyDescent="0.25">
      <c r="A10" s="14"/>
      <c r="C10" s="1" t="s">
        <v>7</v>
      </c>
      <c r="D10" s="2">
        <f>_xlfn.STDEV.S(B9:F9)</f>
        <v>4.4237056274644561E-2</v>
      </c>
      <c r="E10" s="1" t="s">
        <v>1</v>
      </c>
      <c r="F10" s="2">
        <f>AVERAGE(B9:F9)</f>
        <v>0.79238094800000014</v>
      </c>
      <c r="G10" s="14"/>
      <c r="I10" s="1" t="s">
        <v>7</v>
      </c>
      <c r="J10" s="2">
        <f>_xlfn.STDEV.S(H9:L9)</f>
        <v>8.381482769620402E-2</v>
      </c>
      <c r="K10" s="1" t="s">
        <v>1</v>
      </c>
      <c r="L10" s="2">
        <f>AVERAGE(H9:L9)</f>
        <v>0.83142849200000002</v>
      </c>
      <c r="M10" s="14"/>
      <c r="O10" s="1" t="s">
        <v>7</v>
      </c>
      <c r="P10" s="2">
        <f>_xlfn.STDEV.S(N9:R9)</f>
        <v>3.3265091356692235E-2</v>
      </c>
      <c r="Q10" s="1" t="s">
        <v>1</v>
      </c>
      <c r="R10" s="2">
        <f>AVERAGE(N9:R9)</f>
        <v>0.87428563599999998</v>
      </c>
    </row>
    <row r="11" spans="1:18" ht="22.5" customHeight="1" x14ac:dyDescent="0.25">
      <c r="A11" s="14" t="s">
        <v>2</v>
      </c>
      <c r="B11" s="3">
        <v>0.6</v>
      </c>
      <c r="C11" s="4">
        <v>0.73333329999999997</v>
      </c>
      <c r="D11" s="4">
        <v>0.64285714000000005</v>
      </c>
      <c r="E11" s="4">
        <f>0.57142857</f>
        <v>0.57142857000000002</v>
      </c>
      <c r="F11" s="4">
        <v>0.5</v>
      </c>
      <c r="G11" s="14" t="s">
        <v>2</v>
      </c>
      <c r="H11" s="3">
        <v>0.93333299999999997</v>
      </c>
      <c r="I11" s="4">
        <v>0.73333329999999997</v>
      </c>
      <c r="J11" s="4">
        <v>0.78571429000000004</v>
      </c>
      <c r="K11" s="4">
        <v>0.78571429000000004</v>
      </c>
      <c r="L11" s="4">
        <v>0.71428570999999996</v>
      </c>
      <c r="M11" s="14" t="s">
        <v>2</v>
      </c>
      <c r="N11" s="3">
        <v>0.93333299999999997</v>
      </c>
      <c r="O11" s="4">
        <v>0.73333329999999997</v>
      </c>
      <c r="P11" s="4">
        <v>0.78571429000000004</v>
      </c>
      <c r="Q11" s="4">
        <v>0.78571429000000004</v>
      </c>
      <c r="R11" s="4">
        <v>0.71428570999999996</v>
      </c>
    </row>
    <row r="12" spans="1:18" ht="22.5" customHeight="1" x14ac:dyDescent="0.25">
      <c r="A12" s="14"/>
      <c r="C12" s="1" t="s">
        <v>7</v>
      </c>
      <c r="D12" s="2">
        <f>_xlfn.STDEV.S(B11:F11)</f>
        <v>8.6569792548322783E-2</v>
      </c>
      <c r="E12" s="1" t="s">
        <v>1</v>
      </c>
      <c r="F12" s="8">
        <f>AVERAGE(B11:F11)</f>
        <v>0.609523802</v>
      </c>
      <c r="G12" s="14"/>
      <c r="I12" s="1" t="s">
        <v>7</v>
      </c>
      <c r="J12" s="2">
        <f>_xlfn.STDEV.S(H11:L11)</f>
        <v>8.5912337104097986E-2</v>
      </c>
      <c r="K12" s="1" t="s">
        <v>1</v>
      </c>
      <c r="L12" s="5">
        <f>AVERAGE(H11:L11)</f>
        <v>0.79047611799999995</v>
      </c>
      <c r="M12" s="14"/>
      <c r="O12" s="1" t="s">
        <v>7</v>
      </c>
      <c r="P12" s="2">
        <f>_xlfn.STDEV.S(N11:R11)</f>
        <v>8.5912337104097986E-2</v>
      </c>
      <c r="Q12" s="1" t="s">
        <v>1</v>
      </c>
      <c r="R12" s="2">
        <f>AVERAGE(N11:R11)</f>
        <v>0.79047611799999995</v>
      </c>
    </row>
    <row r="13" spans="1:18" ht="22.5" customHeight="1" x14ac:dyDescent="0.25">
      <c r="A13" s="14" t="s">
        <v>3</v>
      </c>
      <c r="B13" s="3">
        <v>0.6</v>
      </c>
      <c r="C13" s="4">
        <v>0.6</v>
      </c>
      <c r="D13" s="4">
        <v>0.71428570999999996</v>
      </c>
      <c r="E13" s="4">
        <v>0.64285714000000005</v>
      </c>
      <c r="F13" s="4">
        <v>0.85714285999999995</v>
      </c>
      <c r="G13" s="14" t="s">
        <v>3</v>
      </c>
      <c r="H13" s="3">
        <v>0.6</v>
      </c>
      <c r="I13" s="4">
        <v>0.6666666</v>
      </c>
      <c r="J13" s="4">
        <v>0.78571429000000004</v>
      </c>
      <c r="K13" s="4">
        <v>0.64285714000000005</v>
      </c>
      <c r="L13" s="4">
        <v>0.92857142999999998</v>
      </c>
      <c r="M13" s="14" t="s">
        <v>3</v>
      </c>
      <c r="N13" s="3">
        <v>0.6</v>
      </c>
      <c r="O13" s="4">
        <v>0.6666666</v>
      </c>
      <c r="P13" s="4">
        <v>0.78571429000000004</v>
      </c>
      <c r="Q13" s="4">
        <v>0.64285714000000005</v>
      </c>
      <c r="R13" s="4">
        <v>0.92857142999999998</v>
      </c>
    </row>
    <row r="14" spans="1:18" ht="22.5" customHeight="1" x14ac:dyDescent="0.25">
      <c r="A14" s="14"/>
      <c r="C14" s="1" t="s">
        <v>7</v>
      </c>
      <c r="D14" s="2">
        <f>_xlfn.STDEV.S(B13:F13)</f>
        <v>0.10804383196893151</v>
      </c>
      <c r="E14" s="1" t="s">
        <v>1</v>
      </c>
      <c r="F14" s="5">
        <f>AVERAGE(B13:F13)</f>
        <v>0.68285714199999992</v>
      </c>
      <c r="G14" s="14"/>
      <c r="I14" s="1" t="s">
        <v>7</v>
      </c>
      <c r="J14" s="2">
        <f>_xlfn.STDEV.S(H13:L13)</f>
        <v>0.13313762019982331</v>
      </c>
      <c r="K14" s="1" t="s">
        <v>1</v>
      </c>
      <c r="L14" s="2">
        <f>AVERAGE(H13:L13)</f>
        <v>0.72476189200000007</v>
      </c>
      <c r="M14" s="14"/>
      <c r="O14" s="1" t="s">
        <v>7</v>
      </c>
      <c r="P14" s="2">
        <f>_xlfn.STDEV.S(N13:R13)</f>
        <v>0.13313762019982331</v>
      </c>
      <c r="Q14" s="1" t="s">
        <v>1</v>
      </c>
      <c r="R14" s="2">
        <f>AVERAGE(N13:R13)</f>
        <v>0.72476189200000007</v>
      </c>
    </row>
  </sheetData>
  <mergeCells count="24">
    <mergeCell ref="A11:A12"/>
    <mergeCell ref="G11:G12"/>
    <mergeCell ref="M11:M12"/>
    <mergeCell ref="A13:A14"/>
    <mergeCell ref="G13:G14"/>
    <mergeCell ref="M13:M14"/>
    <mergeCell ref="A8:F8"/>
    <mergeCell ref="G8:L8"/>
    <mergeCell ref="M8:R8"/>
    <mergeCell ref="A9:A10"/>
    <mergeCell ref="G9:G10"/>
    <mergeCell ref="M9:M10"/>
    <mergeCell ref="A4:A5"/>
    <mergeCell ref="G4:G5"/>
    <mergeCell ref="M4:M5"/>
    <mergeCell ref="A6:A7"/>
    <mergeCell ref="G6:G7"/>
    <mergeCell ref="M6:M7"/>
    <mergeCell ref="A1:F1"/>
    <mergeCell ref="G1:L1"/>
    <mergeCell ref="M1:R1"/>
    <mergeCell ref="A2:A3"/>
    <mergeCell ref="G2:G3"/>
    <mergeCell ref="M2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4A28-5241-4463-9FAE-064E0E584E5A}">
  <dimension ref="A1:R7"/>
  <sheetViews>
    <sheetView zoomScale="70" zoomScaleNormal="70" workbookViewId="0">
      <selection activeCell="R7" sqref="R7"/>
    </sheetView>
  </sheetViews>
  <sheetFormatPr defaultRowHeight="15" x14ac:dyDescent="0.25"/>
  <sheetData>
    <row r="1" spans="1:18" ht="21" x14ac:dyDescent="0.35">
      <c r="A1" s="13" t="s">
        <v>22</v>
      </c>
      <c r="B1" s="13"/>
      <c r="C1" s="13"/>
      <c r="D1" s="13"/>
      <c r="E1" s="13"/>
      <c r="F1" s="13"/>
      <c r="G1" s="13" t="s">
        <v>21</v>
      </c>
      <c r="H1" s="13"/>
      <c r="I1" s="13"/>
      <c r="J1" s="13"/>
      <c r="K1" s="13"/>
      <c r="L1" s="13"/>
      <c r="M1" s="13" t="s">
        <v>20</v>
      </c>
      <c r="N1" s="13"/>
      <c r="O1" s="13"/>
      <c r="P1" s="13"/>
      <c r="Q1" s="13"/>
      <c r="R1" s="13"/>
    </row>
    <row r="2" spans="1:18" ht="22.5" customHeight="1" x14ac:dyDescent="0.25">
      <c r="A2" s="14" t="s">
        <v>0</v>
      </c>
      <c r="B2" s="3">
        <v>1</v>
      </c>
      <c r="C2" s="4">
        <v>1</v>
      </c>
      <c r="D2" s="4">
        <v>1</v>
      </c>
      <c r="E2" s="4">
        <v>1</v>
      </c>
      <c r="F2" s="4">
        <v>1</v>
      </c>
      <c r="G2" s="14" t="s">
        <v>0</v>
      </c>
      <c r="H2" s="3">
        <v>1</v>
      </c>
      <c r="I2" s="4">
        <v>0.875</v>
      </c>
      <c r="J2" s="4">
        <v>1</v>
      </c>
      <c r="K2" s="4">
        <v>1</v>
      </c>
      <c r="L2" s="4">
        <v>1</v>
      </c>
      <c r="M2" s="14" t="s">
        <v>0</v>
      </c>
      <c r="N2" s="3">
        <v>1</v>
      </c>
      <c r="O2" s="4">
        <v>1</v>
      </c>
      <c r="P2" s="4">
        <v>1</v>
      </c>
      <c r="Q2" s="4">
        <v>1</v>
      </c>
      <c r="R2" s="4">
        <v>1</v>
      </c>
    </row>
    <row r="3" spans="1:18" ht="22.5" customHeight="1" x14ac:dyDescent="0.25">
      <c r="A3" s="14"/>
      <c r="C3" s="1" t="s">
        <v>7</v>
      </c>
      <c r="D3" s="2">
        <f>_xlfn.STDEV.S(B2:F2)</f>
        <v>0</v>
      </c>
      <c r="E3" s="1" t="s">
        <v>1</v>
      </c>
      <c r="F3" s="2">
        <f>AVERAGE(B2:F2)</f>
        <v>1</v>
      </c>
      <c r="G3" s="14"/>
      <c r="I3" s="1" t="s">
        <v>7</v>
      </c>
      <c r="J3" s="2">
        <f>_xlfn.STDEV.S(H2:L2)</f>
        <v>5.5901699437494734E-2</v>
      </c>
      <c r="K3" s="1" t="s">
        <v>1</v>
      </c>
      <c r="L3" s="2">
        <f>AVERAGE(H2:L2)</f>
        <v>0.97499999999999998</v>
      </c>
      <c r="M3" s="14"/>
      <c r="O3" s="1" t="s">
        <v>7</v>
      </c>
      <c r="P3" s="2">
        <f>_xlfn.STDEV.S(N2:R2)</f>
        <v>0</v>
      </c>
      <c r="Q3" s="1" t="s">
        <v>1</v>
      </c>
      <c r="R3" s="2">
        <f>AVERAGE(N2:R2)</f>
        <v>1</v>
      </c>
    </row>
    <row r="4" spans="1:18" ht="22.5" customHeight="1" x14ac:dyDescent="0.25">
      <c r="A4" s="14" t="s">
        <v>2</v>
      </c>
      <c r="B4" s="3">
        <v>0.875</v>
      </c>
      <c r="C4" s="4">
        <v>0.875</v>
      </c>
      <c r="D4" s="4">
        <v>0.875</v>
      </c>
      <c r="E4" s="4">
        <v>1</v>
      </c>
      <c r="F4" s="4">
        <v>1</v>
      </c>
      <c r="G4" s="14" t="s">
        <v>2</v>
      </c>
      <c r="H4" s="3">
        <v>1</v>
      </c>
      <c r="I4" s="4">
        <v>1</v>
      </c>
      <c r="J4" s="4">
        <v>0.75</v>
      </c>
      <c r="K4" s="4">
        <v>0.875</v>
      </c>
      <c r="L4" s="4">
        <v>1</v>
      </c>
      <c r="M4" s="14" t="s">
        <v>2</v>
      </c>
      <c r="N4" s="3">
        <v>1</v>
      </c>
      <c r="O4" s="4">
        <v>1</v>
      </c>
      <c r="P4" s="4">
        <v>0.75</v>
      </c>
      <c r="Q4" s="4">
        <v>0.875</v>
      </c>
      <c r="R4" s="4">
        <v>1</v>
      </c>
    </row>
    <row r="5" spans="1:18" ht="22.5" customHeight="1" x14ac:dyDescent="0.25">
      <c r="A5" s="14"/>
      <c r="C5" s="1" t="s">
        <v>7</v>
      </c>
      <c r="D5" s="2">
        <f>_xlfn.STDEV.S(B4:F4)</f>
        <v>6.8465319688145773E-2</v>
      </c>
      <c r="E5" s="1" t="s">
        <v>1</v>
      </c>
      <c r="F5" s="8">
        <f>AVERAGE(B4:F4)</f>
        <v>0.92500000000000004</v>
      </c>
      <c r="G5" s="14"/>
      <c r="I5" s="1" t="s">
        <v>7</v>
      </c>
      <c r="J5" s="2">
        <f>_xlfn.STDEV.S(H4:L4)</f>
        <v>0.11180339887498929</v>
      </c>
      <c r="K5" s="1" t="s">
        <v>1</v>
      </c>
      <c r="L5" s="5">
        <f>AVERAGE(H4:L4)</f>
        <v>0.92500000000000004</v>
      </c>
      <c r="M5" s="14"/>
      <c r="O5" s="1" t="s">
        <v>7</v>
      </c>
      <c r="P5" s="2">
        <f>_xlfn.STDEV.S(N4:R4)</f>
        <v>0.11180339887498929</v>
      </c>
      <c r="Q5" s="1" t="s">
        <v>1</v>
      </c>
      <c r="R5" s="2">
        <f>AVERAGE(N4:R4)</f>
        <v>0.92500000000000004</v>
      </c>
    </row>
    <row r="6" spans="1:18" ht="22.5" customHeight="1" x14ac:dyDescent="0.25">
      <c r="A6" s="14" t="s">
        <v>3</v>
      </c>
      <c r="B6" s="3">
        <v>0.75</v>
      </c>
      <c r="C6" s="4">
        <v>0.75</v>
      </c>
      <c r="D6" s="4">
        <v>0.875</v>
      </c>
      <c r="E6" s="4">
        <v>1</v>
      </c>
      <c r="F6" s="4">
        <v>0.75</v>
      </c>
      <c r="G6" s="14" t="s">
        <v>3</v>
      </c>
      <c r="H6" s="3">
        <v>0.75</v>
      </c>
      <c r="I6" s="4">
        <v>0.75</v>
      </c>
      <c r="J6" s="4">
        <v>1</v>
      </c>
      <c r="K6" s="4">
        <v>1</v>
      </c>
      <c r="L6" s="4">
        <v>0.875</v>
      </c>
      <c r="M6" s="14" t="s">
        <v>3</v>
      </c>
      <c r="N6" s="3">
        <v>0.75</v>
      </c>
      <c r="O6" s="4">
        <v>0.75</v>
      </c>
      <c r="P6" s="4">
        <v>1</v>
      </c>
      <c r="Q6" s="4">
        <v>1</v>
      </c>
      <c r="R6" s="4">
        <v>0.875</v>
      </c>
    </row>
    <row r="7" spans="1:18" ht="22.5" customHeight="1" x14ac:dyDescent="0.25">
      <c r="A7" s="14"/>
      <c r="C7" s="1" t="s">
        <v>7</v>
      </c>
      <c r="D7" s="2">
        <f>_xlfn.STDEV.S(B6:F6)</f>
        <v>0.11180339887498929</v>
      </c>
      <c r="E7" s="1" t="s">
        <v>1</v>
      </c>
      <c r="F7" s="5">
        <f>AVERAGE(B6:F6)</f>
        <v>0.82499999999999996</v>
      </c>
      <c r="G7" s="14"/>
      <c r="I7" s="1" t="s">
        <v>7</v>
      </c>
      <c r="J7" s="2">
        <f>_xlfn.STDEV.S(H6:L6)</f>
        <v>0.125</v>
      </c>
      <c r="K7" s="1" t="s">
        <v>1</v>
      </c>
      <c r="L7" s="2">
        <f>AVERAGE(H6:L6)</f>
        <v>0.875</v>
      </c>
      <c r="M7" s="14"/>
      <c r="O7" s="1" t="s">
        <v>7</v>
      </c>
      <c r="P7" s="2">
        <f>_xlfn.STDEV.S(N6:R6)</f>
        <v>0.125</v>
      </c>
      <c r="Q7" s="1" t="s">
        <v>1</v>
      </c>
      <c r="R7" s="2">
        <f>AVERAGE(N6:R6)</f>
        <v>0.875</v>
      </c>
    </row>
  </sheetData>
  <mergeCells count="12">
    <mergeCell ref="A4:A5"/>
    <mergeCell ref="G4:G5"/>
    <mergeCell ref="M4:M5"/>
    <mergeCell ref="A6:A7"/>
    <mergeCell ref="G6:G7"/>
    <mergeCell ref="M6:M7"/>
    <mergeCell ref="A1:F1"/>
    <mergeCell ref="G1:L1"/>
    <mergeCell ref="M1:R1"/>
    <mergeCell ref="A2:A3"/>
    <mergeCell ref="G2:G3"/>
    <mergeCell ref="M2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D145-BA32-4355-98B0-8DB314173A62}">
  <dimension ref="A1:D19"/>
  <sheetViews>
    <sheetView workbookViewId="0">
      <selection activeCell="D19" sqref="D19"/>
    </sheetView>
  </sheetViews>
  <sheetFormatPr defaultRowHeight="15" x14ac:dyDescent="0.25"/>
  <cols>
    <col min="1" max="2" width="30.7109375" customWidth="1"/>
    <col min="3" max="3" width="11.140625" customWidth="1"/>
    <col min="4" max="4" width="11.7109375" customWidth="1"/>
  </cols>
  <sheetData>
    <row r="1" spans="1:4" x14ac:dyDescent="0.25">
      <c r="A1" s="7" t="s">
        <v>8</v>
      </c>
      <c r="B1" s="7" t="s">
        <v>11</v>
      </c>
      <c r="C1" s="7" t="s">
        <v>9</v>
      </c>
      <c r="D1" s="7" t="s">
        <v>10</v>
      </c>
    </row>
    <row r="2" spans="1:4" x14ac:dyDescent="0.25">
      <c r="A2" s="15" t="s">
        <v>15</v>
      </c>
      <c r="B2" t="s">
        <v>12</v>
      </c>
      <c r="C2" t="s">
        <v>17</v>
      </c>
      <c r="D2" t="s">
        <v>16</v>
      </c>
    </row>
    <row r="3" spans="1:4" x14ac:dyDescent="0.25">
      <c r="A3" s="15"/>
      <c r="B3" t="s">
        <v>13</v>
      </c>
      <c r="C3" t="s">
        <v>18</v>
      </c>
      <c r="D3" t="s">
        <v>19</v>
      </c>
    </row>
    <row r="4" spans="1:4" x14ac:dyDescent="0.25">
      <c r="A4" s="15"/>
      <c r="B4" t="s">
        <v>14</v>
      </c>
      <c r="C4" t="s">
        <v>19</v>
      </c>
      <c r="D4" t="s">
        <v>19</v>
      </c>
    </row>
    <row r="5" spans="1:4" x14ac:dyDescent="0.25">
      <c r="A5" s="15" t="s">
        <v>26</v>
      </c>
      <c r="B5" t="s">
        <v>12</v>
      </c>
      <c r="C5" t="s">
        <v>17</v>
      </c>
      <c r="D5" t="s">
        <v>16</v>
      </c>
    </row>
    <row r="6" spans="1:4" x14ac:dyDescent="0.25">
      <c r="A6" s="15"/>
      <c r="B6" t="s">
        <v>13</v>
      </c>
      <c r="C6" t="s">
        <v>18</v>
      </c>
      <c r="D6" t="s">
        <v>19</v>
      </c>
    </row>
    <row r="7" spans="1:4" x14ac:dyDescent="0.25">
      <c r="A7" s="15"/>
      <c r="B7" t="s">
        <v>14</v>
      </c>
      <c r="C7" t="s">
        <v>18</v>
      </c>
      <c r="D7" t="s">
        <v>17</v>
      </c>
    </row>
    <row r="8" spans="1:4" x14ac:dyDescent="0.25">
      <c r="A8" s="15" t="s">
        <v>27</v>
      </c>
      <c r="B8" t="s">
        <v>12</v>
      </c>
      <c r="C8" t="s">
        <v>17</v>
      </c>
      <c r="D8" t="s">
        <v>16</v>
      </c>
    </row>
    <row r="9" spans="1:4" x14ac:dyDescent="0.25">
      <c r="A9" s="15"/>
      <c r="B9" t="s">
        <v>13</v>
      </c>
      <c r="C9" t="s">
        <v>18</v>
      </c>
      <c r="D9" t="s">
        <v>18</v>
      </c>
    </row>
    <row r="10" spans="1:4" x14ac:dyDescent="0.25">
      <c r="A10" s="15"/>
      <c r="B10" t="s">
        <v>14</v>
      </c>
      <c r="C10" t="s">
        <v>18</v>
      </c>
      <c r="D10" t="s">
        <v>17</v>
      </c>
    </row>
    <row r="11" spans="1:4" x14ac:dyDescent="0.25">
      <c r="A11" s="15" t="s">
        <v>29</v>
      </c>
      <c r="B11" t="s">
        <v>12</v>
      </c>
      <c r="C11" t="s">
        <v>17</v>
      </c>
      <c r="D11" t="s">
        <v>16</v>
      </c>
    </row>
    <row r="12" spans="1:4" x14ac:dyDescent="0.25">
      <c r="A12" s="15"/>
      <c r="B12" t="s">
        <v>13</v>
      </c>
      <c r="C12" t="s">
        <v>18</v>
      </c>
      <c r="D12" t="s">
        <v>18</v>
      </c>
    </row>
    <row r="13" spans="1:4" x14ac:dyDescent="0.25">
      <c r="A13" s="15"/>
      <c r="B13" t="s">
        <v>14</v>
      </c>
      <c r="C13" t="s">
        <v>18</v>
      </c>
      <c r="D13" t="s">
        <v>19</v>
      </c>
    </row>
    <row r="14" spans="1:4" x14ac:dyDescent="0.25">
      <c r="A14" s="15" t="s">
        <v>28</v>
      </c>
      <c r="B14" t="s">
        <v>12</v>
      </c>
      <c r="C14" t="s">
        <v>17</v>
      </c>
      <c r="D14" t="s">
        <v>16</v>
      </c>
    </row>
    <row r="15" spans="1:4" x14ac:dyDescent="0.25">
      <c r="A15" s="15"/>
      <c r="B15" t="s">
        <v>13</v>
      </c>
      <c r="C15" t="s">
        <v>18</v>
      </c>
      <c r="D15" t="s">
        <v>19</v>
      </c>
    </row>
    <row r="16" spans="1:4" x14ac:dyDescent="0.25">
      <c r="A16" s="15"/>
      <c r="B16" t="s">
        <v>14</v>
      </c>
      <c r="C16" t="s">
        <v>18</v>
      </c>
      <c r="D16" t="s">
        <v>19</v>
      </c>
    </row>
    <row r="17" spans="1:4" x14ac:dyDescent="0.25">
      <c r="A17" s="15" t="s">
        <v>36</v>
      </c>
      <c r="B17" t="s">
        <v>12</v>
      </c>
      <c r="C17" t="s">
        <v>17</v>
      </c>
      <c r="D17" t="s">
        <v>16</v>
      </c>
    </row>
    <row r="18" spans="1:4" x14ac:dyDescent="0.25">
      <c r="A18" s="15"/>
      <c r="B18" t="s">
        <v>13</v>
      </c>
      <c r="C18" t="s">
        <v>17</v>
      </c>
      <c r="D18" t="s">
        <v>17</v>
      </c>
    </row>
    <row r="19" spans="1:4" x14ac:dyDescent="0.25">
      <c r="A19" s="15"/>
      <c r="B19" t="s">
        <v>14</v>
      </c>
      <c r="C19" t="s">
        <v>18</v>
      </c>
      <c r="D19" t="s">
        <v>18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 Summary</vt:lpstr>
      <vt:lpstr>R6g CTf Comparisons</vt:lpstr>
      <vt:lpstr>Ouzo CTf Comparisons</vt:lpstr>
      <vt:lpstr>Triclosan CTf Comparisons</vt:lpstr>
      <vt:lpstr>Subset CTf Comparisons</vt:lpstr>
      <vt:lpstr>Ag Nano CTf Comparisons</vt:lpstr>
      <vt:lpstr>Status of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KNU-LIFE</dc:creator>
  <cp:lastModifiedBy>KNU-LIFE</cp:lastModifiedBy>
  <dcterms:created xsi:type="dcterms:W3CDTF">2022-06-22T07:51:18Z</dcterms:created>
  <dcterms:modified xsi:type="dcterms:W3CDTF">2022-07-08T07:16:26Z</dcterms:modified>
</cp:coreProperties>
</file>