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shnupillai/Desktop/"/>
    </mc:Choice>
  </mc:AlternateContent>
  <xr:revisionPtr revIDLastSave="0" documentId="8_{9838AF3C-A69E-A84C-B44E-DD70B3FC32B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  <sheet name="Sheet2" sheetId="3" r:id="rId2"/>
    <sheet name="Sheet3" sheetId="5" r:id="rId3"/>
    <sheet name="Crowdfunding Goal Analysis" sheetId="6" r:id="rId4"/>
    <sheet name="Statistical Analysis" sheetId="7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Analysis'!$A$1:$B$1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7" l="1"/>
  <c r="I7" i="7"/>
  <c r="I6" i="7"/>
  <c r="I5" i="7"/>
  <c r="I3" i="7"/>
  <c r="I4" i="7"/>
  <c r="D8" i="7"/>
  <c r="D7" i="7"/>
  <c r="D6" i="7"/>
  <c r="D5" i="7"/>
  <c r="D4" i="7"/>
  <c r="D3" i="7"/>
  <c r="B2" i="6"/>
  <c r="C13" i="6"/>
  <c r="C12" i="6"/>
  <c r="C11" i="6"/>
  <c r="C10" i="6"/>
  <c r="C9" i="6"/>
  <c r="C8" i="6"/>
  <c r="D13" i="6"/>
  <c r="D12" i="6"/>
  <c r="D11" i="6"/>
  <c r="D10" i="6"/>
  <c r="D9" i="6"/>
  <c r="D8" i="6"/>
  <c r="D7" i="6"/>
  <c r="D6" i="6"/>
  <c r="D5" i="6"/>
  <c r="C7" i="6"/>
  <c r="C6" i="6"/>
  <c r="C5" i="6"/>
  <c r="B12" i="6"/>
  <c r="B11" i="6"/>
  <c r="B10" i="6"/>
  <c r="B9" i="6"/>
  <c r="B8" i="6"/>
  <c r="B7" i="6"/>
  <c r="B6" i="6"/>
  <c r="B5" i="6"/>
  <c r="D4" i="6"/>
  <c r="C4" i="6"/>
  <c r="B4" i="6"/>
  <c r="D3" i="6"/>
  <c r="C3" i="6"/>
  <c r="B3" i="6"/>
  <c r="D2" i="6"/>
  <c r="C2" i="6"/>
  <c r="B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6" l="1"/>
  <c r="F3" i="6" s="1"/>
  <c r="E2" i="6"/>
  <c r="G2" i="6" s="1"/>
  <c r="E13" i="6"/>
  <c r="F13" i="6" s="1"/>
  <c r="E12" i="6"/>
  <c r="F12" i="6" s="1"/>
  <c r="E11" i="6"/>
  <c r="F11" i="6" s="1"/>
  <c r="E10" i="6"/>
  <c r="F10" i="6" s="1"/>
  <c r="E9" i="6"/>
  <c r="H9" i="6" s="1"/>
  <c r="E8" i="6"/>
  <c r="F8" i="6" s="1"/>
  <c r="E7" i="6"/>
  <c r="H7" i="6" s="1"/>
  <c r="E6" i="6"/>
  <c r="H6" i="6" s="1"/>
  <c r="E5" i="6"/>
  <c r="H5" i="6" s="1"/>
  <c r="E4" i="6"/>
  <c r="G4" i="6" s="1"/>
  <c r="F2" i="6" l="1"/>
  <c r="G13" i="6"/>
  <c r="G7" i="6"/>
  <c r="F7" i="6"/>
  <c r="H2" i="6"/>
  <c r="H4" i="6"/>
  <c r="H12" i="6"/>
  <c r="G5" i="6"/>
  <c r="G3" i="6"/>
  <c r="G12" i="6"/>
  <c r="H10" i="6"/>
  <c r="H3" i="6"/>
  <c r="F5" i="6"/>
  <c r="G8" i="6"/>
  <c r="F4" i="6"/>
  <c r="G9" i="6"/>
  <c r="G11" i="6"/>
  <c r="H13" i="6"/>
  <c r="F9" i="6"/>
  <c r="G10" i="6"/>
  <c r="H11" i="6"/>
  <c r="H8" i="6"/>
  <c r="F6" i="6"/>
  <c r="G6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<sst xmlns="http://schemas.openxmlformats.org/spreadsheetml/2006/main" count="9068" uniqueCount="2114">
  <si>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</si>
  <si>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</si>
  <si>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</si>
  <si>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</si>
  <si>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</si>
  <si>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</si>
  <si>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</si>
  <si>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</si>
  <si>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</si>
  <si>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</si>
  <si>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</si>
  <si>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</si>
  <si>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</si>
  <si>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</si>
  <si>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</si>
  <si>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</si>
  <si>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</si>
  <si>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</si>
  <si>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</si>
  <si>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</si>
  <si>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</si>
  <si>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</si>
  <si>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</si>
  <si>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</si>
  <si>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</si>
  <si>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</si>
  <si>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</si>
  <si>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</si>
  <si>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</si>
  <si>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</si>
  <si>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</si>
  <si>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</si>
  <si>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</si>
  <si>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</si>
  <si>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</si>
  <si>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</si>
  <si>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</si>
  <si>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</si>
  <si>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</si>
  <si>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</si>
  <si>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</si>
  <si>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</si>
  <si>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</si>
  <si>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</si>
  <si>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</si>
  <si>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</si>
  <si>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</si>
  <si>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</si>
  <si>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</si>
  <si>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</si>
  <si>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</si>
  <si>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</si>
  <si>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</si>
  <si>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</si>
  <si>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</si>
  <si>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</si>
  <si>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</si>
  <si>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</si>
  <si>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</si>
  <si>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</si>
  <si>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</si>
  <si>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</si>
  <si>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</si>
  <si>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</si>
  <si>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</si>
  <si>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</si>
  <si>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</si>
  <si>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</si>
  <si>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</si>
  <si>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</si>
  <si>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</si>
  <si>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</si>
  <si>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</si>
  <si>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</si>
  <si>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</si>
  <si>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</si>
  <si>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</si>
  <si>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</si>
  <si>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</si>
  <si>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</si>
  <si>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</si>
  <si>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</si>
  <si>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</si>
  <si>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</si>
  <si>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</si>
  <si>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</si>
  <si>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</si>
  <si>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</si>
  <si>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</si>
  <si>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</si>
  <si>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</si>
  <si>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</si>
  <si>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</si>
  <si>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</si>
  <si>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</si>
  <si>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</si>
  <si>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</si>
  <si>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</si>
  <si>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</si>
  <si>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</si>
  <si>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</si>
  <si>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</si>
  <si>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</si>
  <si>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</si>
  <si>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</si>
  <si>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</si>
  <si>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</si>
  <si>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</si>
  <si>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</si>
  <si>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</si>
  <si>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</si>
  <si>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</si>
  <si>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</si>
  <si>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</si>
  <si>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</si>
  <si>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</si>
  <si>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</si>
  <si>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</si>
  <si>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</si>
  <si>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</si>
  <si>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</si>
  <si>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</si>
  <si>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</si>
  <si>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</si>
  <si>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</si>
  <si>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</si>
  <si>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</si>
  <si>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</si>
  <si>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</si>
  <si>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</si>
  <si>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</si>
  <si>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</si>
  <si>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</si>
  <si>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</si>
  <si>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</si>
  <si>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</si>
  <si>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</si>
  <si>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</si>
  <si>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</si>
  <si>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</si>
  <si>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</si>
  <si>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</si>
  <si>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</si>
  <si>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</si>
  <si>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</si>
  <si>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</si>
  <si>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</si>
  <si>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</si>
  <si>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</si>
  <si>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</si>
  <si>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</si>
  <si>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</si>
  <si>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</si>
  <si>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</si>
  <si>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</si>
  <si>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</si>
  <si>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</si>
  <si>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</si>
  <si>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</si>
  <si>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</si>
  <si>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</si>
  <si>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</si>
  <si>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</si>
  <si>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</si>
  <si>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</si>
  <si>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</si>
  <si>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</si>
  <si>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</si>
  <si>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</si>
  <si>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</si>
  <si>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</si>
  <si>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</si>
  <si>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</si>
  <si>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</si>
  <si>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</si>
  <si>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</si>
  <si>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</si>
  <si>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</si>
  <si>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</si>
  <si>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</si>
  <si>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</si>
  <si>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</si>
  <si>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</si>
  <si>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</si>
  <si>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</si>
  <si>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</si>
  <si>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</si>
  <si>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</si>
  <si>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</si>
  <si>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</si>
  <si>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</si>
  <si>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</si>
  <si>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</si>
  <si>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</si>
  <si>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</si>
  <si>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</si>
  <si>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</si>
  <si>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</si>
  <si>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</si>
  <si>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</si>
  <si>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</si>
  <si>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</si>
  <si>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</si>
  <si>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</si>
  <si>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</si>
  <si>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</si>
  <si>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</si>
  <si>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</si>
  <si>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</si>
  <si>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</si>
  <si>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</si>
  <si>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</si>
  <si>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</si>
  <si>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</si>
  <si>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</si>
  <si>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</si>
  <si>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</si>
  <si>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</si>
  <si>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</si>
  <si>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</si>
  <si>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</si>
  <si>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</si>
  <si>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</si>
  <si>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</si>
  <si>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</si>
  <si>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</si>
  <si>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</si>
  <si>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</si>
  <si>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</si>
  <si>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</si>
  <si>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</si>
  <si>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</si>
  <si>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</si>
  <si>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</si>
  <si>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</si>
  <si>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</si>
  <si>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</si>
  <si>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</si>
  <si>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</si>
  <si>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</si>
  <si>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</si>
  <si>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</si>
  <si>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</si>
  <si>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</si>
  <si>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</si>
  <si>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</si>
  <si>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</si>
  <si>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</si>
  <si>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</si>
  <si>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</si>
  <si>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</si>
  <si>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</si>
  <si>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</si>
  <si>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</si>
  <si>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</si>
  <si>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</si>
  <si>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</si>
  <si>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</si>
  <si>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</si>
  <si>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</si>
  <si>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</si>
  <si>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</si>
  <si>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</si>
  <si>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</si>
  <si>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</si>
  <si>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</si>
  <si>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</si>
  <si>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</si>
  <si>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</si>
  <si>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</si>
  <si>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</si>
  <si>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</si>
  <si>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</si>
  <si>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</si>
  <si>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</si>
  <si>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</si>
  <si>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</si>
  <si>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</si>
  <si>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</si>
  <si>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</si>
  <si>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</si>
  <si>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</si>
  <si>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</si>
  <si>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</si>
  <si>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</si>
  <si>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</si>
  <si>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</si>
  <si>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</si>
  <si>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</si>
  <si>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</si>
  <si>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</si>
  <si>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</si>
  <si>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</si>
  <si>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</si>
  <si>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</si>
  <si>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</si>
  <si>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</si>
  <si>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</si>
  <si>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</si>
  <si>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</si>
  <si>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</si>
  <si>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</si>
  <si>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</si>
  <si>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</si>
  <si>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</si>
  <si>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</si>
  <si>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</si>
  <si>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</si>
  <si>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</si>
  <si>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</si>
  <si>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</si>
  <si>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</si>
  <si>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</si>
  <si>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</si>
  <si>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</si>
  <si>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</si>
  <si>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</si>
  <si>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</si>
  <si>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</si>
  <si>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</si>
  <si>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</si>
  <si>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</si>
  <si>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</si>
  <si>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</si>
  <si>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</si>
  <si>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</si>
  <si>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</si>
  <si>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</si>
  <si>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</si>
  <si>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</si>
  <si>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</si>
  <si>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</si>
  <si>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</si>
  <si>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</si>
  <si>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</si>
  <si>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</si>
  <si>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</si>
  <si>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</si>
  <si>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</si>
  <si>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</si>
  <si>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</si>
  <si>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</si>
  <si>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</si>
  <si>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</si>
  <si>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</si>
  <si>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</si>
  <si>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</si>
  <si>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</si>
  <si>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</si>
  <si>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</si>
  <si>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</si>
  <si>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</si>
  <si>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</si>
  <si>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</si>
  <si>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</si>
  <si>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</si>
  <si>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</si>
  <si>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</si>
  <si>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</si>
  <si>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</si>
  <si>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</si>
  <si>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</si>
  <si>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</si>
  <si>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</si>
  <si>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</si>
  <si>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</si>
  <si>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</si>
  <si>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</si>
  <si>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</si>
  <si>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</si>
  <si>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</si>
  <si>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</si>
  <si>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</si>
  <si>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</si>
  <si>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</si>
  <si>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</si>
  <si>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</si>
  <si>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</si>
  <si>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</si>
  <si>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</si>
  <si>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</si>
  <si>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</si>
  <si>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</si>
  <si>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</si>
  <si>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</si>
  <si>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</si>
  <si>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</si>
  <si>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</si>
  <si>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</si>
  <si>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</si>
  <si>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</si>
  <si>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</si>
  <si>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</si>
  <si>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</si>
  <si>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</si>
  <si>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</si>
  <si>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</si>
  <si>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</si>
  <si>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</si>
  <si>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</si>
  <si>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</si>
  <si>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</si>
  <si>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</si>
  <si>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</si>
  <si>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</si>
  <si>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</si>
  <si>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</si>
  <si>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</si>
  <si>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</si>
  <si>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</si>
  <si>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</si>
  <si>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</si>
  <si>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</si>
  <si>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</si>
  <si>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</si>
  <si>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</si>
  <si>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</si>
  <si>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</si>
  <si>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</si>
  <si>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</si>
  <si>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</si>
  <si>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</si>
  <si>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</si>
  <si>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</si>
  <si>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</si>
  <si>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</si>
  <si>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</si>
  <si>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</si>
  <si>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</si>
  <si>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</si>
  <si>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</si>
  <si>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</si>
  <si>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</si>
  <si>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</si>
  <si>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</si>
  <si>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</si>
  <si>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</si>
  <si>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</si>
  <si>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</si>
  <si>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</si>
  <si>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</si>
  <si>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</si>
  <si>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</si>
  <si>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</si>
  <si>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</si>
  <si>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</si>
  <si>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</si>
  <si>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</si>
  <si>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</si>
  <si>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</si>
  <si>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</si>
  <si>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</si>
  <si>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</si>
  <si>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</si>
  <si>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</si>
  <si>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</si>
  <si>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</si>
  <si>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</si>
  <si>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</si>
  <si>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</si>
  <si>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</si>
  <si>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</si>
  <si>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</si>
  <si>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</si>
  <si>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</si>
  <si>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</si>
  <si>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</si>
  <si>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</si>
  <si>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</si>
  <si>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</si>
  <si>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</si>
  <si>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</si>
  <si>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</si>
  <si>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</si>
  <si>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</si>
  <si>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</si>
  <si>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</si>
  <si>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</si>
  <si>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</si>
  <si>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</si>
  <si>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</si>
  <si>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</si>
  <si>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</si>
  <si>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</si>
  <si>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</si>
  <si>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</si>
  <si>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</si>
  <si>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</si>
  <si>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</si>
  <si>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</si>
  <si>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</si>
  <si>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</si>
  <si>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</si>
  <si>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</si>
  <si>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</si>
  <si>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</si>
  <si>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</si>
  <si>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</si>
  <si>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</si>
  <si>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</si>
  <si>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</si>
  <si>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</si>
  <si>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</si>
  <si>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</si>
  <si>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</si>
  <si>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</si>
  <si>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</si>
  <si>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</si>
  <si>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</si>
  <si>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</si>
  <si>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</si>
  <si>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</si>
  <si>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</si>
  <si>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</si>
  <si>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</si>
  <si>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</si>
  <si>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</si>
  <si>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</si>
  <si>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</si>
  <si>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</si>
  <si>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</si>
  <si>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</si>
  <si>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</si>
  <si>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</si>
  <si>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</si>
  <si>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</si>
  <si>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</si>
  <si>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</si>
  <si>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</si>
  <si>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</si>
  <si>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</si>
  <si>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</si>
  <si>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</si>
  <si>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</si>
  <si>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</si>
  <si>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</si>
  <si>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</si>
  <si>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</si>
  <si>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</si>
  <si>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</si>
  <si>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</si>
  <si>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</si>
  <si>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</si>
  <si>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</si>
  <si>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</si>
  <si>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</si>
  <si>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</si>
  <si>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</si>
  <si>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</si>
  <si>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</si>
  <si>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</si>
  <si>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</si>
  <si>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</si>
  <si>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</si>
  <si>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</si>
  <si>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</si>
  <si>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</si>
  <si>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</si>
  <si>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</si>
  <si>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</si>
  <si>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</si>
  <si>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</si>
  <si>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</si>
  <si>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</si>
  <si>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</si>
  <si>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</si>
  <si>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</si>
  <si>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</si>
  <si>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</si>
  <si>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</si>
  <si>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</si>
  <si>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</si>
  <si>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</si>
  <si>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</si>
  <si>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</si>
  <si>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</si>
  <si>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</si>
  <si>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</si>
  <si>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</si>
  <si>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</si>
  <si>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</si>
  <si>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</si>
  <si>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</si>
  <si>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</si>
  <si>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</si>
  <si>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</si>
  <si>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</si>
  <si>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</si>
  <si>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</si>
  <si>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</si>
  <si>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</si>
  <si>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</si>
  <si>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</si>
  <si>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</si>
  <si>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</si>
  <si>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</si>
  <si>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</si>
  <si>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</si>
  <si>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</si>
  <si>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</si>
  <si>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</si>
  <si>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</si>
  <si>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</si>
  <si>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</si>
  <si>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</si>
  <si>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</si>
  <si>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</si>
  <si>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</si>
  <si>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</si>
  <si>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</si>
  <si>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</si>
  <si>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</si>
  <si>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</si>
  <si>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</si>
  <si>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</si>
  <si>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</si>
  <si>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</si>
  <si>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</si>
  <si>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</si>
  <si>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</si>
  <si>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</si>
  <si>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</si>
  <si>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</si>
  <si>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</si>
  <si>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</si>
  <si>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</si>
  <si>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</si>
  <si>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</si>
  <si>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</si>
  <si>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</si>
  <si>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</si>
  <si>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</si>
  <si>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</si>
  <si>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</si>
  <si>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</si>
  <si>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</si>
  <si>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</si>
  <si>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</si>
  <si>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</si>
  <si>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</si>
  <si>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</si>
  <si>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</si>
  <si>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</si>
  <si>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</si>
  <si>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</si>
  <si>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</si>
  <si>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</si>
  <si>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</si>
  <si>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</si>
  <si>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</si>
  <si>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</si>
  <si>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</si>
  <si>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</si>
  <si>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</si>
  <si>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</si>
  <si>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</si>
  <si>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</si>
  <si>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</si>
  <si>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</si>
  <si>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</si>
  <si>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</si>
  <si>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</si>
  <si>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</si>
  <si>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</si>
  <si>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</si>
  <si>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</si>
  <si>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</si>
  <si>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</si>
  <si>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</si>
  <si>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</si>
  <si>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</si>
  <si>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</si>
  <si>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</si>
  <si>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</si>
  <si>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</si>
  <si>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</si>
  <si>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</si>
  <si>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</si>
  <si>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</si>
  <si>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</si>
  <si>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</si>
  <si>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</si>
  <si>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</si>
  <si>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</si>
  <si>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</si>
  <si>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</si>
  <si>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</si>
  <si>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</si>
  <si>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</si>
  <si>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</si>
  <si>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</si>
  <si>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</si>
  <si>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</si>
  <si>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</si>
  <si>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</si>
  <si>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</si>
  <si>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</si>
  <si>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</si>
  <si>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</si>
  <si>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</si>
  <si>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</si>
  <si>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</si>
  <si>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</si>
  <si>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</si>
  <si>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</si>
  <si>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</si>
  <si>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</si>
  <si>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</si>
  <si>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</si>
  <si>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</si>
  <si>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</si>
  <si>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</si>
  <si>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</si>
  <si>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</si>
  <si>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</si>
  <si>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</si>
  <si>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</si>
  <si>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</si>
  <si>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</si>
  <si>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</si>
  <si>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</si>
  <si>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</si>
  <si>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</si>
  <si>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</si>
  <si>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</si>
  <si>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</si>
  <si>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</si>
  <si>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</si>
  <si>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</si>
  <si>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</si>
  <si>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</si>
  <si>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</si>
  <si>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</si>
  <si>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</si>
  <si>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</si>
  <si>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</si>
  <si>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</si>
  <si>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</si>
  <si>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</si>
  <si>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</si>
  <si>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</si>
  <si>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</si>
  <si>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</si>
  <si>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</si>
  <si>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</si>
  <si>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</si>
  <si>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</si>
  <si>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</si>
  <si>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</si>
  <si>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</si>
  <si>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</si>
  <si>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</si>
  <si>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</si>
  <si>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</si>
  <si>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</si>
  <si>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</si>
  <si>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</si>
  <si>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</si>
  <si>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</si>
  <si>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</si>
  <si>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</si>
  <si>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</si>
  <si>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</si>
  <si>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</si>
  <si>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</si>
  <si>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</si>
  <si>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</si>
  <si>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</si>
  <si>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</si>
  <si>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</si>
  <si>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</si>
  <si>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</si>
  <si>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</si>
  <si>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</si>
  <si>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</si>
  <si>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</si>
  <si>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</si>
  <si>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</si>
  <si>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</si>
  <si>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</si>
  <si>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</si>
  <si>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</si>
  <si>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</si>
  <si>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</si>
  <si>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</si>
  <si>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</si>
  <si>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</si>
  <si>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</si>
  <si>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</si>
  <si>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</si>
  <si>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</si>
  <si>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</si>
  <si>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</si>
  <si>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</si>
  <si>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</si>
  <si>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</si>
  <si>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</si>
  <si>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</si>
  <si>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</si>
  <si>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</si>
  <si>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</si>
  <si>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</si>
  <si>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</si>
  <si>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</si>
  <si>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</si>
  <si>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</si>
  <si>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</si>
  <si>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</si>
  <si>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</si>
  <si>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</si>
  <si>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</si>
  <si>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</si>
  <si>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</si>
  <si>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</si>
  <si>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</si>
  <si>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</si>
  <si>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</si>
  <si>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</si>
  <si>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</si>
  <si>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</si>
  <si>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</si>
  <si>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</si>
  <si>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</si>
  <si>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</si>
  <si>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</si>
  <si>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</si>
  <si>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</si>
  <si>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</si>
  <si>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</si>
  <si>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</si>
  <si>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</si>
  <si>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</si>
  <si>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</si>
  <si>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</si>
  <si>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</si>
  <si>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</si>
  <si>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</si>
  <si>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</si>
  <si>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</si>
  <si>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</si>
  <si>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</si>
  <si>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</si>
  <si>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</si>
  <si>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</si>
  <si>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</si>
  <si>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</si>
  <si>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</si>
  <si>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</si>
  <si>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</si>
  <si>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</si>
  <si>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</si>
  <si>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</si>
  <si>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</si>
  <si>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</si>
  <si>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</si>
  <si>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</si>
  <si>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</si>
  <si>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</si>
  <si>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</si>
  <si>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</si>
  <si>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</si>
  <si>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</si>
  <si>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</si>
  <si>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</si>
  <si>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</si>
  <si>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</si>
  <si>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</si>
  <si>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</si>
  <si>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</si>
  <si>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</si>
  <si>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</si>
  <si>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</si>
  <si>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</si>
  <si>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</si>
  <si>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</si>
  <si>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</si>
  <si>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</si>
  <si>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</si>
  <si>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</si>
  <si>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</si>
  <si>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</si>
  <si>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</si>
  <si>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</si>
  <si>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</si>
  <si>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</si>
  <si>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</si>
  <si>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</si>
  <si>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</si>
  <si>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</si>
  <si>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</si>
  <si>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</si>
  <si>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</si>
  <si>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</si>
  <si>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</si>
  <si>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</si>
  <si>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</si>
  <si>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</si>
  <si>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</si>
  <si>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</si>
  <si>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</si>
  <si>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</si>
  <si>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</si>
  <si>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</si>
  <si>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</si>
  <si>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</si>
  <si>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</si>
  <si>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</si>
  <si>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</si>
  <si>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</si>
  <si>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</si>
  <si>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</si>
  <si>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</si>
  <si>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</si>
  <si>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</si>
  <si>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</si>
  <si>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</si>
  <si>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</si>
  <si>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</si>
  <si>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</si>
  <si>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</si>
  <si>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</si>
  <si>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</si>
  <si>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</si>
  <si>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</si>
  <si>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</si>
  <si>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</si>
  <si>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</si>
  <si>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</si>
  <si>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</si>
  <si>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</si>
  <si>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</si>
  <si>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</si>
  <si>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</si>
  <si>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</si>
  <si>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</si>
  <si>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</si>
  <si>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</si>
  <si>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</si>
  <si>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</si>
  <si>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</si>
  <si>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</si>
  <si>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</si>
  <si>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</si>
  <si>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</si>
  <si>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</si>
  <si>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</si>
  <si>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</si>
  <si>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</si>
  <si>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</si>
  <si>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</si>
  <si>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</si>
  <si>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</si>
  <si>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</si>
  <si>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</si>
  <si>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</si>
  <si>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</si>
  <si>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</si>
  <si>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</si>
  <si>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</si>
  <si>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</si>
  <si>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</si>
  <si>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</si>
  <si>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</si>
  <si>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</si>
  <si>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</si>
  <si>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</si>
  <si>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</si>
  <si>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</si>
  <si>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</si>
  <si>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</si>
  <si>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</si>
  <si>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</si>
  <si>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</si>
  <si>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</si>
  <si>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</si>
  <si>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</si>
  <si>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</si>
  <si>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</si>
  <si>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</si>
  <si>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</si>
  <si>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</si>
  <si>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</si>
  <si>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</si>
  <si>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</si>
  <si>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</si>
  <si>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</si>
  <si>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</si>
  <si>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</si>
  <si>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</si>
  <si>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</si>
  <si>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</si>
  <si>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</si>
  <si>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</si>
  <si>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</si>
  <si>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</si>
  <si>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</si>
  <si>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</si>
  <si>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</si>
  <si>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</si>
  <si>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</si>
  <si>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</si>
  <si>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</si>
  <si>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</si>
  <si>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</si>
  <si>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</si>
  <si>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</si>
  <si>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</si>
  <si>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</si>
  <si>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</si>
  <si>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</si>
  <si>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</si>
  <si>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</si>
  <si>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</si>
  <si>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</si>
  <si>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</si>
  <si>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</si>
  <si>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</si>
  <si>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</si>
  <si>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</si>
  <si>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</si>
  <si>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</si>
  <si>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</si>
  <si>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</si>
  <si>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</si>
  <si>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</si>
  <si>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</si>
  <si>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</si>
  <si>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</si>
  <si>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</si>
  <si>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</si>
  <si>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</si>
  <si>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</si>
  <si>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</si>
  <si>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</si>
  <si>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</si>
  <si>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</si>
  <si>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</si>
  <si>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</si>
  <si>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</si>
  <si>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</si>
  <si>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</si>
  <si>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</si>
  <si>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</si>
  <si>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</si>
  <si>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</si>
  <si>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</si>
  <si>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</si>
  <si>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</si>
  <si>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</si>
  <si>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</si>
  <si>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</si>
  <si>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</si>
  <si>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</si>
  <si>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</si>
  <si>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</si>
  <si>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</si>
  <si>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</si>
  <si>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</si>
  <si>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</si>
  <si>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</si>
  <si>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</si>
  <si>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</si>
  <si>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</si>
  <si>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</si>
  <si>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</si>
  <si>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</si>
  <si>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</si>
  <si>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</si>
  <si>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</si>
  <si>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</si>
  <si>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</si>
  <si>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</si>
  <si>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</si>
  <si>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</si>
  <si>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</si>
  <si>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</si>
  <si>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</si>
  <si>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</si>
  <si>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</si>
  <si>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</si>
  <si>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</si>
  <si>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</si>
  <si>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</si>
  <si>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</si>
  <si>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</si>
  <si>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</si>
  <si>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</si>
  <si>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</si>
  <si>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</si>
  <si>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</si>
  <si>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</si>
  <si>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</si>
  <si>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</si>
  <si>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</si>
  <si>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</si>
  <si>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</si>
  <si>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</si>
  <si>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</si>
  <si>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</si>
  <si>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</si>
  <si>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</si>
  <si>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</si>
  <si>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</si>
  <si>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</si>
  <si>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</si>
  <si>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</si>
  <si>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</si>
  <si>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</si>
  <si>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</si>
  <si>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</si>
  <si>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</si>
  <si>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</si>
  <si>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</si>
  <si>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</si>
  <si>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</si>
  <si>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</si>
  <si>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</si>
  <si>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</si>
  <si>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</si>
  <si>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</si>
  <si>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</si>
  <si>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</si>
  <si>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</si>
  <si>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</si>
  <si>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</si>
  <si>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</si>
  <si>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</si>
  <si>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</si>
  <si>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</si>
  <si>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</si>
  <si>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</si>
  <si>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</si>
  <si>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</si>
  <si>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</si>
  <si>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</si>
  <si>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</si>
  <si>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</si>
  <si>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</si>
  <si>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</si>
  <si>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</si>
  <si>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</si>
  <si>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</si>
  <si>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</si>
  <si>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</si>
  <si>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</si>
  <si>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</si>
  <si>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</si>
  <si>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</si>
  <si>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</si>
  <si>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</si>
  <si>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</si>
  <si>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</si>
  <si>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</si>
  <si>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</si>
  <si>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</si>
  <si>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</si>
  <si>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</si>
  <si>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</si>
  <si>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</si>
  <si>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</si>
  <si>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</si>
  <si>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</si>
  <si>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</si>
  <si>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</si>
  <si>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</si>
  <si>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</si>
  <si>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</si>
  <si>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</si>
  <si>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</si>
  <si>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</si>
  <si>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</si>
  <si>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</si>
  <si>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</si>
  <si>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</si>
  <si>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</si>
  <si>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</si>
  <si>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</si>
  <si>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</si>
  <si>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</si>
  <si>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</si>
  <si>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</si>
  <si>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</si>
  <si>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</si>
  <si>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</si>
  <si>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</si>
  <si>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</si>
  <si>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</si>
  <si>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</si>
  <si>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</si>
  <si>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</si>
  <si>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</si>
  <si>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</si>
  <si>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</si>
  <si>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</si>
  <si>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</si>
  <si>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</si>
  <si>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</si>
  <si>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</si>
  <si>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</si>
  <si>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</si>
  <si>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</si>
  <si>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</si>
  <si>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</si>
  <si>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</si>
  <si>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</si>
  <si>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</si>
  <si>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</si>
  <si>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</si>
  <si>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</si>
  <si>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</si>
  <si>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</si>
  <si>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</si>
  <si>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</si>
  <si>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</si>
  <si>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</si>
  <si>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</si>
  <si>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</si>
  <si>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</si>
  <si>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</si>
  <si>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</si>
  <si>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</si>
  <si>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</si>
  <si>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</si>
  <si>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</si>
  <si>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</si>
  <si>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</si>
  <si>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</si>
  <si>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</si>
  <si>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</si>
  <si>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</si>
  <si>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</si>
  <si>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</si>
  <si>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</si>
  <si>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</si>
  <si>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</si>
  <si>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</si>
  <si>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</si>
  <si>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</si>
  <si>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</si>
  <si>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</si>
  <si>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</si>
  <si>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</si>
  <si>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</si>
  <si>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</si>
  <si>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</si>
  <si>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</si>
  <si>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</si>
  <si>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</si>
  <si>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</si>
  <si>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</si>
  <si>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</si>
  <si>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</si>
  <si>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</si>
  <si>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</si>
  <si>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</si>
  <si>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</si>
  <si>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</si>
  <si>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</si>
  <si>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</si>
  <si>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</si>
  <si>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</si>
  <si>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</si>
  <si>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</si>
  <si>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</si>
  <si>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</si>
  <si>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</si>
  <si>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</si>
  <si>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</si>
  <si>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</si>
  <si>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</si>
  <si>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</si>
  <si>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</si>
  <si>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</si>
  <si>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</si>
  <si>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</si>
  <si>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</si>
  <si>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</si>
  <si>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</si>
  <si>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</si>
  <si>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</si>
  <si>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</si>
  <si>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</si>
  <si>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</si>
  <si>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</si>
  <si>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</si>
  <si>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</si>
  <si>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</si>
  <si>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</si>
  <si>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</si>
  <si>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</si>
  <si>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</si>
  <si>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</si>
  <si>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</si>
  <si>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</si>
  <si>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</si>
  <si>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</si>
  <si>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</si>
  <si>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</si>
  <si>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</si>
  <si>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</si>
  <si>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</si>
  <si>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</si>
  <si>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</si>
  <si>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</si>
  <si>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</si>
  <si>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</si>
  <si>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</si>
  <si>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</si>
  <si>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</si>
  <si>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</si>
  <si>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</si>
  <si>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</si>
  <si>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</si>
  <si>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</si>
  <si>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</si>
  <si>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</si>
  <si>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</si>
  <si>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</si>
  <si>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</si>
  <si>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</si>
  <si>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</si>
  <si>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</si>
  <si>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</si>
  <si>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</si>
  <si>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</si>
  <si>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</si>
  <si>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</si>
  <si>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</si>
  <si>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</si>
  <si>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</si>
  <si>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</si>
  <si>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</si>
  <si>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</si>
  <si>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</si>
  <si>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</si>
  <si>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</si>
  <si>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</si>
  <si>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</si>
  <si>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</si>
  <si>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</si>
  <si>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</si>
  <si>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</si>
  <si>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</si>
  <si>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</si>
  <si>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</si>
  <si>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</si>
  <si>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</si>
  <si>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</si>
  <si>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</si>
  <si>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</si>
  <si>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</si>
  <si>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</si>
  <si>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</si>
  <si>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</si>
  <si>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</si>
  <si>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</si>
  <si>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</si>
  <si>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</si>
  <si>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</si>
  <si>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</si>
  <si>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</si>
  <si>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</si>
  <si>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</si>
  <si>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</si>
  <si>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</si>
  <si>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</si>
  <si>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</si>
  <si>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</si>
  <si>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</si>
  <si>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</si>
  <si>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</si>
  <si>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</si>
  <si>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</si>
  <si>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</si>
  <si>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</si>
  <si>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</si>
  <si>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</si>
  <si>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</si>
  <si>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</si>
  <si>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</si>
  <si>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</si>
  <si>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</si>
  <si>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</si>
  <si>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</si>
  <si>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</si>
  <si>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</si>
  <si>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</si>
  <si>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</si>
  <si>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</si>
  <si>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</si>
  <si>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</si>
  <si>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</si>
  <si>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</si>
  <si>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</si>
  <si>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</si>
  <si>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</si>
  <si>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</si>
  <si>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</si>
  <si>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</si>
  <si>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</si>
  <si>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</si>
  <si>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</si>
  <si>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</si>
  <si>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</si>
  <si>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</si>
  <si>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</si>
  <si>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</si>
  <si>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</si>
  <si>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</si>
  <si>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</si>
  <si>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</si>
  <si>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</si>
  <si>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</si>
  <si>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</si>
  <si>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</si>
  <si>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</si>
  <si>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</si>
  <si>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</si>
  <si>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</si>
  <si>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</si>
  <si>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</si>
  <si>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</si>
  <si>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</si>
  <si>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</si>
  <si>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</si>
  <si>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</si>
  <si>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</si>
  <si>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</si>
  <si>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</si>
  <si>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</si>
  <si>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</si>
  <si>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</si>
  <si>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</si>
  <si>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</si>
  <si>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</si>
  <si>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</si>
  <si>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</si>
  <si>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</si>
  <si>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</si>
  <si>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</si>
  <si>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</si>
  <si>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</si>
  <si>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</si>
  <si>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</si>
  <si>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</si>
  <si>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</si>
  <si>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</si>
  <si>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</si>
  <si>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</si>
  <si>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</si>
  <si>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</si>
  <si>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</si>
  <si>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</si>
  <si>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</si>
  <si>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</si>
  <si>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</si>
  <si>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</si>
  <si>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</si>
  <si>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</si>
  <si>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</si>
  <si>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</si>
  <si>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</si>
  <si>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</si>
  <si>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</si>
  <si>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</si>
  <si>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</si>
  <si>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</si>
  <si>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</si>
  <si>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</si>
  <si>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</si>
  <si>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</si>
  <si>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</si>
  <si>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</si>
  <si>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</si>
  <si>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</si>
  <si>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</si>
  <si>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</si>
  <si>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</si>
  <si>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</si>
  <si>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</si>
  <si>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</si>
  <si>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</si>
  <si>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</si>
  <si>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</si>
  <si>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</si>
  <si>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</si>
  <si>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</si>
  <si>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</si>
  <si>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</si>
  <si>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</si>
  <si>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</si>
  <si>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</si>
  <si>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</si>
  <si>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</si>
  <si>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</si>
  <si>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</si>
  <si>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</si>
  <si>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</si>
  <si>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</si>
  <si>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</si>
  <si>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</si>
  <si>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</si>
  <si>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</si>
  <si>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</si>
  <si>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</si>
  <si>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</si>
  <si>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</si>
  <si>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</si>
  <si>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</si>
  <si>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</si>
  <si>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</si>
  <si>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</si>
  <si>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</si>
  <si>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</si>
  <si>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</si>
  <si>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</si>
  <si>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</si>
  <si>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</si>
  <si>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</si>
  <si>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</si>
  <si>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</si>
  <si>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</si>
  <si>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</si>
  <si>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</si>
  <si>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</si>
  <si>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</si>
  <si>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</si>
  <si>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</si>
  <si>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</si>
  <si>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</si>
  <si>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</si>
  <si>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</si>
  <si>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</si>
  <si>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</si>
  <si>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</si>
  <si>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</si>
  <si>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</si>
  <si>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</si>
  <si>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</si>
  <si>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</si>
  <si>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</si>
  <si>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</si>
  <si>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</si>
  <si>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</si>
  <si>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</si>
  <si>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</si>
  <si>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</si>
  <si>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</si>
  <si>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</si>
  <si>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</si>
  <si>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</si>
  <si>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</si>
  <si>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</si>
  <si>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</si>
  <si>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</si>
  <si>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</si>
  <si>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</si>
  <si>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</si>
  <si>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</si>
  <si>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</si>
  <si>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</si>
  <si>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</si>
  <si>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</si>
  <si>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</si>
  <si>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</si>
  <si>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</si>
  <si>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</si>
  <si>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</si>
  <si>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</si>
  <si>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</si>
  <si>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</si>
  <si>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</si>
  <si>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</si>
  <si>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</si>
  <si>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</si>
  <si>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</si>
  <si>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</si>
  <si>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</si>
  <si>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</si>
  <si>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</si>
  <si>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</si>
  <si>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</si>
  <si>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</si>
  <si>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</si>
  <si>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</si>
  <si>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</si>
  <si>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</si>
  <si>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</si>
  <si>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</si>
  <si>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</si>
  <si>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</si>
  <si>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</si>
  <si>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</si>
  <si>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</si>
  <si>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</si>
  <si>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</si>
  <si>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</si>
  <si>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</si>
  <si>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</si>
  <si>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</si>
  <si>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</si>
  <si>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</si>
  <si>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</si>
  <si>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</si>
  <si>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</si>
  <si>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</si>
  <si>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</si>
  <si>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</si>
  <si>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</si>
  <si>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</si>
  <si>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</si>
  <si>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</si>
  <si>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</si>
  <si>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</si>
  <si>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</si>
  <si>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</si>
  <si>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</si>
  <si>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</si>
  <si>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</si>
  <si>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</si>
  <si>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</si>
  <si>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</si>
  <si>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</si>
  <si>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</si>
  <si>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</si>
  <si>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</si>
  <si>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</si>
  <si>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</si>
  <si>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</si>
  <si>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</si>
  <si>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</si>
  <si>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</si>
  <si>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</si>
  <si>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</si>
  <si>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</si>
  <si>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</si>
  <si>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</si>
  <si>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</si>
  <si>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</si>
  <si>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</si>
  <si>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</si>
  <si>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</si>
  <si>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</si>
  <si>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</si>
  <si>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</si>
  <si>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</si>
  <si>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</si>
  <si>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</si>
  <si>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</si>
  <si>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</si>
  <si>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</si>
  <si>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</si>
  <si>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</si>
  <si>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</si>
  <si>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</si>
  <si>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</si>
  <si>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</si>
  <si>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</si>
  <si>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</si>
  <si>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</si>
  <si>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</si>
  <si>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</si>
  <si>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</si>
  <si>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</si>
  <si>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</si>
  <si>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</si>
  <si>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</si>
  <si>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</si>
  <si>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</si>
  <si>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</si>
  <si>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</si>
  <si>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</si>
  <si>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</si>
  <si>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</si>
  <si>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</si>
  <si>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</si>
  <si>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</si>
  <si>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</si>
  <si>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</si>
  <si>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</si>
  <si>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</si>
  <si>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</si>
  <si>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</si>
  <si>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</si>
  <si>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</si>
  <si>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</si>
  <si>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</si>
  <si>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</si>
  <si>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</si>
  <si>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</si>
  <si>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</si>
  <si>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</si>
  <si>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</si>
  <si>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</si>
  <si>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</si>
  <si>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</si>
  <si>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</si>
  <si>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</si>
  <si>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</si>
  <si>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</si>
  <si>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</si>
  <si>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</si>
  <si>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</si>
  <si>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</si>
  <si>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</si>
  <si>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</si>
  <si>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</si>
  <si>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</si>
  <si>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</si>
  <si>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</si>
  <si>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</si>
  <si>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</si>
  <si>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</si>
  <si>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</si>
  <si>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</si>
  <si>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</si>
  <si>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</si>
  <si>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</si>
  <si>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</si>
  <si>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</si>
  <si>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</si>
  <si>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</si>
  <si>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</si>
  <si>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</si>
  <si>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</si>
  <si>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</si>
  <si>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</si>
  <si>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</si>
  <si>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</si>
  <si>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</si>
  <si>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</si>
  <si>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</si>
  <si>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</si>
  <si>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</si>
  <si>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</si>
  <si>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</si>
  <si>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</si>
  <si>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</si>
  <si>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</si>
  <si>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</si>
  <si>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</si>
  <si>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</si>
  <si>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</si>
  <si>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</si>
  <si>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</si>
  <si>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</si>
  <si>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</si>
  <si>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</si>
  <si>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</si>
  <si>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</si>
  <si>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</si>
  <si>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</si>
  <si>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</si>
  <si>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</si>
  <si>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</si>
  <si>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</si>
  <si>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</si>
  <si>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</si>
  <si>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</si>
  <si>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</si>
  <si>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</si>
  <si>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</si>
  <si>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</si>
  <si>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</si>
  <si>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</si>
  <si>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</si>
  <si>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</si>
  <si>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</si>
  <si>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</si>
  <si>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</si>
  <si>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</si>
  <si>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</si>
  <si>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</si>
  <si>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</si>
  <si>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</si>
  <si>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</si>
  <si>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</si>
  <si>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</si>
  <si>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</si>
  <si>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</si>
  <si>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</si>
  <si>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</si>
  <si>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</si>
  <si>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</si>
  <si>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</si>
  <si>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</si>
  <si>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</si>
  <si>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</si>
  <si>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</si>
  <si>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</si>
  <si>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</si>
  <si>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</si>
  <si>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</si>
  <si>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</si>
  <si>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</si>
  <si>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</si>
  <si>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</si>
  <si>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</si>
  <si>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</si>
  <si>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</si>
  <si>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</si>
  <si>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</si>
  <si>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</si>
  <si>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</si>
  <si>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</si>
  <si>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</si>
  <si>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</si>
  <si>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</si>
  <si>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</si>
  <si>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</si>
  <si>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</si>
  <si>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</si>
  <si>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</si>
  <si>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</si>
  <si>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</si>
  <si>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</si>
  <si>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</si>
  <si>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</si>
  <si>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</si>
  <si>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</si>
  <si>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</si>
  <si>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</si>
  <si>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</si>
  <si>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</si>
  <si>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</si>
  <si>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</si>
  <si>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</si>
  <si>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</si>
  <si>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</si>
  <si>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</si>
  <si>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</si>
  <si>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</si>
  <si>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</si>
  <si>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</si>
  <si>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</si>
  <si>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</si>
  <si>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</si>
  <si>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</si>
  <si>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</si>
  <si>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</si>
  <si>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</si>
  <si>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</si>
  <si>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</si>
  <si>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</si>
  <si>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</si>
  <si>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</si>
  <si>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</si>
  <si>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</si>
  <si>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</si>
  <si>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</si>
  <si>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</si>
  <si>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</si>
  <si>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</si>
  <si>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</si>
  <si>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</si>
  <si>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</si>
  <si>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</si>
  <si>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</si>
  <si>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</si>
  <si>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</si>
  <si>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</si>
  <si>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</si>
  <si>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</si>
  <si>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</si>
  <si>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</si>
  <si>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</si>
  <si>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</si>
  <si>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</si>
  <si>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</si>
  <si>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</si>
  <si>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</si>
  <si>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</si>
  <si>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</si>
  <si>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</si>
  <si>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</si>
  <si>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</si>
  <si>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</si>
  <si>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</si>
  <si>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</si>
  <si>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</si>
  <si>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</si>
  <si>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</si>
  <si>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</si>
  <si>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</si>
  <si>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</si>
  <si>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</si>
  <si>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</si>
  <si>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</si>
  <si>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</si>
  <si>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</si>
  <si>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</si>
  <si>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</si>
  <si>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</si>
  <si>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</si>
  <si>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</si>
  <si>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</si>
  <si>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</si>
  <si>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</si>
  <si>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</si>
  <si>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</si>
  <si>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</si>
  <si>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</si>
  <si>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</si>
  <si>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</si>
  <si>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</si>
  <si>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</si>
  <si>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</si>
  <si>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</si>
  <si>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</si>
  <si>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</si>
  <si>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</si>
  <si>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</si>
  <si>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</si>
  <si>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</si>
  <si>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</si>
  <si>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</si>
  <si>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</si>
  <si>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</si>
  <si>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</si>
  <si>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</si>
  <si>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</si>
  <si>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</si>
  <si>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</si>
  <si>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</si>
  <si>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</si>
  <si>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</si>
  <si>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</si>
  <si>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</si>
  <si>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</si>
  <si>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</si>
  <si>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</si>
  <si>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</si>
  <si>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</si>
  <si>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</si>
  <si>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</si>
  <si>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</si>
  <si>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</si>
  <si>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</si>
  <si>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</si>
  <si>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</si>
  <si>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</si>
  <si>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</si>
  <si>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</si>
  <si>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</si>
  <si>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</si>
  <si>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</si>
  <si>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</si>
  <si>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</si>
  <si>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</si>
  <si>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</si>
  <si>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</si>
  <si>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</si>
  <si>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</si>
  <si>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</si>
  <si>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</si>
  <si>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</si>
  <si>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</si>
  <si>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</si>
  <si>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</si>
  <si>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</si>
  <si>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</si>
  <si>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</si>
  <si>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</si>
  <si>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</si>
  <si>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</si>
  <si>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</si>
  <si>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</si>
  <si>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</si>
  <si>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</si>
  <si>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</si>
  <si>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</si>
  <si>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</si>
  <si>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</si>
  <si>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</si>
  <si>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</si>
  <si>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</si>
  <si>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</si>
  <si>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</si>
  <si>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</si>
  <si>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</si>
  <si>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</si>
  <si>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</si>
  <si>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</si>
  <si>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</si>
  <si>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</si>
  <si>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</si>
  <si>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</si>
  <si>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</si>
  <si>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</si>
  <si>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</si>
  <si>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</si>
  <si>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</si>
  <si>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</si>
  <si>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</si>
  <si>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</si>
  <si>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</si>
  <si>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</si>
  <si>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</si>
  <si>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</si>
  <si>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</si>
  <si>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</si>
  <si>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</si>
  <si>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</si>
  <si>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</si>
  <si>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</si>
  <si>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</si>
  <si>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</si>
  <si>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</si>
  <si>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</si>
  <si>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</si>
  <si>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</si>
  <si>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</si>
  <si>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</si>
  <si>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</si>
  <si>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</si>
  <si>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</si>
  <si>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</si>
  <si>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</si>
  <si>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</si>
  <si>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</si>
  <si>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</si>
  <si>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</si>
  <si>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</si>
  <si>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</si>
  <si>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</si>
  <si>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</si>
  <si>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</si>
  <si>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</si>
  <si>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</si>
  <si>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</si>
  <si>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</si>
  <si>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</si>
  <si>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</si>
  <si>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</si>
  <si>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</si>
  <si>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</si>
  <si>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</si>
  <si>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</si>
  <si>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</si>
  <si>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</si>
  <si>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</si>
  <si>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</si>
  <si>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</si>
  <si>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</si>
  <si>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</si>
  <si>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</si>
  <si>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</si>
  <si>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</si>
  <si>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</si>
  <si>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</si>
  <si>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</si>
  <si>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</si>
  <si>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</si>
  <si>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</si>
  <si>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</si>
  <si>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</si>
  <si>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</si>
  <si>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</si>
  <si>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</si>
  <si>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</si>
  <si>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</si>
  <si>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</si>
  <si>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</si>
  <si>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</si>
  <si>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</si>
  <si>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</si>
  <si>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</si>
  <si>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</si>
  <si>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Count of outcome</t>
  </si>
  <si>
    <t>(All)</t>
  </si>
  <si>
    <t>Row Labels</t>
  </si>
  <si>
    <t>Date Ended Conversion</t>
  </si>
  <si>
    <t>Date Created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</si>
  <si>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</si>
  <si>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</si>
  <si>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</si>
  <si>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</si>
  <si>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</si>
  <si>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</si>
  <si>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</si>
  <si>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</si>
  <si>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</si>
  <si>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</si>
  <si>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</si>
  <si>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</si>
  <si>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</si>
  <si>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</si>
  <si>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</si>
  <si>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</si>
  <si>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</si>
  <si>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</si>
  <si>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</si>
  <si>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</si>
  <si>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</si>
  <si>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</si>
  <si>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</si>
  <si>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</si>
  <si>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</si>
  <si>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</si>
  <si>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</si>
  <si>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</si>
  <si>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</si>
  <si>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</si>
  <si>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</si>
  <si>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</si>
  <si>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</si>
  <si>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</si>
  <si>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</si>
  <si>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Standard Deviation</t>
  </si>
  <si>
    <t>Sample Variance</t>
  </si>
  <si>
    <t>Minimum</t>
  </si>
  <si>
    <t>Maximum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</si>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</sst>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9D08E"/>
        <bgColor rgb="FF000000"/>
      </patternFill>
    </fill>
    <fill>
      <patternFill patternType="solid">
        <fgColor rgb="FFFFA0A6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10" applyNumberFormat="0" applyFont="0" applyFill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9" fontId="0" fillId="0" borderId="0" xfId="0" applyNumberForma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/>
    <xf numFmtId="0" fontId="18" fillId="0" borderId="10" xfId="43" applyFont="1"/>
    <xf numFmtId="0" fontId="0" fillId="0" borderId="10" xfId="43" applyFont="1"/>
    <xf numFmtId="0" fontId="19" fillId="0" borderId="11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tyle 1" xfId="43" xr:uid="{5D58473A-979A-1342-9131-1AC3A9D80A5C}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A0A6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A0A6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05C2A"/>
      <color rgb="FFFFA0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[PillaiVishnu_CrowdfundingBook.xlsx]Sheet1!PivotTable10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F-014A-8E59-8A7CFD3B5F6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F-014A-8E59-8A7CFD3B5F6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DF-014A-8E59-8A7CFD3B5F6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DF-014A-8E59-8A7CFD3B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544848"/>
        <c:axId val="842900512"/>
      </c:barChart>
      <c:catAx>
        <c:axId val="84254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00512"/>
        <c:crosses val="autoZero"/>
        <c:auto val="1"/>
        <c:lblAlgn val="ctr"/>
        <c:lblOffset val="100"/>
        <c:noMultiLvlLbl val="0"/>
      </c:catAx>
      <c:valAx>
        <c:axId val="8429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5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[PillaiVishnu_CrowdfundingBook.xlsx]Sheet2!PivotTable11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1-B949-92DA-A39EA74ECBC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1-B949-92DA-A39EA74ECBC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1-B949-92DA-A39EA74ECBC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1-B949-92DA-A39EA74E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8767920"/>
        <c:axId val="1128760384"/>
      </c:barChart>
      <c:catAx>
        <c:axId val="112876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60384"/>
        <c:crosses val="autoZero"/>
        <c:auto val="1"/>
        <c:lblAlgn val="ctr"/>
        <c:lblOffset val="100"/>
        <c:noMultiLvlLbl val="0"/>
      </c:catAx>
      <c:valAx>
        <c:axId val="11287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76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[PillaiVishnu_CrowdfundingBook.xlsx]Sheet3!PivotTable13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05C2A"/>
            </a:solidFill>
            <a:round/>
          </a:ln>
          <a:effectLst/>
        </c:spPr>
        <c:marker>
          <c:symbol val="circle"/>
          <c:size val="5"/>
          <c:spPr>
            <a:solidFill>
              <a:srgbClr val="F05C2A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D-5E49-842E-602DCA35B33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05C2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5C2A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D-5E49-842E-602DCA35B33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D-5E49-842E-602DCA35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848544"/>
        <c:axId val="1279258736"/>
      </c:lineChart>
      <c:catAx>
        <c:axId val="9898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258736"/>
        <c:crosses val="autoZero"/>
        <c:auto val="1"/>
        <c:lblAlgn val="ctr"/>
        <c:lblOffset val="100"/>
        <c:noMultiLvlLbl val="0"/>
      </c:catAx>
      <c:valAx>
        <c:axId val="12792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D-B643-9014-3EB86569D9E2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D-B643-9014-3EB86569D9E2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D-B643-9014-3EB86569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882928"/>
        <c:axId val="1826650880"/>
      </c:lineChart>
      <c:catAx>
        <c:axId val="17088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50880"/>
        <c:crosses val="autoZero"/>
        <c:auto val="1"/>
        <c:lblAlgn val="ctr"/>
        <c:lblOffset val="100"/>
        <c:noMultiLvlLbl val="0"/>
      </c:catAx>
      <c:valAx>
        <c:axId val="18266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8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44450</xdr:rowOff>
    </xdr:from>
    <xdr:to>
      <xdr:col>16</xdr:col>
      <xdr:colOff>660400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F869C-2DE0-F29D-4987-DD6422E29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31750</xdr:rowOff>
    </xdr:from>
    <xdr:to>
      <xdr:col>17</xdr:col>
      <xdr:colOff>393700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86398-B684-0D1D-16A1-3A5E0565F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211858</xdr:colOff>
      <xdr:row>0</xdr:row>
      <xdr:rowOff>114876</xdr:rowOff>
    </xdr:from>
    <xdr:to>
      <xdr:col>11</xdr:col>
      <xdr:colOff>427181</xdr:colOff>
      <xdr:row>17</xdr:row>
      <xdr:rowOff>196272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F3ACB-3266-8568-85CF-CE5EE24D8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13</xdr:row>
      <xdr:rowOff>99740</xdr:rowOff>
    </xdr:from>
    <xdr:to>
      <xdr:col>7</xdr:col>
      <xdr:colOff>1333500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0C235-533F-B292-D1F0-63F133836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Pillai" refreshedDate="45113.900932407407" createdVersion="8" refreshedVersion="8" minRefreshableVersion="3" recordCount="1001" xr:uid="{6B5004EC-88E9-844D-9AA1-B01B2C61EB9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AF6C6-DA7F-D142-946F-C94B326BC54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1DE81-F2EC-3243-A007-B2267322786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2C0C4F-0984-4742-9CFD-9A3E56EC91AF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62B5-BCF9-C543-B0C9-CFD8D5C7549E}">
  <dimension ref="A1:F14"/>
  <sheetViews>
    <sheetView tabSelected="1" zoomScale="92" workbookViewId="0">
      <selection activeCell="A15" sqref="A15"/>
    </sheetView>
  </sheetViews>
  <sheetFormatPr baseColWidth="10" defaultRowHeight="16" x14ac:dyDescent="0.2"/>
  <cols>
    <col min="1" max="1" width="15.83203125" bestFit="1" customWidth="1"/>
    <col min="2" max="2" width="17.8320312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2068</v>
      </c>
      <c r="B3" s="6" t="s">
        <v>2066</v>
      </c>
    </row>
    <row r="4" spans="1:6" x14ac:dyDescent="0.2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2064</v>
      </c>
      <c r="E8">
        <v>4</v>
      </c>
      <c r="F8">
        <v>4</v>
      </c>
    </row>
    <row r="9" spans="1:6" x14ac:dyDescent="0.2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F791-2A02-CD4D-9CA5-A0C18381270A}">
  <dimension ref="A1:F30"/>
  <sheetViews>
    <sheetView workbookViewId="0">
      <selection activeCell="A31" sqref="A31"/>
    </sheetView>
  </sheetViews>
  <sheetFormatPr baseColWidth="10" defaultRowHeight="16" x14ac:dyDescent="0.2"/>
  <cols>
    <col min="1" max="1" width="17" bestFit="1" customWidth="1"/>
    <col min="2" max="2" width="16.664062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2031</v>
      </c>
      <c r="B2" t="s">
        <v>2069</v>
      </c>
    </row>
    <row r="4" spans="1:6" x14ac:dyDescent="0.2">
      <c r="A4" s="6" t="s">
        <v>2068</v>
      </c>
      <c r="B4" s="6" t="s">
        <v>2066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8E72-AC33-144D-ADDF-03702934B7F0}">
  <dimension ref="A1:E18"/>
  <sheetViews>
    <sheetView zoomScale="116" workbookViewId="0">
      <selection activeCell="A19" sqref="A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6" t="s">
        <v>2031</v>
      </c>
      <c r="B1" t="s">
        <v>2069</v>
      </c>
    </row>
    <row r="2" spans="1:5" x14ac:dyDescent="0.2">
      <c r="A2" s="6" t="s">
        <v>2105</v>
      </c>
      <c r="B2" t="s">
        <v>2069</v>
      </c>
    </row>
    <row r="4" spans="1:5" x14ac:dyDescent="0.2">
      <c r="A4" s="6" t="s">
        <v>2068</v>
      </c>
      <c r="B4" s="6" t="s">
        <v>2066</v>
      </c>
    </row>
    <row r="5" spans="1:5" x14ac:dyDescent="0.2">
      <c r="A5" s="6" t="s">
        <v>2070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7" t="s">
        <v>2093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2094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2095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2096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2097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2098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2099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2100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2101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2102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2103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2104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89B8-4FF0-2047-A7A2-C90F7930EB09}">
  <dimension ref="A1:H13"/>
  <sheetViews>
    <sheetView zoomScale="86" zoomScaleNormal="86" workbookViewId="0">
      <selection activeCell="A28" sqref="A2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9" t="s">
        <v>2073</v>
      </c>
      <c r="B1" s="9" t="s">
        <v>2074</v>
      </c>
      <c r="C1" s="9" t="s">
        <v>2075</v>
      </c>
      <c r="D1" s="9" t="s">
        <v>2076</v>
      </c>
      <c r="E1" s="9" t="s">
        <v>2077</v>
      </c>
      <c r="F1" s="9" t="s">
        <v>2078</v>
      </c>
      <c r="G1" s="9" t="s">
        <v>2079</v>
      </c>
      <c r="H1" s="9" t="s">
        <v>2080</v>
      </c>
    </row>
    <row r="2" spans="1:8" x14ac:dyDescent="0.2">
      <c r="A2" s="7" t="s">
        <v>2081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SUM(B2:D2)</f>
        <v>51</v>
      </c>
      <c r="F2" s="10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2">
      <c r="A3" s="7" t="s">
        <v>2082</v>
      </c>
      <c r="B3">
        <f>COUNTIFS(Crowdfunding!$G$2:$G$1001,"successful",Crowdfunding!$D$2:$D$1001,"&gt;=1000", Crowdfunding!$D$2:$D$1001, "&lt;=4999")</f>
        <v>191</v>
      </c>
      <c r="C3">
        <f>COUNTIFS(Crowdfunding!$G$2:$G$1001,"failed",Crowdfunding!$D$2:$D$1001,"&gt;=1000", Crowdfunding!$D$2:$D$1001, "&lt;=4999")</f>
        <v>38</v>
      </c>
      <c r="D3">
        <f>COUNTIFS(Crowdfunding!$G$2:$G$1001,"canceled",Crowdfunding!$D$2:$D$1001,"&gt;=1000", Crowdfunding!$D$2:$D$1001, 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2">
      <c r="A4" s="7" t="s">
        <v>2083</v>
      </c>
      <c r="B4">
        <f>COUNTIFS(Crowdfunding!$G$2:$G$1001,"successful",Crowdfunding!$D$2:$D$1001,"&gt;=5000", Crowdfunding!$D$2:$D$1001, "&lt;=9999")</f>
        <v>164</v>
      </c>
      <c r="C4">
        <f>COUNTIFS(Crowdfunding!$G$2:$G$1001,"failed",Crowdfunding!$D$2:$D$1001,"&gt;=5000", Crowdfunding!$D$2:$D$1001, "&lt;=9999")</f>
        <v>126</v>
      </c>
      <c r="D4">
        <f>COUNTIFS(Crowdfunding!$G$2:$G$1001,"canceled",Crowdfunding!$D$2:$D$1001,"&gt;=5000", Crowdfunding!$D$2:$D$1001, "&lt;=9999")</f>
        <v>25</v>
      </c>
      <c r="E4">
        <f t="shared" si="0"/>
        <v>315</v>
      </c>
      <c r="F4" s="10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">
      <c r="A5" s="7" t="s">
        <v>2084</v>
      </c>
      <c r="B5">
        <f>COUNTIFS(Crowdfunding!$G$2:$G$1001,"successful",Crowdfunding!$D$2:$D$1001,"&gt;=10000", Crowdfunding!$D$2:$D$1001, "&lt;=14999")</f>
        <v>4</v>
      </c>
      <c r="C5">
        <f>COUNTIFS(Crowdfunding!$G$2:$G$1001,"failed",Crowdfunding!$D$2:$D$1001,"&gt;=10000", Crowdfunding!$D$2:$D$1001, "&lt;=14999")</f>
        <v>5</v>
      </c>
      <c r="D5">
        <f>COUNTIFS(Crowdfunding!$G$2:$G$1001,"canceled",Crowdfunding!$D$2:$D$1001,"&gt;=10000", Crowdfunding!$D$2:$D$1001, "&lt;=14999")</f>
        <v>0</v>
      </c>
      <c r="E5">
        <f t="shared" si="0"/>
        <v>9</v>
      </c>
      <c r="F5" s="10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">
      <c r="A6" s="7" t="s">
        <v>2085</v>
      </c>
      <c r="B6">
        <f>COUNTIFS(Crowdfunding!$G$2:$G$1001,"successful",Crowdfunding!$D$2:$D$1001,"&gt;=15000", Crowdfunding!$D$2:$D$1001, "&lt;=19999")</f>
        <v>10</v>
      </c>
      <c r="C6">
        <f>COUNTIFS(Crowdfunding!$G$2:$G$1001,"failed",Crowdfunding!$D$2:$D$1001,"&gt;=15000", Crowdfunding!$D$2:$D$1001, "&lt;=19999")</f>
        <v>0</v>
      </c>
      <c r="D6">
        <f>COUNTIFS(Crowdfunding!$G$2:$G$1001,"canceled",Crowdfunding!$D$2:$D$1001,"&gt;=15000", Crowdfunding!$D$2:$D$1001, "&lt;=19999")</f>
        <v>0</v>
      </c>
      <c r="E6">
        <f t="shared" si="0"/>
        <v>10</v>
      </c>
      <c r="F6" s="10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s="7" t="s">
        <v>2086</v>
      </c>
      <c r="B7">
        <f>COUNTIFS(Crowdfunding!$G$2:$G$1001,"successful",Crowdfunding!$D$2:$D$1001,"&gt;=20000", Crowdfunding!$D$2:$D$1001, "&lt;=24999")</f>
        <v>7</v>
      </c>
      <c r="C7">
        <f>COUNTIFS(Crowdfunding!$G$2:$G$1001,"failed",Crowdfunding!$D$2:$D$1001,"&gt;=20000", Crowdfunding!$D$2:$D$1001, "&lt;=24999")</f>
        <v>0</v>
      </c>
      <c r="D7">
        <f>COUNTIFS(Crowdfunding!$G$2:$G$1001,"canceled",Crowdfunding!$D$2:$D$1001,"&gt;=20000", Crowdfunding!$D$2:$D$1001, "&lt;=24999")</f>
        <v>0</v>
      </c>
      <c r="E7">
        <f t="shared" si="0"/>
        <v>7</v>
      </c>
      <c r="F7" s="10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s="7" t="s">
        <v>2087</v>
      </c>
      <c r="B8">
        <f>COUNTIFS(Crowdfunding!$G$2:$G$1001,"successful",Crowdfunding!$D$2:$D$1001,"&gt;=25000", Crowdfunding!$D$2:$D$1001, "&lt;=29999")</f>
        <v>11</v>
      </c>
      <c r="C8">
        <f>COUNTIFS(Crowdfunding!$G$2:$G$1001,"failed",Crowdfunding!$D$2:$D$1001,"&gt;=25000", Crowdfunding!$D$2:$D$1001, "&lt;=29999")</f>
        <v>3</v>
      </c>
      <c r="D8">
        <f>COUNTIFS(Crowdfunding!$G$2:$G$1001,"canceled",Crowdfunding!$D$2:$D$1001,"&gt;=25000", Crowdfunding!$D$2:$D$1001, "&lt;=29999")</f>
        <v>0</v>
      </c>
      <c r="E8">
        <f t="shared" si="0"/>
        <v>14</v>
      </c>
      <c r="F8" s="10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">
      <c r="A9" s="7" t="s">
        <v>2088</v>
      </c>
      <c r="B9">
        <f>COUNTIFS(Crowdfunding!$G$2:$G$1001,"successful",Crowdfunding!$D$2:$D$1001,"&gt;=30000", Crowdfunding!$D$2:$D$1001, "&lt;=34999")</f>
        <v>7</v>
      </c>
      <c r="C9">
        <f>COUNTIFS(Crowdfunding!$G$2:$G$1001,"failed",Crowdfunding!$D$2:$D$1001,"&gt;=30000", Crowdfunding!$D$2:$D$1001, "&lt;=34999")</f>
        <v>0</v>
      </c>
      <c r="D9">
        <f>COUNTIFS(Crowdfunding!$G$2:$G$1001,"canceled",Crowdfunding!$D$2:$D$1001,"&gt;=30000", Crowdfunding!$D$2:$D$1001, "&lt;=34999")</f>
        <v>0</v>
      </c>
      <c r="E9">
        <f t="shared" si="0"/>
        <v>7</v>
      </c>
      <c r="F9" s="10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s="7" t="s">
        <v>2089</v>
      </c>
      <c r="B10">
        <f>COUNTIFS(Crowdfunding!$G$2:$G$1001,"successful",Crowdfunding!$D$2:$D$1001,"&gt;=35000", Crowdfunding!$D$2:$D$1001, "&lt;=39999")</f>
        <v>8</v>
      </c>
      <c r="C10">
        <f>COUNTIFS(Crowdfunding!$G$2:$G$1001,"failed",Crowdfunding!$D$2:$D$1001,"&gt;=35000", Crowdfunding!$D$2:$D$1001, "&lt;=39999")</f>
        <v>3</v>
      </c>
      <c r="D10">
        <f>COUNTIFS(Crowdfunding!$G$2:$G$1001,"canceled",Crowdfunding!$D$2:$D$1001,"&gt;=35000", Crowdfunding!$D$2:$D$1001, "&lt;=39999")</f>
        <v>1</v>
      </c>
      <c r="E10">
        <f t="shared" si="0"/>
        <v>12</v>
      </c>
      <c r="F10" s="10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">
      <c r="A11" s="7" t="s">
        <v>2090</v>
      </c>
      <c r="B11">
        <f>COUNTIFS(Crowdfunding!$G$2:$G$1001,"successful",Crowdfunding!$D$2:$D$1001,"&gt;=40000", Crowdfunding!$D$2:$D$1001, "&lt;=44999")</f>
        <v>11</v>
      </c>
      <c r="C11">
        <f>COUNTIFS(Crowdfunding!$G$2:$G$1001,"failed",Crowdfunding!$D$2:$D$1001,"&gt;=40000", Crowdfunding!$D$2:$D$1001, "&lt;=44999")</f>
        <v>3</v>
      </c>
      <c r="D11">
        <f>COUNTIFS(Crowdfunding!$G$2:$G$1001,"canceled",Crowdfunding!$D$2:$D$1001,"&gt;=40000", Crowdfunding!$D$2:$D$1001, "&lt;=44999")</f>
        <v>0</v>
      </c>
      <c r="E11">
        <f t="shared" si="0"/>
        <v>14</v>
      </c>
      <c r="F11" s="10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">
      <c r="A12" s="7" t="s">
        <v>2091</v>
      </c>
      <c r="B12">
        <f>COUNTIFS(Crowdfunding!$G$2:$G$1001,"successful",Crowdfunding!$D$2:$D$1001,"&gt;=45000", Crowdfunding!$D$2:$D$1001, "&lt;=49999")</f>
        <v>8</v>
      </c>
      <c r="C12">
        <f>COUNTIFS(Crowdfunding!$G$2:$G$1001,"failed",Crowdfunding!$D$2:$D$1001,"&gt;=45000", Crowdfunding!$D$2:$D$1001, "&lt;=49999")</f>
        <v>3</v>
      </c>
      <c r="D12">
        <f>COUNTIFS(Crowdfunding!$G$2:$G$1001,"canceled",Crowdfunding!$D$2:$D$1001,"&gt;=45000", Crowdfunding!$D$2:$D$1001, "&lt;=49999")</f>
        <v>0</v>
      </c>
      <c r="E12">
        <f t="shared" si="0"/>
        <v>11</v>
      </c>
      <c r="F12" s="10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">
      <c r="A13" s="7" t="s">
        <v>2092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10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5677-F51F-8D4B-9E9E-899B1869ACAB}">
  <dimension ref="A1:I566"/>
  <sheetViews>
    <sheetView zoomScale="92" workbookViewId="0">
      <selection activeCell="D13" sqref="D13"/>
    </sheetView>
  </sheetViews>
  <sheetFormatPr baseColWidth="10" defaultRowHeight="16" x14ac:dyDescent="0.2"/>
  <cols>
    <col min="1" max="1" width="10.83203125" customWidth="1"/>
    <col min="2" max="2" width="12.83203125" bestFit="1" customWidth="1"/>
    <col min="3" max="3" width="17" bestFit="1" customWidth="1"/>
    <col min="7" max="7" width="12.83203125" bestFit="1" customWidth="1"/>
    <col min="8" max="8" width="17" bestFit="1" customWidth="1"/>
  </cols>
  <sheetData>
    <row r="1" spans="1:9" x14ac:dyDescent="0.2">
      <c r="A1" s="9" t="s">
        <v>4</v>
      </c>
      <c r="B1" s="9" t="s">
        <v>5</v>
      </c>
      <c r="C1" s="17" t="s">
        <v>2112</v>
      </c>
      <c r="D1" s="17"/>
      <c r="F1" s="9" t="s">
        <v>4</v>
      </c>
      <c r="G1" s="9" t="s">
        <v>5</v>
      </c>
      <c r="H1" s="17" t="s">
        <v>2113</v>
      </c>
      <c r="I1" s="17"/>
    </row>
    <row r="2" spans="1:9" x14ac:dyDescent="0.2">
      <c r="A2" s="12" t="s">
        <v>20</v>
      </c>
      <c r="B2" s="14">
        <v>158</v>
      </c>
      <c r="F2" s="13" t="s">
        <v>14</v>
      </c>
      <c r="G2" s="14">
        <v>0</v>
      </c>
    </row>
    <row r="3" spans="1:9" x14ac:dyDescent="0.2">
      <c r="A3" s="12" t="s">
        <v>20</v>
      </c>
      <c r="B3" s="14">
        <v>1425</v>
      </c>
      <c r="C3" t="s">
        <v>2106</v>
      </c>
      <c r="D3" s="4">
        <f>AVERAGE(B2:B566)</f>
        <v>851.14690265486729</v>
      </c>
      <c r="F3" s="13" t="s">
        <v>14</v>
      </c>
      <c r="G3" s="14">
        <v>24</v>
      </c>
      <c r="H3" t="s">
        <v>2106</v>
      </c>
      <c r="I3">
        <f>AVERAGE(G2:G365)</f>
        <v>585.61538461538464</v>
      </c>
    </row>
    <row r="4" spans="1:9" x14ac:dyDescent="0.2">
      <c r="A4" s="12" t="s">
        <v>20</v>
      </c>
      <c r="B4" s="14">
        <v>174</v>
      </c>
      <c r="C4" s="14" t="s">
        <v>2107</v>
      </c>
      <c r="D4" s="14">
        <f>MEDIAN(B2:B566)</f>
        <v>201</v>
      </c>
      <c r="F4" s="13" t="s">
        <v>14</v>
      </c>
      <c r="G4" s="14">
        <v>53</v>
      </c>
      <c r="H4" s="14" t="s">
        <v>2107</v>
      </c>
      <c r="I4">
        <f>MEDIAN(G2:G365)</f>
        <v>114.5</v>
      </c>
    </row>
    <row r="5" spans="1:9" x14ac:dyDescent="0.2">
      <c r="A5" s="12" t="s">
        <v>20</v>
      </c>
      <c r="B5" s="14">
        <v>227</v>
      </c>
      <c r="C5" s="14" t="s">
        <v>2110</v>
      </c>
      <c r="D5" s="14">
        <f>MIN(B2:B566)</f>
        <v>16</v>
      </c>
      <c r="F5" s="13" t="s">
        <v>14</v>
      </c>
      <c r="G5" s="14">
        <v>18</v>
      </c>
      <c r="H5" s="14" t="s">
        <v>2110</v>
      </c>
      <c r="I5">
        <f>MIN(G2:G365)</f>
        <v>0</v>
      </c>
    </row>
    <row r="6" spans="1:9" x14ac:dyDescent="0.2">
      <c r="A6" s="12" t="s">
        <v>20</v>
      </c>
      <c r="B6" s="14">
        <v>220</v>
      </c>
      <c r="C6" s="14" t="s">
        <v>2111</v>
      </c>
      <c r="D6" s="14">
        <f>MAX(B2:B566)</f>
        <v>7295</v>
      </c>
      <c r="F6" s="13" t="s">
        <v>14</v>
      </c>
      <c r="G6" s="14">
        <v>44</v>
      </c>
      <c r="H6" s="14" t="s">
        <v>2111</v>
      </c>
      <c r="I6">
        <f>MAX(G2:G365)</f>
        <v>6080</v>
      </c>
    </row>
    <row r="7" spans="1:9" x14ac:dyDescent="0.2">
      <c r="A7" s="12" t="s">
        <v>20</v>
      </c>
      <c r="B7" s="14">
        <v>98</v>
      </c>
      <c r="C7" s="14" t="s">
        <v>2109</v>
      </c>
      <c r="D7" s="14">
        <f>VAR(B2:B566)</f>
        <v>1606216.5936295739</v>
      </c>
      <c r="F7" s="13" t="s">
        <v>14</v>
      </c>
      <c r="G7" s="14">
        <v>27</v>
      </c>
      <c r="H7" s="14" t="s">
        <v>2109</v>
      </c>
      <c r="I7">
        <f>VAR(G2:G365)</f>
        <v>924113.45496927318</v>
      </c>
    </row>
    <row r="8" spans="1:9" ht="17" thickBot="1" x14ac:dyDescent="0.25">
      <c r="A8" s="12" t="s">
        <v>20</v>
      </c>
      <c r="B8" s="14">
        <v>100</v>
      </c>
      <c r="C8" s="15" t="s">
        <v>2108</v>
      </c>
      <c r="D8" s="15">
        <f>STDEV(B2:B566)</f>
        <v>1267.366006183523</v>
      </c>
      <c r="F8" s="13" t="s">
        <v>14</v>
      </c>
      <c r="G8" s="14">
        <v>55</v>
      </c>
      <c r="H8" s="15" t="s">
        <v>2108</v>
      </c>
      <c r="I8" s="16">
        <f>STDEV(G2:G365)</f>
        <v>961.30819978260524</v>
      </c>
    </row>
    <row r="9" spans="1:9" x14ac:dyDescent="0.2">
      <c r="A9" s="12" t="s">
        <v>20</v>
      </c>
      <c r="B9" s="14">
        <v>1249</v>
      </c>
      <c r="C9" s="14"/>
      <c r="D9" s="14"/>
      <c r="F9" s="13" t="s">
        <v>14</v>
      </c>
      <c r="G9" s="14">
        <v>200</v>
      </c>
      <c r="H9" s="14"/>
      <c r="I9" s="14"/>
    </row>
    <row r="10" spans="1:9" x14ac:dyDescent="0.2">
      <c r="A10" s="12" t="s">
        <v>20</v>
      </c>
      <c r="B10" s="14">
        <v>1396</v>
      </c>
      <c r="F10" s="13" t="s">
        <v>14</v>
      </c>
      <c r="G10" s="14">
        <v>452</v>
      </c>
    </row>
    <row r="11" spans="1:9" x14ac:dyDescent="0.2">
      <c r="A11" s="12" t="s">
        <v>20</v>
      </c>
      <c r="B11" s="14">
        <v>890</v>
      </c>
      <c r="F11" s="13" t="s">
        <v>14</v>
      </c>
      <c r="G11" s="14">
        <v>674</v>
      </c>
    </row>
    <row r="12" spans="1:9" x14ac:dyDescent="0.2">
      <c r="A12" s="12" t="s">
        <v>20</v>
      </c>
      <c r="B12" s="14">
        <v>142</v>
      </c>
      <c r="F12" s="13" t="s">
        <v>14</v>
      </c>
      <c r="G12" s="14">
        <v>558</v>
      </c>
    </row>
    <row r="13" spans="1:9" x14ac:dyDescent="0.2">
      <c r="A13" s="12" t="s">
        <v>20</v>
      </c>
      <c r="B13" s="14">
        <v>2673</v>
      </c>
      <c r="F13" s="13" t="s">
        <v>14</v>
      </c>
      <c r="G13" s="14">
        <v>15</v>
      </c>
    </row>
    <row r="14" spans="1:9" x14ac:dyDescent="0.2">
      <c r="A14" s="12" t="s">
        <v>20</v>
      </c>
      <c r="B14" s="14">
        <v>163</v>
      </c>
      <c r="F14" s="13" t="s">
        <v>14</v>
      </c>
      <c r="G14" s="14">
        <v>2307</v>
      </c>
    </row>
    <row r="15" spans="1:9" x14ac:dyDescent="0.2">
      <c r="A15" s="12" t="s">
        <v>20</v>
      </c>
      <c r="B15" s="14">
        <v>2220</v>
      </c>
      <c r="F15" s="13" t="s">
        <v>14</v>
      </c>
      <c r="G15" s="14">
        <v>88</v>
      </c>
    </row>
    <row r="16" spans="1:9" x14ac:dyDescent="0.2">
      <c r="A16" s="12" t="s">
        <v>20</v>
      </c>
      <c r="B16" s="14">
        <v>1606</v>
      </c>
      <c r="F16" s="13" t="s">
        <v>14</v>
      </c>
      <c r="G16" s="14">
        <v>48</v>
      </c>
    </row>
    <row r="17" spans="1:7" x14ac:dyDescent="0.2">
      <c r="A17" s="12" t="s">
        <v>20</v>
      </c>
      <c r="B17" s="14">
        <v>129</v>
      </c>
      <c r="F17" s="13" t="s">
        <v>14</v>
      </c>
      <c r="G17" s="14">
        <v>1</v>
      </c>
    </row>
    <row r="18" spans="1:7" x14ac:dyDescent="0.2">
      <c r="A18" s="12" t="s">
        <v>20</v>
      </c>
      <c r="B18" s="14">
        <v>226</v>
      </c>
      <c r="F18" s="13" t="s">
        <v>14</v>
      </c>
      <c r="G18" s="14">
        <v>1467</v>
      </c>
    </row>
    <row r="19" spans="1:7" x14ac:dyDescent="0.2">
      <c r="A19" s="12" t="s">
        <v>20</v>
      </c>
      <c r="B19" s="14">
        <v>5419</v>
      </c>
      <c r="F19" s="13" t="s">
        <v>14</v>
      </c>
      <c r="G19" s="14">
        <v>75</v>
      </c>
    </row>
    <row r="20" spans="1:7" x14ac:dyDescent="0.2">
      <c r="A20" s="12" t="s">
        <v>20</v>
      </c>
      <c r="B20" s="14">
        <v>165</v>
      </c>
      <c r="F20" s="13" t="s">
        <v>14</v>
      </c>
      <c r="G20" s="14">
        <v>120</v>
      </c>
    </row>
    <row r="21" spans="1:7" x14ac:dyDescent="0.2">
      <c r="A21" s="12" t="s">
        <v>20</v>
      </c>
      <c r="B21" s="14">
        <v>1965</v>
      </c>
      <c r="F21" s="13" t="s">
        <v>14</v>
      </c>
      <c r="G21" s="14">
        <v>2253</v>
      </c>
    </row>
    <row r="22" spans="1:7" x14ac:dyDescent="0.2">
      <c r="A22" s="12" t="s">
        <v>20</v>
      </c>
      <c r="B22" s="14">
        <v>16</v>
      </c>
      <c r="F22" s="13" t="s">
        <v>14</v>
      </c>
      <c r="G22" s="14">
        <v>5</v>
      </c>
    </row>
    <row r="23" spans="1:7" x14ac:dyDescent="0.2">
      <c r="A23" s="12" t="s">
        <v>20</v>
      </c>
      <c r="B23" s="14">
        <v>107</v>
      </c>
      <c r="F23" s="13" t="s">
        <v>14</v>
      </c>
      <c r="G23" s="14">
        <v>38</v>
      </c>
    </row>
    <row r="24" spans="1:7" x14ac:dyDescent="0.2">
      <c r="A24" s="12" t="s">
        <v>20</v>
      </c>
      <c r="B24" s="14">
        <v>134</v>
      </c>
      <c r="F24" s="13" t="s">
        <v>14</v>
      </c>
      <c r="G24" s="14">
        <v>12</v>
      </c>
    </row>
    <row r="25" spans="1:7" x14ac:dyDescent="0.2">
      <c r="A25" s="12" t="s">
        <v>20</v>
      </c>
      <c r="B25" s="14">
        <v>198</v>
      </c>
      <c r="F25" s="13" t="s">
        <v>14</v>
      </c>
      <c r="G25" s="14">
        <v>1684</v>
      </c>
    </row>
    <row r="26" spans="1:7" x14ac:dyDescent="0.2">
      <c r="A26" s="12" t="s">
        <v>20</v>
      </c>
      <c r="B26" s="14">
        <v>111</v>
      </c>
      <c r="F26" s="13" t="s">
        <v>14</v>
      </c>
      <c r="G26" s="14">
        <v>56</v>
      </c>
    </row>
    <row r="27" spans="1:7" x14ac:dyDescent="0.2">
      <c r="A27" s="12" t="s">
        <v>20</v>
      </c>
      <c r="B27" s="14">
        <v>222</v>
      </c>
      <c r="F27" s="13" t="s">
        <v>14</v>
      </c>
      <c r="G27" s="14">
        <v>838</v>
      </c>
    </row>
    <row r="28" spans="1:7" x14ac:dyDescent="0.2">
      <c r="A28" s="12" t="s">
        <v>20</v>
      </c>
      <c r="B28" s="14">
        <v>6212</v>
      </c>
      <c r="F28" s="13" t="s">
        <v>14</v>
      </c>
      <c r="G28" s="14">
        <v>1000</v>
      </c>
    </row>
    <row r="29" spans="1:7" x14ac:dyDescent="0.2">
      <c r="A29" s="12" t="s">
        <v>20</v>
      </c>
      <c r="B29" s="14">
        <v>98</v>
      </c>
      <c r="F29" s="13" t="s">
        <v>14</v>
      </c>
      <c r="G29" s="14">
        <v>1482</v>
      </c>
    </row>
    <row r="30" spans="1:7" x14ac:dyDescent="0.2">
      <c r="A30" s="12" t="s">
        <v>20</v>
      </c>
      <c r="B30" s="14">
        <v>92</v>
      </c>
      <c r="F30" s="13" t="s">
        <v>14</v>
      </c>
      <c r="G30" s="14">
        <v>106</v>
      </c>
    </row>
    <row r="31" spans="1:7" x14ac:dyDescent="0.2">
      <c r="A31" s="12" t="s">
        <v>20</v>
      </c>
      <c r="B31" s="14">
        <v>149</v>
      </c>
      <c r="F31" s="13" t="s">
        <v>14</v>
      </c>
      <c r="G31" s="14">
        <v>679</v>
      </c>
    </row>
    <row r="32" spans="1:7" x14ac:dyDescent="0.2">
      <c r="A32" s="12" t="s">
        <v>20</v>
      </c>
      <c r="B32" s="14">
        <v>2431</v>
      </c>
      <c r="F32" s="13" t="s">
        <v>14</v>
      </c>
      <c r="G32" s="14">
        <v>1220</v>
      </c>
    </row>
    <row r="33" spans="1:7" x14ac:dyDescent="0.2">
      <c r="A33" s="12" t="s">
        <v>20</v>
      </c>
      <c r="B33" s="14">
        <v>303</v>
      </c>
      <c r="F33" s="13" t="s">
        <v>14</v>
      </c>
      <c r="G33" s="14">
        <v>1</v>
      </c>
    </row>
    <row r="34" spans="1:7" x14ac:dyDescent="0.2">
      <c r="A34" s="12" t="s">
        <v>20</v>
      </c>
      <c r="B34" s="14">
        <v>209</v>
      </c>
      <c r="F34" s="13" t="s">
        <v>14</v>
      </c>
      <c r="G34" s="14">
        <v>37</v>
      </c>
    </row>
    <row r="35" spans="1:7" x14ac:dyDescent="0.2">
      <c r="A35" s="12" t="s">
        <v>20</v>
      </c>
      <c r="B35" s="14">
        <v>131</v>
      </c>
      <c r="F35" s="13" t="s">
        <v>14</v>
      </c>
      <c r="G35" s="14">
        <v>60</v>
      </c>
    </row>
    <row r="36" spans="1:7" x14ac:dyDescent="0.2">
      <c r="A36" s="12" t="s">
        <v>20</v>
      </c>
      <c r="B36" s="14">
        <v>164</v>
      </c>
      <c r="F36" s="13" t="s">
        <v>14</v>
      </c>
      <c r="G36" s="14">
        <v>296</v>
      </c>
    </row>
    <row r="37" spans="1:7" x14ac:dyDescent="0.2">
      <c r="A37" s="12" t="s">
        <v>20</v>
      </c>
      <c r="B37" s="14">
        <v>201</v>
      </c>
      <c r="F37" s="13" t="s">
        <v>14</v>
      </c>
      <c r="G37" s="14">
        <v>3304</v>
      </c>
    </row>
    <row r="38" spans="1:7" x14ac:dyDescent="0.2">
      <c r="A38" s="12" t="s">
        <v>20</v>
      </c>
      <c r="B38" s="14">
        <v>211</v>
      </c>
      <c r="F38" s="13" t="s">
        <v>14</v>
      </c>
      <c r="G38" s="14">
        <v>73</v>
      </c>
    </row>
    <row r="39" spans="1:7" x14ac:dyDescent="0.2">
      <c r="A39" s="12" t="s">
        <v>20</v>
      </c>
      <c r="B39" s="14">
        <v>128</v>
      </c>
      <c r="F39" s="13" t="s">
        <v>14</v>
      </c>
      <c r="G39" s="14">
        <v>3387</v>
      </c>
    </row>
    <row r="40" spans="1:7" x14ac:dyDescent="0.2">
      <c r="A40" s="12" t="s">
        <v>20</v>
      </c>
      <c r="B40" s="14">
        <v>1600</v>
      </c>
      <c r="F40" s="13" t="s">
        <v>14</v>
      </c>
      <c r="G40" s="14">
        <v>662</v>
      </c>
    </row>
    <row r="41" spans="1:7" x14ac:dyDescent="0.2">
      <c r="A41" s="12" t="s">
        <v>20</v>
      </c>
      <c r="B41" s="14">
        <v>249</v>
      </c>
      <c r="F41" s="13" t="s">
        <v>14</v>
      </c>
      <c r="G41" s="14">
        <v>774</v>
      </c>
    </row>
    <row r="42" spans="1:7" x14ac:dyDescent="0.2">
      <c r="A42" s="12" t="s">
        <v>20</v>
      </c>
      <c r="B42" s="14">
        <v>236</v>
      </c>
      <c r="F42" s="13" t="s">
        <v>14</v>
      </c>
      <c r="G42" s="14">
        <v>672</v>
      </c>
    </row>
    <row r="43" spans="1:7" x14ac:dyDescent="0.2">
      <c r="A43" s="12" t="s">
        <v>20</v>
      </c>
      <c r="B43" s="14">
        <v>4065</v>
      </c>
      <c r="F43" s="13" t="s">
        <v>14</v>
      </c>
      <c r="G43" s="14">
        <v>940</v>
      </c>
    </row>
    <row r="44" spans="1:7" x14ac:dyDescent="0.2">
      <c r="A44" s="12" t="s">
        <v>20</v>
      </c>
      <c r="B44" s="14">
        <v>246</v>
      </c>
      <c r="F44" s="13" t="s">
        <v>14</v>
      </c>
      <c r="G44" s="14">
        <v>117</v>
      </c>
    </row>
    <row r="45" spans="1:7" x14ac:dyDescent="0.2">
      <c r="A45" s="12" t="s">
        <v>20</v>
      </c>
      <c r="B45" s="14">
        <v>2475</v>
      </c>
      <c r="F45" s="13" t="s">
        <v>14</v>
      </c>
      <c r="G45" s="14">
        <v>115</v>
      </c>
    </row>
    <row r="46" spans="1:7" x14ac:dyDescent="0.2">
      <c r="A46" s="12" t="s">
        <v>20</v>
      </c>
      <c r="B46" s="14">
        <v>76</v>
      </c>
      <c r="F46" s="13" t="s">
        <v>14</v>
      </c>
      <c r="G46" s="14">
        <v>326</v>
      </c>
    </row>
    <row r="47" spans="1:7" x14ac:dyDescent="0.2">
      <c r="A47" s="12" t="s">
        <v>20</v>
      </c>
      <c r="B47" s="14">
        <v>54</v>
      </c>
      <c r="F47" s="13" t="s">
        <v>14</v>
      </c>
      <c r="G47" s="14">
        <v>1</v>
      </c>
    </row>
    <row r="48" spans="1:7" x14ac:dyDescent="0.2">
      <c r="A48" s="12" t="s">
        <v>20</v>
      </c>
      <c r="B48" s="14">
        <v>88</v>
      </c>
      <c r="F48" s="13" t="s">
        <v>14</v>
      </c>
      <c r="G48" s="14">
        <v>1467</v>
      </c>
    </row>
    <row r="49" spans="1:7" x14ac:dyDescent="0.2">
      <c r="A49" s="12" t="s">
        <v>20</v>
      </c>
      <c r="B49" s="14">
        <v>85</v>
      </c>
      <c r="F49" s="13" t="s">
        <v>14</v>
      </c>
      <c r="G49" s="14">
        <v>5681</v>
      </c>
    </row>
    <row r="50" spans="1:7" x14ac:dyDescent="0.2">
      <c r="A50" s="12" t="s">
        <v>20</v>
      </c>
      <c r="B50" s="14">
        <v>170</v>
      </c>
      <c r="F50" s="13" t="s">
        <v>14</v>
      </c>
      <c r="G50" s="14">
        <v>1059</v>
      </c>
    </row>
    <row r="51" spans="1:7" x14ac:dyDescent="0.2">
      <c r="A51" s="12" t="s">
        <v>20</v>
      </c>
      <c r="B51" s="14">
        <v>330</v>
      </c>
      <c r="F51" s="13" t="s">
        <v>14</v>
      </c>
      <c r="G51" s="14">
        <v>1194</v>
      </c>
    </row>
    <row r="52" spans="1:7" x14ac:dyDescent="0.2">
      <c r="A52" s="12" t="s">
        <v>20</v>
      </c>
      <c r="B52" s="14">
        <v>127</v>
      </c>
      <c r="F52" s="13" t="s">
        <v>14</v>
      </c>
      <c r="G52" s="14">
        <v>30</v>
      </c>
    </row>
    <row r="53" spans="1:7" x14ac:dyDescent="0.2">
      <c r="A53" s="12" t="s">
        <v>20</v>
      </c>
      <c r="B53" s="14">
        <v>411</v>
      </c>
      <c r="F53" s="13" t="s">
        <v>14</v>
      </c>
      <c r="G53" s="14">
        <v>75</v>
      </c>
    </row>
    <row r="54" spans="1:7" x14ac:dyDescent="0.2">
      <c r="A54" s="12" t="s">
        <v>20</v>
      </c>
      <c r="B54" s="14">
        <v>180</v>
      </c>
      <c r="F54" s="13" t="s">
        <v>14</v>
      </c>
      <c r="G54" s="14">
        <v>955</v>
      </c>
    </row>
    <row r="55" spans="1:7" x14ac:dyDescent="0.2">
      <c r="A55" s="12" t="s">
        <v>20</v>
      </c>
      <c r="B55" s="14">
        <v>374</v>
      </c>
      <c r="F55" s="13" t="s">
        <v>14</v>
      </c>
      <c r="G55" s="14">
        <v>67</v>
      </c>
    </row>
    <row r="56" spans="1:7" x14ac:dyDescent="0.2">
      <c r="A56" s="12" t="s">
        <v>20</v>
      </c>
      <c r="B56" s="14">
        <v>71</v>
      </c>
      <c r="F56" s="13" t="s">
        <v>14</v>
      </c>
      <c r="G56" s="14">
        <v>5</v>
      </c>
    </row>
    <row r="57" spans="1:7" x14ac:dyDescent="0.2">
      <c r="A57" s="12" t="s">
        <v>20</v>
      </c>
      <c r="B57" s="14">
        <v>203</v>
      </c>
      <c r="F57" s="13" t="s">
        <v>14</v>
      </c>
      <c r="G57" s="14">
        <v>26</v>
      </c>
    </row>
    <row r="58" spans="1:7" x14ac:dyDescent="0.2">
      <c r="A58" s="12" t="s">
        <v>20</v>
      </c>
      <c r="B58" s="14">
        <v>113</v>
      </c>
      <c r="F58" s="13" t="s">
        <v>14</v>
      </c>
      <c r="G58" s="14">
        <v>1130</v>
      </c>
    </row>
    <row r="59" spans="1:7" x14ac:dyDescent="0.2">
      <c r="A59" s="12" t="s">
        <v>20</v>
      </c>
      <c r="B59" s="14">
        <v>96</v>
      </c>
      <c r="F59" s="13" t="s">
        <v>14</v>
      </c>
      <c r="G59" s="14">
        <v>782</v>
      </c>
    </row>
    <row r="60" spans="1:7" x14ac:dyDescent="0.2">
      <c r="A60" s="12" t="s">
        <v>20</v>
      </c>
      <c r="B60" s="14">
        <v>498</v>
      </c>
      <c r="F60" s="13" t="s">
        <v>14</v>
      </c>
      <c r="G60" s="14">
        <v>210</v>
      </c>
    </row>
    <row r="61" spans="1:7" x14ac:dyDescent="0.2">
      <c r="A61" s="12" t="s">
        <v>20</v>
      </c>
      <c r="B61" s="14">
        <v>180</v>
      </c>
      <c r="F61" s="13" t="s">
        <v>14</v>
      </c>
      <c r="G61" s="14">
        <v>136</v>
      </c>
    </row>
    <row r="62" spans="1:7" x14ac:dyDescent="0.2">
      <c r="A62" s="12" t="s">
        <v>20</v>
      </c>
      <c r="B62" s="14">
        <v>27</v>
      </c>
      <c r="F62" s="13" t="s">
        <v>14</v>
      </c>
      <c r="G62" s="14">
        <v>86</v>
      </c>
    </row>
    <row r="63" spans="1:7" x14ac:dyDescent="0.2">
      <c r="A63" s="12" t="s">
        <v>20</v>
      </c>
      <c r="B63" s="14">
        <v>2331</v>
      </c>
      <c r="F63" s="13" t="s">
        <v>14</v>
      </c>
      <c r="G63" s="14">
        <v>19</v>
      </c>
    </row>
    <row r="64" spans="1:7" x14ac:dyDescent="0.2">
      <c r="A64" s="12" t="s">
        <v>20</v>
      </c>
      <c r="B64" s="14">
        <v>113</v>
      </c>
      <c r="F64" s="13" t="s">
        <v>14</v>
      </c>
      <c r="G64" s="14">
        <v>886</v>
      </c>
    </row>
    <row r="65" spans="1:7" x14ac:dyDescent="0.2">
      <c r="A65" s="12" t="s">
        <v>20</v>
      </c>
      <c r="B65" s="14">
        <v>164</v>
      </c>
      <c r="F65" s="13" t="s">
        <v>14</v>
      </c>
      <c r="G65" s="14">
        <v>35</v>
      </c>
    </row>
    <row r="66" spans="1:7" x14ac:dyDescent="0.2">
      <c r="A66" s="12" t="s">
        <v>20</v>
      </c>
      <c r="B66" s="14">
        <v>164</v>
      </c>
      <c r="F66" s="13" t="s">
        <v>14</v>
      </c>
      <c r="G66" s="14">
        <v>24</v>
      </c>
    </row>
    <row r="67" spans="1:7" x14ac:dyDescent="0.2">
      <c r="A67" s="12" t="s">
        <v>20</v>
      </c>
      <c r="B67" s="14">
        <v>336</v>
      </c>
      <c r="F67" s="13" t="s">
        <v>14</v>
      </c>
      <c r="G67" s="14">
        <v>86</v>
      </c>
    </row>
    <row r="68" spans="1:7" x14ac:dyDescent="0.2">
      <c r="A68" s="12" t="s">
        <v>20</v>
      </c>
      <c r="B68" s="14">
        <v>1917</v>
      </c>
      <c r="F68" s="13" t="s">
        <v>14</v>
      </c>
      <c r="G68" s="14">
        <v>243</v>
      </c>
    </row>
    <row r="69" spans="1:7" x14ac:dyDescent="0.2">
      <c r="A69" s="12" t="s">
        <v>20</v>
      </c>
      <c r="B69" s="14">
        <v>95</v>
      </c>
      <c r="F69" s="13" t="s">
        <v>14</v>
      </c>
      <c r="G69" s="14">
        <v>65</v>
      </c>
    </row>
    <row r="70" spans="1:7" x14ac:dyDescent="0.2">
      <c r="A70" s="12" t="s">
        <v>20</v>
      </c>
      <c r="B70" s="14">
        <v>147</v>
      </c>
      <c r="F70" s="13" t="s">
        <v>14</v>
      </c>
      <c r="G70" s="14">
        <v>100</v>
      </c>
    </row>
    <row r="71" spans="1:7" x14ac:dyDescent="0.2">
      <c r="A71" s="12" t="s">
        <v>20</v>
      </c>
      <c r="B71" s="14">
        <v>86</v>
      </c>
      <c r="F71" s="13" t="s">
        <v>14</v>
      </c>
      <c r="G71" s="14">
        <v>168</v>
      </c>
    </row>
    <row r="72" spans="1:7" x14ac:dyDescent="0.2">
      <c r="A72" s="12" t="s">
        <v>20</v>
      </c>
      <c r="B72" s="14">
        <v>83</v>
      </c>
      <c r="F72" s="13" t="s">
        <v>14</v>
      </c>
      <c r="G72" s="14">
        <v>13</v>
      </c>
    </row>
    <row r="73" spans="1:7" x14ac:dyDescent="0.2">
      <c r="A73" s="12" t="s">
        <v>20</v>
      </c>
      <c r="B73" s="14">
        <v>676</v>
      </c>
      <c r="F73" s="13" t="s">
        <v>14</v>
      </c>
      <c r="G73" s="14">
        <v>1</v>
      </c>
    </row>
    <row r="74" spans="1:7" x14ac:dyDescent="0.2">
      <c r="A74" s="12" t="s">
        <v>20</v>
      </c>
      <c r="B74" s="14">
        <v>361</v>
      </c>
      <c r="F74" s="13" t="s">
        <v>14</v>
      </c>
      <c r="G74" s="14">
        <v>40</v>
      </c>
    </row>
    <row r="75" spans="1:7" x14ac:dyDescent="0.2">
      <c r="A75" s="12" t="s">
        <v>20</v>
      </c>
      <c r="B75" s="14">
        <v>131</v>
      </c>
      <c r="F75" s="13" t="s">
        <v>14</v>
      </c>
      <c r="G75" s="14">
        <v>226</v>
      </c>
    </row>
    <row r="76" spans="1:7" x14ac:dyDescent="0.2">
      <c r="A76" s="12" t="s">
        <v>20</v>
      </c>
      <c r="B76" s="14">
        <v>126</v>
      </c>
      <c r="F76" s="13" t="s">
        <v>14</v>
      </c>
      <c r="G76" s="14">
        <v>1625</v>
      </c>
    </row>
    <row r="77" spans="1:7" x14ac:dyDescent="0.2">
      <c r="A77" s="12" t="s">
        <v>20</v>
      </c>
      <c r="B77" s="14">
        <v>275</v>
      </c>
      <c r="F77" s="13" t="s">
        <v>14</v>
      </c>
      <c r="G77" s="14">
        <v>143</v>
      </c>
    </row>
    <row r="78" spans="1:7" x14ac:dyDescent="0.2">
      <c r="A78" s="12" t="s">
        <v>20</v>
      </c>
      <c r="B78" s="14">
        <v>67</v>
      </c>
      <c r="F78" s="13" t="s">
        <v>14</v>
      </c>
      <c r="G78" s="14">
        <v>934</v>
      </c>
    </row>
    <row r="79" spans="1:7" x14ac:dyDescent="0.2">
      <c r="A79" s="12" t="s">
        <v>20</v>
      </c>
      <c r="B79" s="14">
        <v>154</v>
      </c>
      <c r="F79" s="13" t="s">
        <v>14</v>
      </c>
      <c r="G79" s="14">
        <v>17</v>
      </c>
    </row>
    <row r="80" spans="1:7" x14ac:dyDescent="0.2">
      <c r="A80" s="12" t="s">
        <v>20</v>
      </c>
      <c r="B80" s="14">
        <v>1782</v>
      </c>
      <c r="F80" s="13" t="s">
        <v>14</v>
      </c>
      <c r="G80" s="14">
        <v>2179</v>
      </c>
    </row>
    <row r="81" spans="1:7" x14ac:dyDescent="0.2">
      <c r="A81" s="12" t="s">
        <v>20</v>
      </c>
      <c r="B81" s="14">
        <v>903</v>
      </c>
      <c r="F81" s="13" t="s">
        <v>14</v>
      </c>
      <c r="G81" s="14">
        <v>931</v>
      </c>
    </row>
    <row r="82" spans="1:7" x14ac:dyDescent="0.2">
      <c r="A82" s="12" t="s">
        <v>20</v>
      </c>
      <c r="B82" s="14">
        <v>94</v>
      </c>
      <c r="F82" s="13" t="s">
        <v>14</v>
      </c>
      <c r="G82" s="14">
        <v>92</v>
      </c>
    </row>
    <row r="83" spans="1:7" x14ac:dyDescent="0.2">
      <c r="A83" s="12" t="s">
        <v>20</v>
      </c>
      <c r="B83" s="14">
        <v>180</v>
      </c>
      <c r="F83" s="13" t="s">
        <v>14</v>
      </c>
      <c r="G83" s="14">
        <v>57</v>
      </c>
    </row>
    <row r="84" spans="1:7" x14ac:dyDescent="0.2">
      <c r="A84" s="12" t="s">
        <v>20</v>
      </c>
      <c r="B84" s="14">
        <v>533</v>
      </c>
      <c r="F84" s="13" t="s">
        <v>14</v>
      </c>
      <c r="G84" s="14">
        <v>41</v>
      </c>
    </row>
    <row r="85" spans="1:7" x14ac:dyDescent="0.2">
      <c r="A85" s="12" t="s">
        <v>20</v>
      </c>
      <c r="B85" s="14">
        <v>2443</v>
      </c>
      <c r="F85" s="13" t="s">
        <v>14</v>
      </c>
      <c r="G85" s="14">
        <v>1</v>
      </c>
    </row>
    <row r="86" spans="1:7" x14ac:dyDescent="0.2">
      <c r="A86" s="12" t="s">
        <v>20</v>
      </c>
      <c r="B86" s="14">
        <v>89</v>
      </c>
      <c r="F86" s="13" t="s">
        <v>14</v>
      </c>
      <c r="G86" s="14">
        <v>101</v>
      </c>
    </row>
    <row r="87" spans="1:7" x14ac:dyDescent="0.2">
      <c r="A87" s="12" t="s">
        <v>20</v>
      </c>
      <c r="B87" s="14">
        <v>159</v>
      </c>
      <c r="F87" s="13" t="s">
        <v>14</v>
      </c>
      <c r="G87" s="14">
        <v>1335</v>
      </c>
    </row>
    <row r="88" spans="1:7" x14ac:dyDescent="0.2">
      <c r="A88" s="12" t="s">
        <v>20</v>
      </c>
      <c r="B88" s="14">
        <v>50</v>
      </c>
      <c r="F88" s="13" t="s">
        <v>14</v>
      </c>
      <c r="G88" s="14">
        <v>15</v>
      </c>
    </row>
    <row r="89" spans="1:7" x14ac:dyDescent="0.2">
      <c r="A89" s="12" t="s">
        <v>20</v>
      </c>
      <c r="B89" s="14">
        <v>186</v>
      </c>
      <c r="F89" s="13" t="s">
        <v>14</v>
      </c>
      <c r="G89" s="14">
        <v>454</v>
      </c>
    </row>
    <row r="90" spans="1:7" x14ac:dyDescent="0.2">
      <c r="A90" s="12" t="s">
        <v>20</v>
      </c>
      <c r="B90" s="14">
        <v>1071</v>
      </c>
      <c r="F90" s="13" t="s">
        <v>14</v>
      </c>
      <c r="G90" s="14">
        <v>3182</v>
      </c>
    </row>
    <row r="91" spans="1:7" x14ac:dyDescent="0.2">
      <c r="A91" s="12" t="s">
        <v>20</v>
      </c>
      <c r="B91" s="14">
        <v>117</v>
      </c>
      <c r="F91" s="13" t="s">
        <v>14</v>
      </c>
      <c r="G91" s="14">
        <v>15</v>
      </c>
    </row>
    <row r="92" spans="1:7" x14ac:dyDescent="0.2">
      <c r="A92" s="12" t="s">
        <v>20</v>
      </c>
      <c r="B92" s="14">
        <v>70</v>
      </c>
      <c r="F92" s="13" t="s">
        <v>14</v>
      </c>
      <c r="G92" s="14">
        <v>133</v>
      </c>
    </row>
    <row r="93" spans="1:7" x14ac:dyDescent="0.2">
      <c r="A93" s="12" t="s">
        <v>20</v>
      </c>
      <c r="B93" s="14">
        <v>135</v>
      </c>
      <c r="F93" s="13" t="s">
        <v>14</v>
      </c>
      <c r="G93" s="14">
        <v>2062</v>
      </c>
    </row>
    <row r="94" spans="1:7" x14ac:dyDescent="0.2">
      <c r="A94" s="12" t="s">
        <v>20</v>
      </c>
      <c r="B94" s="14">
        <v>768</v>
      </c>
      <c r="F94" s="13" t="s">
        <v>14</v>
      </c>
      <c r="G94" s="14">
        <v>29</v>
      </c>
    </row>
    <row r="95" spans="1:7" x14ac:dyDescent="0.2">
      <c r="A95" s="12" t="s">
        <v>20</v>
      </c>
      <c r="B95" s="14">
        <v>199</v>
      </c>
      <c r="F95" s="13" t="s">
        <v>14</v>
      </c>
      <c r="G95" s="14">
        <v>132</v>
      </c>
    </row>
    <row r="96" spans="1:7" x14ac:dyDescent="0.2">
      <c r="A96" s="12" t="s">
        <v>20</v>
      </c>
      <c r="B96" s="14">
        <v>107</v>
      </c>
      <c r="F96" s="13" t="s">
        <v>14</v>
      </c>
      <c r="G96" s="14">
        <v>137</v>
      </c>
    </row>
    <row r="97" spans="1:7" x14ac:dyDescent="0.2">
      <c r="A97" s="12" t="s">
        <v>20</v>
      </c>
      <c r="B97" s="14">
        <v>195</v>
      </c>
      <c r="F97" s="13" t="s">
        <v>14</v>
      </c>
      <c r="G97" s="14">
        <v>908</v>
      </c>
    </row>
    <row r="98" spans="1:7" x14ac:dyDescent="0.2">
      <c r="A98" s="12" t="s">
        <v>20</v>
      </c>
      <c r="B98" s="14">
        <v>3376</v>
      </c>
      <c r="F98" s="13" t="s">
        <v>14</v>
      </c>
      <c r="G98" s="14">
        <v>10</v>
      </c>
    </row>
    <row r="99" spans="1:7" x14ac:dyDescent="0.2">
      <c r="A99" s="12" t="s">
        <v>20</v>
      </c>
      <c r="B99" s="14">
        <v>41</v>
      </c>
      <c r="F99" s="13" t="s">
        <v>14</v>
      </c>
      <c r="G99" s="14">
        <v>1910</v>
      </c>
    </row>
    <row r="100" spans="1:7" x14ac:dyDescent="0.2">
      <c r="A100" s="12" t="s">
        <v>20</v>
      </c>
      <c r="B100" s="14">
        <v>1821</v>
      </c>
      <c r="F100" s="13" t="s">
        <v>14</v>
      </c>
      <c r="G100" s="14">
        <v>38</v>
      </c>
    </row>
    <row r="101" spans="1:7" x14ac:dyDescent="0.2">
      <c r="A101" s="12" t="s">
        <v>20</v>
      </c>
      <c r="B101" s="14">
        <v>164</v>
      </c>
      <c r="F101" s="13" t="s">
        <v>14</v>
      </c>
      <c r="G101" s="14">
        <v>104</v>
      </c>
    </row>
    <row r="102" spans="1:7" x14ac:dyDescent="0.2">
      <c r="A102" s="12" t="s">
        <v>20</v>
      </c>
      <c r="B102" s="14">
        <v>157</v>
      </c>
      <c r="F102" s="13" t="s">
        <v>14</v>
      </c>
      <c r="G102" s="14">
        <v>49</v>
      </c>
    </row>
    <row r="103" spans="1:7" x14ac:dyDescent="0.2">
      <c r="A103" s="12" t="s">
        <v>20</v>
      </c>
      <c r="B103" s="14">
        <v>246</v>
      </c>
      <c r="F103" s="13" t="s">
        <v>14</v>
      </c>
      <c r="G103" s="14">
        <v>1</v>
      </c>
    </row>
    <row r="104" spans="1:7" x14ac:dyDescent="0.2">
      <c r="A104" s="12" t="s">
        <v>20</v>
      </c>
      <c r="B104" s="14">
        <v>1396</v>
      </c>
      <c r="F104" s="13" t="s">
        <v>14</v>
      </c>
      <c r="G104" s="14">
        <v>245</v>
      </c>
    </row>
    <row r="105" spans="1:7" x14ac:dyDescent="0.2">
      <c r="A105" s="12" t="s">
        <v>20</v>
      </c>
      <c r="B105" s="14">
        <v>2506</v>
      </c>
      <c r="F105" s="13" t="s">
        <v>14</v>
      </c>
      <c r="G105" s="14">
        <v>32</v>
      </c>
    </row>
    <row r="106" spans="1:7" x14ac:dyDescent="0.2">
      <c r="A106" s="12" t="s">
        <v>20</v>
      </c>
      <c r="B106" s="14">
        <v>244</v>
      </c>
      <c r="F106" s="13" t="s">
        <v>14</v>
      </c>
      <c r="G106" s="14">
        <v>7</v>
      </c>
    </row>
    <row r="107" spans="1:7" x14ac:dyDescent="0.2">
      <c r="A107" s="12" t="s">
        <v>20</v>
      </c>
      <c r="B107" s="14">
        <v>146</v>
      </c>
      <c r="F107" s="13" t="s">
        <v>14</v>
      </c>
      <c r="G107" s="14">
        <v>803</v>
      </c>
    </row>
    <row r="108" spans="1:7" x14ac:dyDescent="0.2">
      <c r="A108" s="12" t="s">
        <v>20</v>
      </c>
      <c r="B108" s="14">
        <v>1267</v>
      </c>
      <c r="F108" s="13" t="s">
        <v>14</v>
      </c>
      <c r="G108" s="14">
        <v>16</v>
      </c>
    </row>
    <row r="109" spans="1:7" x14ac:dyDescent="0.2">
      <c r="A109" s="12" t="s">
        <v>20</v>
      </c>
      <c r="B109" s="14">
        <v>1561</v>
      </c>
      <c r="F109" s="13" t="s">
        <v>14</v>
      </c>
      <c r="G109" s="14">
        <v>31</v>
      </c>
    </row>
    <row r="110" spans="1:7" x14ac:dyDescent="0.2">
      <c r="A110" s="12" t="s">
        <v>20</v>
      </c>
      <c r="B110" s="14">
        <v>48</v>
      </c>
      <c r="F110" s="13" t="s">
        <v>14</v>
      </c>
      <c r="G110" s="14">
        <v>108</v>
      </c>
    </row>
    <row r="111" spans="1:7" x14ac:dyDescent="0.2">
      <c r="A111" s="12" t="s">
        <v>20</v>
      </c>
      <c r="B111" s="14">
        <v>2739</v>
      </c>
      <c r="F111" s="13" t="s">
        <v>14</v>
      </c>
      <c r="G111" s="14">
        <v>30</v>
      </c>
    </row>
    <row r="112" spans="1:7" x14ac:dyDescent="0.2">
      <c r="A112" s="12" t="s">
        <v>20</v>
      </c>
      <c r="B112" s="14">
        <v>3537</v>
      </c>
      <c r="F112" s="13" t="s">
        <v>14</v>
      </c>
      <c r="G112" s="14">
        <v>17</v>
      </c>
    </row>
    <row r="113" spans="1:7" x14ac:dyDescent="0.2">
      <c r="A113" s="12" t="s">
        <v>20</v>
      </c>
      <c r="B113" s="14">
        <v>2107</v>
      </c>
      <c r="F113" s="13" t="s">
        <v>14</v>
      </c>
      <c r="G113" s="14">
        <v>80</v>
      </c>
    </row>
    <row r="114" spans="1:7" x14ac:dyDescent="0.2">
      <c r="A114" s="12" t="s">
        <v>20</v>
      </c>
      <c r="B114" s="14">
        <v>3318</v>
      </c>
      <c r="F114" s="13" t="s">
        <v>14</v>
      </c>
      <c r="G114" s="14">
        <v>2468</v>
      </c>
    </row>
    <row r="115" spans="1:7" x14ac:dyDescent="0.2">
      <c r="A115" s="12" t="s">
        <v>20</v>
      </c>
      <c r="B115" s="14">
        <v>340</v>
      </c>
      <c r="F115" s="13" t="s">
        <v>14</v>
      </c>
      <c r="G115" s="14">
        <v>26</v>
      </c>
    </row>
    <row r="116" spans="1:7" x14ac:dyDescent="0.2">
      <c r="A116" s="12" t="s">
        <v>20</v>
      </c>
      <c r="B116" s="14">
        <v>1442</v>
      </c>
      <c r="F116" s="13" t="s">
        <v>14</v>
      </c>
      <c r="G116" s="14">
        <v>73</v>
      </c>
    </row>
    <row r="117" spans="1:7" x14ac:dyDescent="0.2">
      <c r="A117" s="12" t="s">
        <v>20</v>
      </c>
      <c r="B117" s="14">
        <v>126</v>
      </c>
      <c r="F117" s="13" t="s">
        <v>14</v>
      </c>
      <c r="G117" s="14">
        <v>128</v>
      </c>
    </row>
    <row r="118" spans="1:7" x14ac:dyDescent="0.2">
      <c r="A118" s="12" t="s">
        <v>20</v>
      </c>
      <c r="B118" s="14">
        <v>524</v>
      </c>
      <c r="F118" s="13" t="s">
        <v>14</v>
      </c>
      <c r="G118" s="14">
        <v>33</v>
      </c>
    </row>
    <row r="119" spans="1:7" x14ac:dyDescent="0.2">
      <c r="A119" s="12" t="s">
        <v>20</v>
      </c>
      <c r="B119" s="14">
        <v>1989</v>
      </c>
      <c r="F119" s="13" t="s">
        <v>14</v>
      </c>
      <c r="G119" s="14">
        <v>1072</v>
      </c>
    </row>
    <row r="120" spans="1:7" x14ac:dyDescent="0.2">
      <c r="A120" s="12" t="s">
        <v>20</v>
      </c>
      <c r="B120" s="14">
        <v>157</v>
      </c>
      <c r="F120" s="13" t="s">
        <v>14</v>
      </c>
      <c r="G120" s="14">
        <v>393</v>
      </c>
    </row>
    <row r="121" spans="1:7" x14ac:dyDescent="0.2">
      <c r="A121" s="12" t="s">
        <v>20</v>
      </c>
      <c r="B121" s="14">
        <v>4498</v>
      </c>
      <c r="F121" s="13" t="s">
        <v>14</v>
      </c>
      <c r="G121" s="14">
        <v>1257</v>
      </c>
    </row>
    <row r="122" spans="1:7" x14ac:dyDescent="0.2">
      <c r="A122" s="12" t="s">
        <v>20</v>
      </c>
      <c r="B122" s="14">
        <v>80</v>
      </c>
      <c r="F122" s="13" t="s">
        <v>14</v>
      </c>
      <c r="G122" s="14">
        <v>328</v>
      </c>
    </row>
    <row r="123" spans="1:7" x14ac:dyDescent="0.2">
      <c r="A123" s="12" t="s">
        <v>20</v>
      </c>
      <c r="B123" s="14">
        <v>43</v>
      </c>
      <c r="F123" s="13" t="s">
        <v>14</v>
      </c>
      <c r="G123" s="14">
        <v>147</v>
      </c>
    </row>
    <row r="124" spans="1:7" x14ac:dyDescent="0.2">
      <c r="A124" s="12" t="s">
        <v>20</v>
      </c>
      <c r="B124" s="14">
        <v>2053</v>
      </c>
      <c r="F124" s="13" t="s">
        <v>14</v>
      </c>
      <c r="G124" s="14">
        <v>830</v>
      </c>
    </row>
    <row r="125" spans="1:7" x14ac:dyDescent="0.2">
      <c r="A125" s="12" t="s">
        <v>20</v>
      </c>
      <c r="B125" s="14">
        <v>168</v>
      </c>
      <c r="F125" s="13" t="s">
        <v>14</v>
      </c>
      <c r="G125" s="14">
        <v>331</v>
      </c>
    </row>
    <row r="126" spans="1:7" x14ac:dyDescent="0.2">
      <c r="A126" s="12" t="s">
        <v>20</v>
      </c>
      <c r="B126" s="14">
        <v>4289</v>
      </c>
      <c r="F126" s="13" t="s">
        <v>14</v>
      </c>
      <c r="G126" s="14">
        <v>25</v>
      </c>
    </row>
    <row r="127" spans="1:7" x14ac:dyDescent="0.2">
      <c r="A127" s="12" t="s">
        <v>20</v>
      </c>
      <c r="B127" s="14">
        <v>165</v>
      </c>
      <c r="F127" s="13" t="s">
        <v>14</v>
      </c>
      <c r="G127" s="14">
        <v>3483</v>
      </c>
    </row>
    <row r="128" spans="1:7" x14ac:dyDescent="0.2">
      <c r="A128" s="12" t="s">
        <v>20</v>
      </c>
      <c r="B128" s="14">
        <v>1815</v>
      </c>
      <c r="F128" s="13" t="s">
        <v>14</v>
      </c>
      <c r="G128" s="14">
        <v>923</v>
      </c>
    </row>
    <row r="129" spans="1:7" x14ac:dyDescent="0.2">
      <c r="A129" s="12" t="s">
        <v>20</v>
      </c>
      <c r="B129" s="14">
        <v>397</v>
      </c>
      <c r="F129" s="13" t="s">
        <v>14</v>
      </c>
      <c r="G129" s="14">
        <v>1</v>
      </c>
    </row>
    <row r="130" spans="1:7" x14ac:dyDescent="0.2">
      <c r="A130" s="12" t="s">
        <v>20</v>
      </c>
      <c r="B130" s="14">
        <v>1539</v>
      </c>
      <c r="F130" s="13" t="s">
        <v>14</v>
      </c>
      <c r="G130" s="14">
        <v>33</v>
      </c>
    </row>
    <row r="131" spans="1:7" x14ac:dyDescent="0.2">
      <c r="A131" s="12" t="s">
        <v>20</v>
      </c>
      <c r="B131" s="14">
        <v>138</v>
      </c>
      <c r="F131" s="13" t="s">
        <v>14</v>
      </c>
      <c r="G131" s="14">
        <v>40</v>
      </c>
    </row>
    <row r="132" spans="1:7" x14ac:dyDescent="0.2">
      <c r="A132" s="12" t="s">
        <v>20</v>
      </c>
      <c r="B132" s="14">
        <v>3594</v>
      </c>
      <c r="F132" s="13" t="s">
        <v>14</v>
      </c>
      <c r="G132" s="14">
        <v>23</v>
      </c>
    </row>
    <row r="133" spans="1:7" x14ac:dyDescent="0.2">
      <c r="A133" s="12" t="s">
        <v>20</v>
      </c>
      <c r="B133" s="14">
        <v>5880</v>
      </c>
      <c r="F133" s="13" t="s">
        <v>14</v>
      </c>
      <c r="G133" s="14">
        <v>75</v>
      </c>
    </row>
    <row r="134" spans="1:7" x14ac:dyDescent="0.2">
      <c r="A134" s="12" t="s">
        <v>20</v>
      </c>
      <c r="B134" s="14">
        <v>112</v>
      </c>
      <c r="F134" s="13" t="s">
        <v>14</v>
      </c>
      <c r="G134" s="14">
        <v>2176</v>
      </c>
    </row>
    <row r="135" spans="1:7" x14ac:dyDescent="0.2">
      <c r="A135" s="12" t="s">
        <v>20</v>
      </c>
      <c r="B135" s="14">
        <v>943</v>
      </c>
      <c r="F135" s="13" t="s">
        <v>14</v>
      </c>
      <c r="G135" s="14">
        <v>441</v>
      </c>
    </row>
    <row r="136" spans="1:7" x14ac:dyDescent="0.2">
      <c r="A136" s="12" t="s">
        <v>20</v>
      </c>
      <c r="B136" s="14">
        <v>2468</v>
      </c>
      <c r="F136" s="13" t="s">
        <v>14</v>
      </c>
      <c r="G136" s="14">
        <v>25</v>
      </c>
    </row>
    <row r="137" spans="1:7" x14ac:dyDescent="0.2">
      <c r="A137" s="12" t="s">
        <v>20</v>
      </c>
      <c r="B137" s="14">
        <v>2551</v>
      </c>
      <c r="F137" s="13" t="s">
        <v>14</v>
      </c>
      <c r="G137" s="14">
        <v>127</v>
      </c>
    </row>
    <row r="138" spans="1:7" x14ac:dyDescent="0.2">
      <c r="A138" s="12" t="s">
        <v>20</v>
      </c>
      <c r="B138" s="14">
        <v>101</v>
      </c>
      <c r="F138" s="13" t="s">
        <v>14</v>
      </c>
      <c r="G138" s="14">
        <v>355</v>
      </c>
    </row>
    <row r="139" spans="1:7" x14ac:dyDescent="0.2">
      <c r="A139" s="12" t="s">
        <v>20</v>
      </c>
      <c r="B139" s="14">
        <v>92</v>
      </c>
      <c r="F139" s="13" t="s">
        <v>14</v>
      </c>
      <c r="G139" s="14">
        <v>44</v>
      </c>
    </row>
    <row r="140" spans="1:7" x14ac:dyDescent="0.2">
      <c r="A140" s="12" t="s">
        <v>20</v>
      </c>
      <c r="B140" s="14">
        <v>62</v>
      </c>
      <c r="F140" s="13" t="s">
        <v>14</v>
      </c>
      <c r="G140" s="14">
        <v>67</v>
      </c>
    </row>
    <row r="141" spans="1:7" x14ac:dyDescent="0.2">
      <c r="A141" s="12" t="s">
        <v>20</v>
      </c>
      <c r="B141" s="14">
        <v>149</v>
      </c>
      <c r="F141" s="13" t="s">
        <v>14</v>
      </c>
      <c r="G141" s="14">
        <v>1068</v>
      </c>
    </row>
    <row r="142" spans="1:7" x14ac:dyDescent="0.2">
      <c r="A142" s="12" t="s">
        <v>20</v>
      </c>
      <c r="B142" s="14">
        <v>329</v>
      </c>
      <c r="F142" s="13" t="s">
        <v>14</v>
      </c>
      <c r="G142" s="14">
        <v>424</v>
      </c>
    </row>
    <row r="143" spans="1:7" x14ac:dyDescent="0.2">
      <c r="A143" s="12" t="s">
        <v>20</v>
      </c>
      <c r="B143" s="14">
        <v>97</v>
      </c>
      <c r="F143" s="13" t="s">
        <v>14</v>
      </c>
      <c r="G143" s="14">
        <v>151</v>
      </c>
    </row>
    <row r="144" spans="1:7" x14ac:dyDescent="0.2">
      <c r="A144" s="12" t="s">
        <v>20</v>
      </c>
      <c r="B144" s="14">
        <v>1784</v>
      </c>
      <c r="F144" s="13" t="s">
        <v>14</v>
      </c>
      <c r="G144" s="14">
        <v>1608</v>
      </c>
    </row>
    <row r="145" spans="1:7" x14ac:dyDescent="0.2">
      <c r="A145" s="12" t="s">
        <v>20</v>
      </c>
      <c r="B145" s="14">
        <v>1684</v>
      </c>
      <c r="F145" s="13" t="s">
        <v>14</v>
      </c>
      <c r="G145" s="14">
        <v>941</v>
      </c>
    </row>
    <row r="146" spans="1:7" x14ac:dyDescent="0.2">
      <c r="A146" s="12" t="s">
        <v>20</v>
      </c>
      <c r="B146" s="14">
        <v>250</v>
      </c>
      <c r="F146" s="13" t="s">
        <v>14</v>
      </c>
      <c r="G146" s="14">
        <v>1</v>
      </c>
    </row>
    <row r="147" spans="1:7" x14ac:dyDescent="0.2">
      <c r="A147" s="12" t="s">
        <v>20</v>
      </c>
      <c r="B147" s="14">
        <v>238</v>
      </c>
      <c r="F147" s="13" t="s">
        <v>14</v>
      </c>
      <c r="G147" s="14">
        <v>40</v>
      </c>
    </row>
    <row r="148" spans="1:7" x14ac:dyDescent="0.2">
      <c r="A148" s="12" t="s">
        <v>20</v>
      </c>
      <c r="B148" s="14">
        <v>53</v>
      </c>
      <c r="F148" s="13" t="s">
        <v>14</v>
      </c>
      <c r="G148" s="14">
        <v>3015</v>
      </c>
    </row>
    <row r="149" spans="1:7" x14ac:dyDescent="0.2">
      <c r="A149" s="12" t="s">
        <v>20</v>
      </c>
      <c r="B149" s="14">
        <v>214</v>
      </c>
      <c r="F149" s="13" t="s">
        <v>14</v>
      </c>
      <c r="G149" s="14">
        <v>435</v>
      </c>
    </row>
    <row r="150" spans="1:7" x14ac:dyDescent="0.2">
      <c r="A150" s="12" t="s">
        <v>20</v>
      </c>
      <c r="B150" s="14">
        <v>222</v>
      </c>
      <c r="F150" s="13" t="s">
        <v>14</v>
      </c>
      <c r="G150" s="14">
        <v>714</v>
      </c>
    </row>
    <row r="151" spans="1:7" x14ac:dyDescent="0.2">
      <c r="A151" s="12" t="s">
        <v>20</v>
      </c>
      <c r="B151" s="14">
        <v>1884</v>
      </c>
      <c r="F151" s="13" t="s">
        <v>14</v>
      </c>
      <c r="G151" s="14">
        <v>5497</v>
      </c>
    </row>
    <row r="152" spans="1:7" x14ac:dyDescent="0.2">
      <c r="A152" s="12" t="s">
        <v>20</v>
      </c>
      <c r="B152" s="14">
        <v>218</v>
      </c>
      <c r="F152" s="13" t="s">
        <v>14</v>
      </c>
      <c r="G152" s="14">
        <v>418</v>
      </c>
    </row>
    <row r="153" spans="1:7" x14ac:dyDescent="0.2">
      <c r="A153" s="12" t="s">
        <v>20</v>
      </c>
      <c r="B153" s="14">
        <v>6465</v>
      </c>
      <c r="F153" s="13" t="s">
        <v>14</v>
      </c>
      <c r="G153" s="14">
        <v>1439</v>
      </c>
    </row>
    <row r="154" spans="1:7" x14ac:dyDescent="0.2">
      <c r="A154" s="12" t="s">
        <v>20</v>
      </c>
      <c r="B154" s="14">
        <v>59</v>
      </c>
      <c r="F154" s="13" t="s">
        <v>14</v>
      </c>
      <c r="G154" s="14">
        <v>15</v>
      </c>
    </row>
    <row r="155" spans="1:7" x14ac:dyDescent="0.2">
      <c r="A155" s="12" t="s">
        <v>20</v>
      </c>
      <c r="B155" s="14">
        <v>88</v>
      </c>
      <c r="F155" s="13" t="s">
        <v>14</v>
      </c>
      <c r="G155" s="14">
        <v>1999</v>
      </c>
    </row>
    <row r="156" spans="1:7" x14ac:dyDescent="0.2">
      <c r="A156" s="12" t="s">
        <v>20</v>
      </c>
      <c r="B156" s="14">
        <v>1697</v>
      </c>
      <c r="F156" s="13" t="s">
        <v>14</v>
      </c>
      <c r="G156" s="14">
        <v>118</v>
      </c>
    </row>
    <row r="157" spans="1:7" x14ac:dyDescent="0.2">
      <c r="A157" s="12" t="s">
        <v>20</v>
      </c>
      <c r="B157" s="14">
        <v>92</v>
      </c>
      <c r="F157" s="13" t="s">
        <v>14</v>
      </c>
      <c r="G157" s="14">
        <v>162</v>
      </c>
    </row>
    <row r="158" spans="1:7" x14ac:dyDescent="0.2">
      <c r="A158" s="12" t="s">
        <v>20</v>
      </c>
      <c r="B158" s="14">
        <v>186</v>
      </c>
      <c r="F158" s="13" t="s">
        <v>14</v>
      </c>
      <c r="G158" s="14">
        <v>83</v>
      </c>
    </row>
    <row r="159" spans="1:7" x14ac:dyDescent="0.2">
      <c r="A159" s="12" t="s">
        <v>20</v>
      </c>
      <c r="B159" s="14">
        <v>138</v>
      </c>
      <c r="F159" s="13" t="s">
        <v>14</v>
      </c>
      <c r="G159" s="14">
        <v>747</v>
      </c>
    </row>
    <row r="160" spans="1:7" x14ac:dyDescent="0.2">
      <c r="A160" s="12" t="s">
        <v>20</v>
      </c>
      <c r="B160" s="14">
        <v>261</v>
      </c>
      <c r="F160" s="13" t="s">
        <v>14</v>
      </c>
      <c r="G160" s="14">
        <v>84</v>
      </c>
    </row>
    <row r="161" spans="1:7" x14ac:dyDescent="0.2">
      <c r="A161" s="12" t="s">
        <v>20</v>
      </c>
      <c r="B161" s="14">
        <v>107</v>
      </c>
      <c r="F161" s="13" t="s">
        <v>14</v>
      </c>
      <c r="G161" s="14">
        <v>91</v>
      </c>
    </row>
    <row r="162" spans="1:7" x14ac:dyDescent="0.2">
      <c r="A162" s="12" t="s">
        <v>20</v>
      </c>
      <c r="B162" s="14">
        <v>199</v>
      </c>
      <c r="F162" s="13" t="s">
        <v>14</v>
      </c>
      <c r="G162" s="14">
        <v>792</v>
      </c>
    </row>
    <row r="163" spans="1:7" x14ac:dyDescent="0.2">
      <c r="A163" s="12" t="s">
        <v>20</v>
      </c>
      <c r="B163" s="14">
        <v>5512</v>
      </c>
      <c r="F163" s="13" t="s">
        <v>14</v>
      </c>
      <c r="G163" s="14">
        <v>32</v>
      </c>
    </row>
    <row r="164" spans="1:7" x14ac:dyDescent="0.2">
      <c r="A164" s="12" t="s">
        <v>20</v>
      </c>
      <c r="B164" s="14">
        <v>86</v>
      </c>
      <c r="F164" s="13" t="s">
        <v>14</v>
      </c>
      <c r="G164" s="14">
        <v>186</v>
      </c>
    </row>
    <row r="165" spans="1:7" x14ac:dyDescent="0.2">
      <c r="A165" s="12" t="s">
        <v>20</v>
      </c>
      <c r="B165" s="14">
        <v>2768</v>
      </c>
      <c r="F165" s="13" t="s">
        <v>14</v>
      </c>
      <c r="G165" s="14">
        <v>605</v>
      </c>
    </row>
    <row r="166" spans="1:7" x14ac:dyDescent="0.2">
      <c r="A166" s="12" t="s">
        <v>20</v>
      </c>
      <c r="B166" s="14">
        <v>48</v>
      </c>
      <c r="F166" s="13" t="s">
        <v>14</v>
      </c>
      <c r="G166" s="14">
        <v>1</v>
      </c>
    </row>
    <row r="167" spans="1:7" x14ac:dyDescent="0.2">
      <c r="A167" s="12" t="s">
        <v>20</v>
      </c>
      <c r="B167" s="14">
        <v>87</v>
      </c>
      <c r="F167" s="13" t="s">
        <v>14</v>
      </c>
      <c r="G167" s="14">
        <v>31</v>
      </c>
    </row>
    <row r="168" spans="1:7" x14ac:dyDescent="0.2">
      <c r="A168" s="12" t="s">
        <v>20</v>
      </c>
      <c r="B168" s="14">
        <v>1894</v>
      </c>
      <c r="F168" s="13" t="s">
        <v>14</v>
      </c>
      <c r="G168" s="14">
        <v>1181</v>
      </c>
    </row>
    <row r="169" spans="1:7" x14ac:dyDescent="0.2">
      <c r="A169" s="12" t="s">
        <v>20</v>
      </c>
      <c r="B169" s="14">
        <v>282</v>
      </c>
      <c r="F169" s="13" t="s">
        <v>14</v>
      </c>
      <c r="G169" s="14">
        <v>39</v>
      </c>
    </row>
    <row r="170" spans="1:7" x14ac:dyDescent="0.2">
      <c r="A170" s="12" t="s">
        <v>20</v>
      </c>
      <c r="B170" s="14">
        <v>116</v>
      </c>
      <c r="F170" s="13" t="s">
        <v>14</v>
      </c>
      <c r="G170" s="14">
        <v>46</v>
      </c>
    </row>
    <row r="171" spans="1:7" x14ac:dyDescent="0.2">
      <c r="A171" s="12" t="s">
        <v>20</v>
      </c>
      <c r="B171" s="14">
        <v>83</v>
      </c>
      <c r="F171" s="13" t="s">
        <v>14</v>
      </c>
      <c r="G171" s="14">
        <v>105</v>
      </c>
    </row>
    <row r="172" spans="1:7" x14ac:dyDescent="0.2">
      <c r="A172" s="12" t="s">
        <v>20</v>
      </c>
      <c r="B172" s="14">
        <v>91</v>
      </c>
      <c r="F172" s="13" t="s">
        <v>14</v>
      </c>
      <c r="G172" s="14">
        <v>535</v>
      </c>
    </row>
    <row r="173" spans="1:7" x14ac:dyDescent="0.2">
      <c r="A173" s="12" t="s">
        <v>20</v>
      </c>
      <c r="B173" s="14">
        <v>546</v>
      </c>
      <c r="F173" s="13" t="s">
        <v>14</v>
      </c>
      <c r="G173" s="14">
        <v>16</v>
      </c>
    </row>
    <row r="174" spans="1:7" x14ac:dyDescent="0.2">
      <c r="A174" s="12" t="s">
        <v>20</v>
      </c>
      <c r="B174" s="14">
        <v>393</v>
      </c>
      <c r="F174" s="13" t="s">
        <v>14</v>
      </c>
      <c r="G174" s="14">
        <v>575</v>
      </c>
    </row>
    <row r="175" spans="1:7" x14ac:dyDescent="0.2">
      <c r="A175" s="12" t="s">
        <v>20</v>
      </c>
      <c r="B175" s="14">
        <v>133</v>
      </c>
      <c r="F175" s="13" t="s">
        <v>14</v>
      </c>
      <c r="G175" s="14">
        <v>1120</v>
      </c>
    </row>
    <row r="176" spans="1:7" x14ac:dyDescent="0.2">
      <c r="A176" s="12" t="s">
        <v>20</v>
      </c>
      <c r="B176" s="14">
        <v>254</v>
      </c>
      <c r="F176" s="13" t="s">
        <v>14</v>
      </c>
      <c r="G176" s="14">
        <v>113</v>
      </c>
    </row>
    <row r="177" spans="1:7" x14ac:dyDescent="0.2">
      <c r="A177" s="12" t="s">
        <v>20</v>
      </c>
      <c r="B177" s="14">
        <v>176</v>
      </c>
      <c r="F177" s="13" t="s">
        <v>14</v>
      </c>
      <c r="G177" s="14">
        <v>1538</v>
      </c>
    </row>
    <row r="178" spans="1:7" x14ac:dyDescent="0.2">
      <c r="A178" s="12" t="s">
        <v>20</v>
      </c>
      <c r="B178" s="14">
        <v>337</v>
      </c>
      <c r="F178" s="13" t="s">
        <v>14</v>
      </c>
      <c r="G178" s="14">
        <v>9</v>
      </c>
    </row>
    <row r="179" spans="1:7" x14ac:dyDescent="0.2">
      <c r="A179" s="12" t="s">
        <v>20</v>
      </c>
      <c r="B179" s="14">
        <v>107</v>
      </c>
      <c r="F179" s="13" t="s">
        <v>14</v>
      </c>
      <c r="G179" s="14">
        <v>554</v>
      </c>
    </row>
    <row r="180" spans="1:7" x14ac:dyDescent="0.2">
      <c r="A180" s="12" t="s">
        <v>20</v>
      </c>
      <c r="B180" s="14">
        <v>183</v>
      </c>
      <c r="F180" s="13" t="s">
        <v>14</v>
      </c>
      <c r="G180" s="14">
        <v>648</v>
      </c>
    </row>
    <row r="181" spans="1:7" x14ac:dyDescent="0.2">
      <c r="A181" s="12" t="s">
        <v>20</v>
      </c>
      <c r="B181" s="14">
        <v>72</v>
      </c>
      <c r="F181" s="13" t="s">
        <v>14</v>
      </c>
      <c r="G181" s="14">
        <v>21</v>
      </c>
    </row>
    <row r="182" spans="1:7" x14ac:dyDescent="0.2">
      <c r="A182" s="12" t="s">
        <v>20</v>
      </c>
      <c r="B182" s="14">
        <v>295</v>
      </c>
      <c r="F182" s="13" t="s">
        <v>14</v>
      </c>
      <c r="G182" s="14">
        <v>54</v>
      </c>
    </row>
    <row r="183" spans="1:7" x14ac:dyDescent="0.2">
      <c r="A183" s="12" t="s">
        <v>20</v>
      </c>
      <c r="B183" s="14">
        <v>142</v>
      </c>
      <c r="F183" s="13" t="s">
        <v>14</v>
      </c>
      <c r="G183" s="14">
        <v>120</v>
      </c>
    </row>
    <row r="184" spans="1:7" x14ac:dyDescent="0.2">
      <c r="A184" s="12" t="s">
        <v>20</v>
      </c>
      <c r="B184" s="14">
        <v>85</v>
      </c>
      <c r="F184" s="13" t="s">
        <v>14</v>
      </c>
      <c r="G184" s="14">
        <v>579</v>
      </c>
    </row>
    <row r="185" spans="1:7" x14ac:dyDescent="0.2">
      <c r="A185" s="12" t="s">
        <v>20</v>
      </c>
      <c r="B185" s="14">
        <v>659</v>
      </c>
      <c r="F185" s="13" t="s">
        <v>14</v>
      </c>
      <c r="G185" s="14">
        <v>2072</v>
      </c>
    </row>
    <row r="186" spans="1:7" x14ac:dyDescent="0.2">
      <c r="A186" s="12" t="s">
        <v>20</v>
      </c>
      <c r="B186" s="14">
        <v>121</v>
      </c>
      <c r="F186" s="13" t="s">
        <v>14</v>
      </c>
      <c r="G186" s="14">
        <v>0</v>
      </c>
    </row>
    <row r="187" spans="1:7" x14ac:dyDescent="0.2">
      <c r="A187" s="12" t="s">
        <v>20</v>
      </c>
      <c r="B187" s="14">
        <v>3742</v>
      </c>
      <c r="F187" s="13" t="s">
        <v>14</v>
      </c>
      <c r="G187" s="14">
        <v>1796</v>
      </c>
    </row>
    <row r="188" spans="1:7" x14ac:dyDescent="0.2">
      <c r="A188" s="12" t="s">
        <v>20</v>
      </c>
      <c r="B188" s="14">
        <v>223</v>
      </c>
      <c r="F188" s="13" t="s">
        <v>14</v>
      </c>
      <c r="G188" s="14">
        <v>62</v>
      </c>
    </row>
    <row r="189" spans="1:7" x14ac:dyDescent="0.2">
      <c r="A189" s="12" t="s">
        <v>20</v>
      </c>
      <c r="B189" s="14">
        <v>133</v>
      </c>
      <c r="F189" s="13" t="s">
        <v>14</v>
      </c>
      <c r="G189" s="14">
        <v>347</v>
      </c>
    </row>
    <row r="190" spans="1:7" x14ac:dyDescent="0.2">
      <c r="A190" s="12" t="s">
        <v>20</v>
      </c>
      <c r="B190" s="14">
        <v>5168</v>
      </c>
      <c r="F190" s="13" t="s">
        <v>14</v>
      </c>
      <c r="G190" s="14">
        <v>19</v>
      </c>
    </row>
    <row r="191" spans="1:7" x14ac:dyDescent="0.2">
      <c r="A191" s="12" t="s">
        <v>20</v>
      </c>
      <c r="B191" s="14">
        <v>307</v>
      </c>
      <c r="F191" s="13" t="s">
        <v>14</v>
      </c>
      <c r="G191" s="14">
        <v>1258</v>
      </c>
    </row>
    <row r="192" spans="1:7" x14ac:dyDescent="0.2">
      <c r="A192" s="12" t="s">
        <v>20</v>
      </c>
      <c r="B192" s="14">
        <v>2441</v>
      </c>
      <c r="F192" s="13" t="s">
        <v>14</v>
      </c>
      <c r="G192" s="14">
        <v>362</v>
      </c>
    </row>
    <row r="193" spans="1:7" x14ac:dyDescent="0.2">
      <c r="A193" s="12" t="s">
        <v>20</v>
      </c>
      <c r="B193" s="14">
        <v>1385</v>
      </c>
      <c r="F193" s="13" t="s">
        <v>14</v>
      </c>
      <c r="G193" s="14">
        <v>133</v>
      </c>
    </row>
    <row r="194" spans="1:7" x14ac:dyDescent="0.2">
      <c r="A194" s="12" t="s">
        <v>20</v>
      </c>
      <c r="B194" s="14">
        <v>190</v>
      </c>
      <c r="F194" s="13" t="s">
        <v>14</v>
      </c>
      <c r="G194" s="14">
        <v>846</v>
      </c>
    </row>
    <row r="195" spans="1:7" x14ac:dyDescent="0.2">
      <c r="A195" s="12" t="s">
        <v>20</v>
      </c>
      <c r="B195" s="14">
        <v>470</v>
      </c>
      <c r="F195" s="13" t="s">
        <v>14</v>
      </c>
      <c r="G195" s="14">
        <v>10</v>
      </c>
    </row>
    <row r="196" spans="1:7" x14ac:dyDescent="0.2">
      <c r="A196" s="12" t="s">
        <v>20</v>
      </c>
      <c r="B196" s="14">
        <v>253</v>
      </c>
      <c r="F196" s="13" t="s">
        <v>14</v>
      </c>
      <c r="G196" s="14">
        <v>191</v>
      </c>
    </row>
    <row r="197" spans="1:7" x14ac:dyDescent="0.2">
      <c r="A197" s="12" t="s">
        <v>20</v>
      </c>
      <c r="B197" s="14">
        <v>1113</v>
      </c>
      <c r="F197" s="13" t="s">
        <v>14</v>
      </c>
      <c r="G197" s="14">
        <v>1979</v>
      </c>
    </row>
    <row r="198" spans="1:7" x14ac:dyDescent="0.2">
      <c r="A198" s="12" t="s">
        <v>20</v>
      </c>
      <c r="B198" s="14">
        <v>2283</v>
      </c>
      <c r="F198" s="13" t="s">
        <v>14</v>
      </c>
      <c r="G198" s="14">
        <v>63</v>
      </c>
    </row>
    <row r="199" spans="1:7" x14ac:dyDescent="0.2">
      <c r="A199" s="12" t="s">
        <v>20</v>
      </c>
      <c r="B199" s="14">
        <v>1095</v>
      </c>
      <c r="F199" s="13" t="s">
        <v>14</v>
      </c>
      <c r="G199" s="14">
        <v>6080</v>
      </c>
    </row>
    <row r="200" spans="1:7" x14ac:dyDescent="0.2">
      <c r="A200" s="12" t="s">
        <v>20</v>
      </c>
      <c r="B200" s="14">
        <v>1690</v>
      </c>
      <c r="F200" s="13" t="s">
        <v>14</v>
      </c>
      <c r="G200" s="14">
        <v>80</v>
      </c>
    </row>
    <row r="201" spans="1:7" x14ac:dyDescent="0.2">
      <c r="A201" s="12" t="s">
        <v>20</v>
      </c>
      <c r="B201" s="14">
        <v>191</v>
      </c>
      <c r="F201" s="13" t="s">
        <v>14</v>
      </c>
      <c r="G201" s="14">
        <v>9</v>
      </c>
    </row>
    <row r="202" spans="1:7" x14ac:dyDescent="0.2">
      <c r="A202" s="12" t="s">
        <v>20</v>
      </c>
      <c r="B202" s="14">
        <v>2013</v>
      </c>
      <c r="F202" s="13" t="s">
        <v>14</v>
      </c>
      <c r="G202" s="14">
        <v>1784</v>
      </c>
    </row>
    <row r="203" spans="1:7" x14ac:dyDescent="0.2">
      <c r="A203" s="12" t="s">
        <v>20</v>
      </c>
      <c r="B203" s="14">
        <v>1703</v>
      </c>
      <c r="F203" s="13" t="s">
        <v>14</v>
      </c>
      <c r="G203" s="14">
        <v>243</v>
      </c>
    </row>
    <row r="204" spans="1:7" x14ac:dyDescent="0.2">
      <c r="A204" s="12" t="s">
        <v>20</v>
      </c>
      <c r="B204" s="14">
        <v>80</v>
      </c>
      <c r="F204" s="13" t="s">
        <v>14</v>
      </c>
      <c r="G204" s="14">
        <v>1296</v>
      </c>
    </row>
    <row r="205" spans="1:7" x14ac:dyDescent="0.2">
      <c r="A205" s="12" t="s">
        <v>20</v>
      </c>
      <c r="B205" s="14">
        <v>41</v>
      </c>
      <c r="F205" s="13" t="s">
        <v>14</v>
      </c>
      <c r="G205" s="14">
        <v>77</v>
      </c>
    </row>
    <row r="206" spans="1:7" x14ac:dyDescent="0.2">
      <c r="A206" s="12" t="s">
        <v>20</v>
      </c>
      <c r="B206" s="14">
        <v>187</v>
      </c>
      <c r="F206" s="13" t="s">
        <v>14</v>
      </c>
      <c r="G206" s="14">
        <v>395</v>
      </c>
    </row>
    <row r="207" spans="1:7" x14ac:dyDescent="0.2">
      <c r="A207" s="12" t="s">
        <v>20</v>
      </c>
      <c r="B207" s="14">
        <v>2875</v>
      </c>
      <c r="F207" s="13" t="s">
        <v>14</v>
      </c>
      <c r="G207" s="14">
        <v>49</v>
      </c>
    </row>
    <row r="208" spans="1:7" x14ac:dyDescent="0.2">
      <c r="A208" s="12" t="s">
        <v>20</v>
      </c>
      <c r="B208" s="14">
        <v>88</v>
      </c>
      <c r="F208" s="13" t="s">
        <v>14</v>
      </c>
      <c r="G208" s="14">
        <v>180</v>
      </c>
    </row>
    <row r="209" spans="1:7" x14ac:dyDescent="0.2">
      <c r="A209" s="12" t="s">
        <v>20</v>
      </c>
      <c r="B209" s="14">
        <v>191</v>
      </c>
      <c r="F209" s="13" t="s">
        <v>14</v>
      </c>
      <c r="G209" s="14">
        <v>2690</v>
      </c>
    </row>
    <row r="210" spans="1:7" x14ac:dyDescent="0.2">
      <c r="A210" s="12" t="s">
        <v>20</v>
      </c>
      <c r="B210" s="14">
        <v>139</v>
      </c>
      <c r="F210" s="13" t="s">
        <v>14</v>
      </c>
      <c r="G210" s="14">
        <v>2779</v>
      </c>
    </row>
    <row r="211" spans="1:7" x14ac:dyDescent="0.2">
      <c r="A211" s="12" t="s">
        <v>20</v>
      </c>
      <c r="B211" s="14">
        <v>186</v>
      </c>
      <c r="F211" s="13" t="s">
        <v>14</v>
      </c>
      <c r="G211" s="14">
        <v>92</v>
      </c>
    </row>
    <row r="212" spans="1:7" x14ac:dyDescent="0.2">
      <c r="A212" s="12" t="s">
        <v>20</v>
      </c>
      <c r="B212" s="14">
        <v>112</v>
      </c>
      <c r="F212" s="13" t="s">
        <v>14</v>
      </c>
      <c r="G212" s="14">
        <v>1028</v>
      </c>
    </row>
    <row r="213" spans="1:7" x14ac:dyDescent="0.2">
      <c r="A213" s="12" t="s">
        <v>20</v>
      </c>
      <c r="B213" s="14">
        <v>101</v>
      </c>
      <c r="F213" s="13" t="s">
        <v>14</v>
      </c>
      <c r="G213" s="14">
        <v>26</v>
      </c>
    </row>
    <row r="214" spans="1:7" x14ac:dyDescent="0.2">
      <c r="A214" s="12" t="s">
        <v>20</v>
      </c>
      <c r="B214" s="14">
        <v>206</v>
      </c>
      <c r="F214" s="13" t="s">
        <v>14</v>
      </c>
      <c r="G214" s="14">
        <v>1790</v>
      </c>
    </row>
    <row r="215" spans="1:7" x14ac:dyDescent="0.2">
      <c r="A215" s="12" t="s">
        <v>20</v>
      </c>
      <c r="B215" s="14">
        <v>154</v>
      </c>
      <c r="F215" s="13" t="s">
        <v>14</v>
      </c>
      <c r="G215" s="14">
        <v>37</v>
      </c>
    </row>
    <row r="216" spans="1:7" x14ac:dyDescent="0.2">
      <c r="A216" s="12" t="s">
        <v>20</v>
      </c>
      <c r="B216" s="14">
        <v>5966</v>
      </c>
      <c r="F216" s="13" t="s">
        <v>14</v>
      </c>
      <c r="G216" s="14">
        <v>35</v>
      </c>
    </row>
    <row r="217" spans="1:7" x14ac:dyDescent="0.2">
      <c r="A217" s="12" t="s">
        <v>20</v>
      </c>
      <c r="B217" s="14">
        <v>169</v>
      </c>
      <c r="F217" s="13" t="s">
        <v>14</v>
      </c>
      <c r="G217" s="14">
        <v>558</v>
      </c>
    </row>
    <row r="218" spans="1:7" x14ac:dyDescent="0.2">
      <c r="A218" s="12" t="s">
        <v>20</v>
      </c>
      <c r="B218" s="14">
        <v>2106</v>
      </c>
      <c r="F218" s="13" t="s">
        <v>14</v>
      </c>
      <c r="G218" s="14">
        <v>64</v>
      </c>
    </row>
    <row r="219" spans="1:7" x14ac:dyDescent="0.2">
      <c r="A219" s="12" t="s">
        <v>20</v>
      </c>
      <c r="B219" s="14">
        <v>131</v>
      </c>
      <c r="F219" s="13" t="s">
        <v>14</v>
      </c>
      <c r="G219" s="14">
        <v>245</v>
      </c>
    </row>
    <row r="220" spans="1:7" x14ac:dyDescent="0.2">
      <c r="A220" s="12" t="s">
        <v>20</v>
      </c>
      <c r="B220" s="14">
        <v>84</v>
      </c>
      <c r="F220" s="13" t="s">
        <v>14</v>
      </c>
      <c r="G220" s="14">
        <v>71</v>
      </c>
    </row>
    <row r="221" spans="1:7" x14ac:dyDescent="0.2">
      <c r="A221" s="12" t="s">
        <v>20</v>
      </c>
      <c r="B221" s="14">
        <v>155</v>
      </c>
      <c r="F221" s="13" t="s">
        <v>14</v>
      </c>
      <c r="G221" s="14">
        <v>42</v>
      </c>
    </row>
    <row r="222" spans="1:7" x14ac:dyDescent="0.2">
      <c r="A222" s="12" t="s">
        <v>20</v>
      </c>
      <c r="B222" s="14">
        <v>189</v>
      </c>
      <c r="F222" s="13" t="s">
        <v>14</v>
      </c>
      <c r="G222" s="14">
        <v>156</v>
      </c>
    </row>
    <row r="223" spans="1:7" x14ac:dyDescent="0.2">
      <c r="A223" s="12" t="s">
        <v>20</v>
      </c>
      <c r="B223" s="14">
        <v>4799</v>
      </c>
      <c r="F223" s="13" t="s">
        <v>14</v>
      </c>
      <c r="G223" s="14">
        <v>1368</v>
      </c>
    </row>
    <row r="224" spans="1:7" x14ac:dyDescent="0.2">
      <c r="A224" s="12" t="s">
        <v>20</v>
      </c>
      <c r="B224" s="14">
        <v>1137</v>
      </c>
      <c r="F224" s="13" t="s">
        <v>14</v>
      </c>
      <c r="G224" s="14">
        <v>102</v>
      </c>
    </row>
    <row r="225" spans="1:7" x14ac:dyDescent="0.2">
      <c r="A225" s="12" t="s">
        <v>20</v>
      </c>
      <c r="B225" s="14">
        <v>1152</v>
      </c>
      <c r="F225" s="13" t="s">
        <v>14</v>
      </c>
      <c r="G225" s="14">
        <v>86</v>
      </c>
    </row>
    <row r="226" spans="1:7" x14ac:dyDescent="0.2">
      <c r="A226" s="12" t="s">
        <v>20</v>
      </c>
      <c r="B226" s="14">
        <v>50</v>
      </c>
      <c r="F226" s="13" t="s">
        <v>14</v>
      </c>
      <c r="G226" s="14">
        <v>253</v>
      </c>
    </row>
    <row r="227" spans="1:7" x14ac:dyDescent="0.2">
      <c r="A227" s="12" t="s">
        <v>20</v>
      </c>
      <c r="B227" s="14">
        <v>3059</v>
      </c>
      <c r="F227" s="13" t="s">
        <v>14</v>
      </c>
      <c r="G227" s="14">
        <v>157</v>
      </c>
    </row>
    <row r="228" spans="1:7" x14ac:dyDescent="0.2">
      <c r="A228" s="12" t="s">
        <v>20</v>
      </c>
      <c r="B228" s="14">
        <v>34</v>
      </c>
      <c r="F228" s="13" t="s">
        <v>14</v>
      </c>
      <c r="G228" s="14">
        <v>183</v>
      </c>
    </row>
    <row r="229" spans="1:7" x14ac:dyDescent="0.2">
      <c r="A229" s="12" t="s">
        <v>20</v>
      </c>
      <c r="B229" s="14">
        <v>220</v>
      </c>
      <c r="F229" s="13" t="s">
        <v>14</v>
      </c>
      <c r="G229" s="14">
        <v>82</v>
      </c>
    </row>
    <row r="230" spans="1:7" x14ac:dyDescent="0.2">
      <c r="A230" s="12" t="s">
        <v>20</v>
      </c>
      <c r="B230" s="14">
        <v>1604</v>
      </c>
      <c r="F230" s="13" t="s">
        <v>14</v>
      </c>
      <c r="G230" s="14">
        <v>1</v>
      </c>
    </row>
    <row r="231" spans="1:7" x14ac:dyDescent="0.2">
      <c r="A231" s="12" t="s">
        <v>20</v>
      </c>
      <c r="B231" s="14">
        <v>454</v>
      </c>
      <c r="F231" s="13" t="s">
        <v>14</v>
      </c>
      <c r="G231" s="14">
        <v>1198</v>
      </c>
    </row>
    <row r="232" spans="1:7" x14ac:dyDescent="0.2">
      <c r="A232" s="12" t="s">
        <v>20</v>
      </c>
      <c r="B232" s="14">
        <v>123</v>
      </c>
      <c r="F232" s="13" t="s">
        <v>14</v>
      </c>
      <c r="G232" s="14">
        <v>648</v>
      </c>
    </row>
    <row r="233" spans="1:7" x14ac:dyDescent="0.2">
      <c r="A233" s="12" t="s">
        <v>20</v>
      </c>
      <c r="B233" s="14">
        <v>299</v>
      </c>
      <c r="F233" s="13" t="s">
        <v>14</v>
      </c>
      <c r="G233" s="14">
        <v>64</v>
      </c>
    </row>
    <row r="234" spans="1:7" x14ac:dyDescent="0.2">
      <c r="A234" s="12" t="s">
        <v>20</v>
      </c>
      <c r="B234" s="14">
        <v>2237</v>
      </c>
      <c r="F234" s="13" t="s">
        <v>14</v>
      </c>
      <c r="G234" s="14">
        <v>62</v>
      </c>
    </row>
    <row r="235" spans="1:7" x14ac:dyDescent="0.2">
      <c r="A235" s="12" t="s">
        <v>20</v>
      </c>
      <c r="B235" s="14">
        <v>645</v>
      </c>
      <c r="F235" s="13" t="s">
        <v>14</v>
      </c>
      <c r="G235" s="14">
        <v>750</v>
      </c>
    </row>
    <row r="236" spans="1:7" x14ac:dyDescent="0.2">
      <c r="A236" s="12" t="s">
        <v>20</v>
      </c>
      <c r="B236" s="14">
        <v>484</v>
      </c>
      <c r="F236" s="13" t="s">
        <v>14</v>
      </c>
      <c r="G236" s="14">
        <v>105</v>
      </c>
    </row>
    <row r="237" spans="1:7" x14ac:dyDescent="0.2">
      <c r="A237" s="12" t="s">
        <v>20</v>
      </c>
      <c r="B237" s="14">
        <v>154</v>
      </c>
      <c r="F237" s="13" t="s">
        <v>14</v>
      </c>
      <c r="G237" s="14">
        <v>2604</v>
      </c>
    </row>
    <row r="238" spans="1:7" x14ac:dyDescent="0.2">
      <c r="A238" s="12" t="s">
        <v>20</v>
      </c>
      <c r="B238" s="14">
        <v>82</v>
      </c>
      <c r="F238" s="13" t="s">
        <v>14</v>
      </c>
      <c r="G238" s="14">
        <v>65</v>
      </c>
    </row>
    <row r="239" spans="1:7" x14ac:dyDescent="0.2">
      <c r="A239" s="12" t="s">
        <v>20</v>
      </c>
      <c r="B239" s="14">
        <v>134</v>
      </c>
      <c r="F239" s="13" t="s">
        <v>14</v>
      </c>
      <c r="G239" s="14">
        <v>94</v>
      </c>
    </row>
    <row r="240" spans="1:7" x14ac:dyDescent="0.2">
      <c r="A240" s="12" t="s">
        <v>20</v>
      </c>
      <c r="B240" s="14">
        <v>5203</v>
      </c>
      <c r="F240" s="13" t="s">
        <v>14</v>
      </c>
      <c r="G240" s="14">
        <v>257</v>
      </c>
    </row>
    <row r="241" spans="1:7" x14ac:dyDescent="0.2">
      <c r="A241" s="12" t="s">
        <v>20</v>
      </c>
      <c r="B241" s="14">
        <v>94</v>
      </c>
      <c r="F241" s="13" t="s">
        <v>14</v>
      </c>
      <c r="G241" s="14">
        <v>2928</v>
      </c>
    </row>
    <row r="242" spans="1:7" x14ac:dyDescent="0.2">
      <c r="A242" s="12" t="s">
        <v>20</v>
      </c>
      <c r="B242" s="14">
        <v>205</v>
      </c>
      <c r="F242" s="13" t="s">
        <v>14</v>
      </c>
      <c r="G242" s="14">
        <v>4697</v>
      </c>
    </row>
    <row r="243" spans="1:7" x14ac:dyDescent="0.2">
      <c r="A243" s="12" t="s">
        <v>20</v>
      </c>
      <c r="B243" s="14">
        <v>92</v>
      </c>
      <c r="F243" s="13" t="s">
        <v>14</v>
      </c>
      <c r="G243" s="14">
        <v>2915</v>
      </c>
    </row>
    <row r="244" spans="1:7" x14ac:dyDescent="0.2">
      <c r="A244" s="12" t="s">
        <v>20</v>
      </c>
      <c r="B244" s="14">
        <v>219</v>
      </c>
      <c r="F244" s="13" t="s">
        <v>14</v>
      </c>
      <c r="G244" s="14">
        <v>18</v>
      </c>
    </row>
    <row r="245" spans="1:7" x14ac:dyDescent="0.2">
      <c r="A245" s="12" t="s">
        <v>20</v>
      </c>
      <c r="B245" s="14">
        <v>2526</v>
      </c>
      <c r="F245" s="13" t="s">
        <v>14</v>
      </c>
      <c r="G245" s="14">
        <v>602</v>
      </c>
    </row>
    <row r="246" spans="1:7" x14ac:dyDescent="0.2">
      <c r="A246" s="12" t="s">
        <v>20</v>
      </c>
      <c r="B246" s="14">
        <v>94</v>
      </c>
      <c r="F246" s="13" t="s">
        <v>14</v>
      </c>
      <c r="G246" s="14">
        <v>1</v>
      </c>
    </row>
    <row r="247" spans="1:7" x14ac:dyDescent="0.2">
      <c r="A247" s="12" t="s">
        <v>20</v>
      </c>
      <c r="B247" s="14">
        <v>1713</v>
      </c>
      <c r="F247" s="13" t="s">
        <v>14</v>
      </c>
      <c r="G247" s="14">
        <v>3868</v>
      </c>
    </row>
    <row r="248" spans="1:7" x14ac:dyDescent="0.2">
      <c r="A248" s="12" t="s">
        <v>20</v>
      </c>
      <c r="B248" s="14">
        <v>249</v>
      </c>
      <c r="F248" s="13" t="s">
        <v>14</v>
      </c>
      <c r="G248" s="14">
        <v>504</v>
      </c>
    </row>
    <row r="249" spans="1:7" x14ac:dyDescent="0.2">
      <c r="A249" s="12" t="s">
        <v>20</v>
      </c>
      <c r="B249" s="14">
        <v>192</v>
      </c>
      <c r="F249" s="13" t="s">
        <v>14</v>
      </c>
      <c r="G249" s="14">
        <v>14</v>
      </c>
    </row>
    <row r="250" spans="1:7" x14ac:dyDescent="0.2">
      <c r="A250" s="12" t="s">
        <v>20</v>
      </c>
      <c r="B250" s="14">
        <v>247</v>
      </c>
      <c r="F250" s="13" t="s">
        <v>14</v>
      </c>
      <c r="G250" s="14">
        <v>750</v>
      </c>
    </row>
    <row r="251" spans="1:7" x14ac:dyDescent="0.2">
      <c r="A251" s="12" t="s">
        <v>20</v>
      </c>
      <c r="B251" s="14">
        <v>2293</v>
      </c>
      <c r="F251" s="13" t="s">
        <v>14</v>
      </c>
      <c r="G251" s="14">
        <v>77</v>
      </c>
    </row>
    <row r="252" spans="1:7" x14ac:dyDescent="0.2">
      <c r="A252" s="12" t="s">
        <v>20</v>
      </c>
      <c r="B252" s="14">
        <v>3131</v>
      </c>
      <c r="F252" s="13" t="s">
        <v>14</v>
      </c>
      <c r="G252" s="14">
        <v>752</v>
      </c>
    </row>
    <row r="253" spans="1:7" x14ac:dyDescent="0.2">
      <c r="A253" s="12" t="s">
        <v>20</v>
      </c>
      <c r="B253" s="14">
        <v>143</v>
      </c>
      <c r="F253" s="13" t="s">
        <v>14</v>
      </c>
      <c r="G253" s="14">
        <v>131</v>
      </c>
    </row>
    <row r="254" spans="1:7" x14ac:dyDescent="0.2">
      <c r="A254" s="12" t="s">
        <v>20</v>
      </c>
      <c r="B254" s="14">
        <v>296</v>
      </c>
      <c r="F254" s="13" t="s">
        <v>14</v>
      </c>
      <c r="G254" s="14">
        <v>87</v>
      </c>
    </row>
    <row r="255" spans="1:7" x14ac:dyDescent="0.2">
      <c r="A255" s="12" t="s">
        <v>20</v>
      </c>
      <c r="B255" s="14">
        <v>170</v>
      </c>
      <c r="F255" s="13" t="s">
        <v>14</v>
      </c>
      <c r="G255" s="14">
        <v>1063</v>
      </c>
    </row>
    <row r="256" spans="1:7" x14ac:dyDescent="0.2">
      <c r="A256" s="12" t="s">
        <v>20</v>
      </c>
      <c r="B256" s="14">
        <v>86</v>
      </c>
      <c r="F256" s="13" t="s">
        <v>14</v>
      </c>
      <c r="G256" s="14">
        <v>76</v>
      </c>
    </row>
    <row r="257" spans="1:7" x14ac:dyDescent="0.2">
      <c r="A257" s="12" t="s">
        <v>20</v>
      </c>
      <c r="B257" s="14">
        <v>6286</v>
      </c>
      <c r="F257" s="13" t="s">
        <v>14</v>
      </c>
      <c r="G257" s="14">
        <v>4428</v>
      </c>
    </row>
    <row r="258" spans="1:7" x14ac:dyDescent="0.2">
      <c r="A258" s="12" t="s">
        <v>20</v>
      </c>
      <c r="B258" s="14">
        <v>3727</v>
      </c>
      <c r="F258" s="13" t="s">
        <v>14</v>
      </c>
      <c r="G258" s="14">
        <v>58</v>
      </c>
    </row>
    <row r="259" spans="1:7" x14ac:dyDescent="0.2">
      <c r="A259" s="12" t="s">
        <v>20</v>
      </c>
      <c r="B259" s="14">
        <v>1605</v>
      </c>
      <c r="F259" s="13" t="s">
        <v>14</v>
      </c>
      <c r="G259" s="14">
        <v>111</v>
      </c>
    </row>
    <row r="260" spans="1:7" x14ac:dyDescent="0.2">
      <c r="A260" s="12" t="s">
        <v>20</v>
      </c>
      <c r="B260" s="14">
        <v>2120</v>
      </c>
      <c r="F260" s="13" t="s">
        <v>14</v>
      </c>
      <c r="G260" s="14">
        <v>2955</v>
      </c>
    </row>
    <row r="261" spans="1:7" x14ac:dyDescent="0.2">
      <c r="A261" s="12" t="s">
        <v>20</v>
      </c>
      <c r="B261" s="14">
        <v>50</v>
      </c>
      <c r="F261" s="13" t="s">
        <v>14</v>
      </c>
      <c r="G261" s="14">
        <v>1657</v>
      </c>
    </row>
    <row r="262" spans="1:7" x14ac:dyDescent="0.2">
      <c r="A262" s="12" t="s">
        <v>20</v>
      </c>
      <c r="B262" s="14">
        <v>2080</v>
      </c>
      <c r="F262" s="13" t="s">
        <v>14</v>
      </c>
      <c r="G262" s="14">
        <v>926</v>
      </c>
    </row>
    <row r="263" spans="1:7" x14ac:dyDescent="0.2">
      <c r="A263" s="12" t="s">
        <v>20</v>
      </c>
      <c r="B263" s="14">
        <v>2105</v>
      </c>
      <c r="F263" s="13" t="s">
        <v>14</v>
      </c>
      <c r="G263" s="14">
        <v>77</v>
      </c>
    </row>
    <row r="264" spans="1:7" x14ac:dyDescent="0.2">
      <c r="A264" s="12" t="s">
        <v>20</v>
      </c>
      <c r="B264" s="14">
        <v>2436</v>
      </c>
      <c r="F264" s="13" t="s">
        <v>14</v>
      </c>
      <c r="G264" s="14">
        <v>1748</v>
      </c>
    </row>
    <row r="265" spans="1:7" x14ac:dyDescent="0.2">
      <c r="A265" s="12" t="s">
        <v>20</v>
      </c>
      <c r="B265" s="14">
        <v>80</v>
      </c>
      <c r="F265" s="13" t="s">
        <v>14</v>
      </c>
      <c r="G265" s="14">
        <v>79</v>
      </c>
    </row>
    <row r="266" spans="1:7" x14ac:dyDescent="0.2">
      <c r="A266" s="12" t="s">
        <v>20</v>
      </c>
      <c r="B266" s="14">
        <v>42</v>
      </c>
      <c r="F266" s="13" t="s">
        <v>14</v>
      </c>
      <c r="G266" s="14">
        <v>889</v>
      </c>
    </row>
    <row r="267" spans="1:7" x14ac:dyDescent="0.2">
      <c r="A267" s="12" t="s">
        <v>20</v>
      </c>
      <c r="B267" s="14">
        <v>139</v>
      </c>
      <c r="F267" s="13" t="s">
        <v>14</v>
      </c>
      <c r="G267" s="14">
        <v>56</v>
      </c>
    </row>
    <row r="268" spans="1:7" x14ac:dyDescent="0.2">
      <c r="A268" s="12" t="s">
        <v>20</v>
      </c>
      <c r="B268" s="14">
        <v>159</v>
      </c>
      <c r="F268" s="13" t="s">
        <v>14</v>
      </c>
      <c r="G268" s="14">
        <v>1</v>
      </c>
    </row>
    <row r="269" spans="1:7" x14ac:dyDescent="0.2">
      <c r="A269" s="12" t="s">
        <v>20</v>
      </c>
      <c r="B269" s="14">
        <v>381</v>
      </c>
      <c r="F269" s="13" t="s">
        <v>14</v>
      </c>
      <c r="G269" s="14">
        <v>83</v>
      </c>
    </row>
    <row r="270" spans="1:7" x14ac:dyDescent="0.2">
      <c r="A270" s="12" t="s">
        <v>20</v>
      </c>
      <c r="B270" s="14">
        <v>194</v>
      </c>
      <c r="F270" s="13" t="s">
        <v>14</v>
      </c>
      <c r="G270" s="14">
        <v>2025</v>
      </c>
    </row>
    <row r="271" spans="1:7" x14ac:dyDescent="0.2">
      <c r="A271" s="12" t="s">
        <v>20</v>
      </c>
      <c r="B271" s="14">
        <v>106</v>
      </c>
      <c r="F271" s="13" t="s">
        <v>14</v>
      </c>
      <c r="G271" s="14">
        <v>14</v>
      </c>
    </row>
    <row r="272" spans="1:7" x14ac:dyDescent="0.2">
      <c r="A272" s="12" t="s">
        <v>20</v>
      </c>
      <c r="B272" s="14">
        <v>142</v>
      </c>
      <c r="F272" s="13" t="s">
        <v>14</v>
      </c>
      <c r="G272" s="14">
        <v>656</v>
      </c>
    </row>
    <row r="273" spans="1:7" x14ac:dyDescent="0.2">
      <c r="A273" s="12" t="s">
        <v>20</v>
      </c>
      <c r="B273" s="14">
        <v>211</v>
      </c>
      <c r="F273" s="13" t="s">
        <v>14</v>
      </c>
      <c r="G273" s="14">
        <v>1596</v>
      </c>
    </row>
    <row r="274" spans="1:7" x14ac:dyDescent="0.2">
      <c r="A274" s="12" t="s">
        <v>20</v>
      </c>
      <c r="B274" s="14">
        <v>2756</v>
      </c>
      <c r="F274" s="13" t="s">
        <v>14</v>
      </c>
      <c r="G274" s="14">
        <v>10</v>
      </c>
    </row>
    <row r="275" spans="1:7" x14ac:dyDescent="0.2">
      <c r="A275" s="12" t="s">
        <v>20</v>
      </c>
      <c r="B275" s="14">
        <v>173</v>
      </c>
      <c r="F275" s="13" t="s">
        <v>14</v>
      </c>
      <c r="G275" s="14">
        <v>1121</v>
      </c>
    </row>
    <row r="276" spans="1:7" x14ac:dyDescent="0.2">
      <c r="A276" s="12" t="s">
        <v>20</v>
      </c>
      <c r="B276" s="14">
        <v>87</v>
      </c>
      <c r="F276" s="13" t="s">
        <v>14</v>
      </c>
      <c r="G276" s="14">
        <v>15</v>
      </c>
    </row>
    <row r="277" spans="1:7" x14ac:dyDescent="0.2">
      <c r="A277" s="12" t="s">
        <v>20</v>
      </c>
      <c r="B277" s="14">
        <v>1572</v>
      </c>
      <c r="F277" s="13" t="s">
        <v>14</v>
      </c>
      <c r="G277" s="14">
        <v>191</v>
      </c>
    </row>
    <row r="278" spans="1:7" x14ac:dyDescent="0.2">
      <c r="A278" s="12" t="s">
        <v>20</v>
      </c>
      <c r="B278" s="14">
        <v>2346</v>
      </c>
      <c r="F278" s="13" t="s">
        <v>14</v>
      </c>
      <c r="G278" s="14">
        <v>16</v>
      </c>
    </row>
    <row r="279" spans="1:7" x14ac:dyDescent="0.2">
      <c r="A279" s="12" t="s">
        <v>20</v>
      </c>
      <c r="B279" s="14">
        <v>115</v>
      </c>
      <c r="F279" s="13" t="s">
        <v>14</v>
      </c>
      <c r="G279" s="14">
        <v>17</v>
      </c>
    </row>
    <row r="280" spans="1:7" x14ac:dyDescent="0.2">
      <c r="A280" s="12" t="s">
        <v>20</v>
      </c>
      <c r="B280" s="14">
        <v>85</v>
      </c>
      <c r="F280" s="13" t="s">
        <v>14</v>
      </c>
      <c r="G280" s="14">
        <v>34</v>
      </c>
    </row>
    <row r="281" spans="1:7" x14ac:dyDescent="0.2">
      <c r="A281" s="12" t="s">
        <v>20</v>
      </c>
      <c r="B281" s="14">
        <v>144</v>
      </c>
      <c r="F281" s="13" t="s">
        <v>14</v>
      </c>
      <c r="G281" s="14">
        <v>1</v>
      </c>
    </row>
    <row r="282" spans="1:7" x14ac:dyDescent="0.2">
      <c r="A282" s="12" t="s">
        <v>20</v>
      </c>
      <c r="B282" s="14">
        <v>2443</v>
      </c>
      <c r="F282" s="13" t="s">
        <v>14</v>
      </c>
      <c r="G282" s="14">
        <v>1274</v>
      </c>
    </row>
    <row r="283" spans="1:7" x14ac:dyDescent="0.2">
      <c r="A283" s="12" t="s">
        <v>20</v>
      </c>
      <c r="B283" s="14">
        <v>64</v>
      </c>
      <c r="F283" s="13" t="s">
        <v>14</v>
      </c>
      <c r="G283" s="14">
        <v>210</v>
      </c>
    </row>
    <row r="284" spans="1:7" x14ac:dyDescent="0.2">
      <c r="A284" s="12" t="s">
        <v>20</v>
      </c>
      <c r="B284" s="14">
        <v>268</v>
      </c>
      <c r="F284" s="13" t="s">
        <v>14</v>
      </c>
      <c r="G284" s="14">
        <v>248</v>
      </c>
    </row>
    <row r="285" spans="1:7" x14ac:dyDescent="0.2">
      <c r="A285" s="12" t="s">
        <v>20</v>
      </c>
      <c r="B285" s="14">
        <v>195</v>
      </c>
      <c r="F285" s="13" t="s">
        <v>14</v>
      </c>
      <c r="G285" s="14">
        <v>513</v>
      </c>
    </row>
    <row r="286" spans="1:7" x14ac:dyDescent="0.2">
      <c r="A286" s="12" t="s">
        <v>20</v>
      </c>
      <c r="B286" s="14">
        <v>186</v>
      </c>
      <c r="F286" s="13" t="s">
        <v>14</v>
      </c>
      <c r="G286" s="14">
        <v>3410</v>
      </c>
    </row>
    <row r="287" spans="1:7" x14ac:dyDescent="0.2">
      <c r="A287" s="12" t="s">
        <v>20</v>
      </c>
      <c r="B287" s="14">
        <v>460</v>
      </c>
      <c r="F287" s="13" t="s">
        <v>14</v>
      </c>
      <c r="G287" s="14">
        <v>10</v>
      </c>
    </row>
    <row r="288" spans="1:7" x14ac:dyDescent="0.2">
      <c r="A288" s="12" t="s">
        <v>20</v>
      </c>
      <c r="B288" s="14">
        <v>2528</v>
      </c>
      <c r="F288" s="13" t="s">
        <v>14</v>
      </c>
      <c r="G288" s="14">
        <v>2201</v>
      </c>
    </row>
    <row r="289" spans="1:7" x14ac:dyDescent="0.2">
      <c r="A289" s="12" t="s">
        <v>20</v>
      </c>
      <c r="B289" s="14">
        <v>3657</v>
      </c>
      <c r="F289" s="13" t="s">
        <v>14</v>
      </c>
      <c r="G289" s="14">
        <v>676</v>
      </c>
    </row>
    <row r="290" spans="1:7" x14ac:dyDescent="0.2">
      <c r="A290" s="12" t="s">
        <v>20</v>
      </c>
      <c r="B290" s="14">
        <v>131</v>
      </c>
      <c r="F290" s="13" t="s">
        <v>14</v>
      </c>
      <c r="G290" s="14">
        <v>831</v>
      </c>
    </row>
    <row r="291" spans="1:7" x14ac:dyDescent="0.2">
      <c r="A291" s="12" t="s">
        <v>20</v>
      </c>
      <c r="B291" s="14">
        <v>239</v>
      </c>
      <c r="F291" s="13" t="s">
        <v>14</v>
      </c>
      <c r="G291" s="14">
        <v>859</v>
      </c>
    </row>
    <row r="292" spans="1:7" x14ac:dyDescent="0.2">
      <c r="A292" s="12" t="s">
        <v>20</v>
      </c>
      <c r="B292" s="14">
        <v>78</v>
      </c>
      <c r="F292" s="13" t="s">
        <v>14</v>
      </c>
      <c r="G292" s="14">
        <v>45</v>
      </c>
    </row>
    <row r="293" spans="1:7" x14ac:dyDescent="0.2">
      <c r="A293" s="12" t="s">
        <v>20</v>
      </c>
      <c r="B293" s="14">
        <v>1773</v>
      </c>
      <c r="F293" s="13" t="s">
        <v>14</v>
      </c>
      <c r="G293" s="14">
        <v>6</v>
      </c>
    </row>
    <row r="294" spans="1:7" x14ac:dyDescent="0.2">
      <c r="A294" s="12" t="s">
        <v>20</v>
      </c>
      <c r="B294" s="14">
        <v>32</v>
      </c>
      <c r="F294" s="13" t="s">
        <v>14</v>
      </c>
      <c r="G294" s="14">
        <v>7</v>
      </c>
    </row>
    <row r="295" spans="1:7" x14ac:dyDescent="0.2">
      <c r="A295" s="12" t="s">
        <v>20</v>
      </c>
      <c r="B295" s="14">
        <v>369</v>
      </c>
      <c r="F295" s="13" t="s">
        <v>14</v>
      </c>
      <c r="G295" s="14">
        <v>31</v>
      </c>
    </row>
    <row r="296" spans="1:7" x14ac:dyDescent="0.2">
      <c r="A296" s="12" t="s">
        <v>20</v>
      </c>
      <c r="B296" s="14">
        <v>89</v>
      </c>
      <c r="F296" s="13" t="s">
        <v>14</v>
      </c>
      <c r="G296" s="14">
        <v>78</v>
      </c>
    </row>
    <row r="297" spans="1:7" x14ac:dyDescent="0.2">
      <c r="A297" s="12" t="s">
        <v>20</v>
      </c>
      <c r="B297" s="14">
        <v>147</v>
      </c>
      <c r="F297" s="13" t="s">
        <v>14</v>
      </c>
      <c r="G297" s="14">
        <v>1225</v>
      </c>
    </row>
    <row r="298" spans="1:7" x14ac:dyDescent="0.2">
      <c r="A298" s="12" t="s">
        <v>20</v>
      </c>
      <c r="B298" s="14">
        <v>126</v>
      </c>
      <c r="F298" s="13" t="s">
        <v>14</v>
      </c>
      <c r="G298" s="14">
        <v>1</v>
      </c>
    </row>
    <row r="299" spans="1:7" x14ac:dyDescent="0.2">
      <c r="A299" s="12" t="s">
        <v>20</v>
      </c>
      <c r="B299" s="14">
        <v>2218</v>
      </c>
      <c r="F299" s="13" t="s">
        <v>14</v>
      </c>
      <c r="G299" s="14">
        <v>67</v>
      </c>
    </row>
    <row r="300" spans="1:7" x14ac:dyDescent="0.2">
      <c r="A300" s="12" t="s">
        <v>20</v>
      </c>
      <c r="B300" s="14">
        <v>202</v>
      </c>
      <c r="F300" s="13" t="s">
        <v>14</v>
      </c>
      <c r="G300" s="14">
        <v>19</v>
      </c>
    </row>
    <row r="301" spans="1:7" x14ac:dyDescent="0.2">
      <c r="A301" s="12" t="s">
        <v>20</v>
      </c>
      <c r="B301" s="14">
        <v>140</v>
      </c>
      <c r="F301" s="13" t="s">
        <v>14</v>
      </c>
      <c r="G301" s="14">
        <v>2108</v>
      </c>
    </row>
    <row r="302" spans="1:7" x14ac:dyDescent="0.2">
      <c r="A302" s="12" t="s">
        <v>20</v>
      </c>
      <c r="B302" s="14">
        <v>1052</v>
      </c>
      <c r="F302" s="13" t="s">
        <v>14</v>
      </c>
      <c r="G302" s="14">
        <v>679</v>
      </c>
    </row>
    <row r="303" spans="1:7" x14ac:dyDescent="0.2">
      <c r="A303" s="12" t="s">
        <v>20</v>
      </c>
      <c r="B303" s="14">
        <v>247</v>
      </c>
      <c r="F303" s="13" t="s">
        <v>14</v>
      </c>
      <c r="G303" s="14">
        <v>36</v>
      </c>
    </row>
    <row r="304" spans="1:7" x14ac:dyDescent="0.2">
      <c r="A304" s="12" t="s">
        <v>20</v>
      </c>
      <c r="B304" s="14">
        <v>84</v>
      </c>
      <c r="F304" s="13" t="s">
        <v>14</v>
      </c>
      <c r="G304" s="14">
        <v>47</v>
      </c>
    </row>
    <row r="305" spans="1:7" x14ac:dyDescent="0.2">
      <c r="A305" s="12" t="s">
        <v>20</v>
      </c>
      <c r="B305" s="14">
        <v>88</v>
      </c>
      <c r="F305" s="13" t="s">
        <v>14</v>
      </c>
      <c r="G305" s="14">
        <v>70</v>
      </c>
    </row>
    <row r="306" spans="1:7" x14ac:dyDescent="0.2">
      <c r="A306" s="12" t="s">
        <v>20</v>
      </c>
      <c r="B306" s="14">
        <v>156</v>
      </c>
      <c r="F306" s="13" t="s">
        <v>14</v>
      </c>
      <c r="G306" s="14">
        <v>154</v>
      </c>
    </row>
    <row r="307" spans="1:7" x14ac:dyDescent="0.2">
      <c r="A307" s="12" t="s">
        <v>20</v>
      </c>
      <c r="B307" s="14">
        <v>2985</v>
      </c>
      <c r="F307" s="13" t="s">
        <v>14</v>
      </c>
      <c r="G307" s="14">
        <v>22</v>
      </c>
    </row>
    <row r="308" spans="1:7" x14ac:dyDescent="0.2">
      <c r="A308" s="12" t="s">
        <v>20</v>
      </c>
      <c r="B308" s="14">
        <v>762</v>
      </c>
      <c r="F308" s="13" t="s">
        <v>14</v>
      </c>
      <c r="G308" s="14">
        <v>1758</v>
      </c>
    </row>
    <row r="309" spans="1:7" x14ac:dyDescent="0.2">
      <c r="A309" s="12" t="s">
        <v>20</v>
      </c>
      <c r="B309" s="14">
        <v>554</v>
      </c>
      <c r="F309" s="13" t="s">
        <v>14</v>
      </c>
      <c r="G309" s="14">
        <v>94</v>
      </c>
    </row>
    <row r="310" spans="1:7" x14ac:dyDescent="0.2">
      <c r="A310" s="12" t="s">
        <v>20</v>
      </c>
      <c r="B310" s="14">
        <v>135</v>
      </c>
      <c r="F310" s="13" t="s">
        <v>14</v>
      </c>
      <c r="G310" s="14">
        <v>33</v>
      </c>
    </row>
    <row r="311" spans="1:7" x14ac:dyDescent="0.2">
      <c r="A311" s="12" t="s">
        <v>20</v>
      </c>
      <c r="B311" s="14">
        <v>122</v>
      </c>
      <c r="F311" s="13" t="s">
        <v>14</v>
      </c>
      <c r="G311" s="14">
        <v>1</v>
      </c>
    </row>
    <row r="312" spans="1:7" x14ac:dyDescent="0.2">
      <c r="A312" s="12" t="s">
        <v>20</v>
      </c>
      <c r="B312" s="14">
        <v>221</v>
      </c>
      <c r="F312" s="13" t="s">
        <v>14</v>
      </c>
      <c r="G312" s="14">
        <v>31</v>
      </c>
    </row>
    <row r="313" spans="1:7" x14ac:dyDescent="0.2">
      <c r="A313" s="12" t="s">
        <v>20</v>
      </c>
      <c r="B313" s="14">
        <v>126</v>
      </c>
      <c r="F313" s="13" t="s">
        <v>14</v>
      </c>
      <c r="G313" s="14">
        <v>35</v>
      </c>
    </row>
    <row r="314" spans="1:7" x14ac:dyDescent="0.2">
      <c r="A314" s="12" t="s">
        <v>20</v>
      </c>
      <c r="B314" s="14">
        <v>1022</v>
      </c>
      <c r="F314" s="13" t="s">
        <v>14</v>
      </c>
      <c r="G314" s="14">
        <v>63</v>
      </c>
    </row>
    <row r="315" spans="1:7" x14ac:dyDescent="0.2">
      <c r="A315" s="12" t="s">
        <v>20</v>
      </c>
      <c r="B315" s="14">
        <v>3177</v>
      </c>
      <c r="F315" s="13" t="s">
        <v>14</v>
      </c>
      <c r="G315" s="14">
        <v>526</v>
      </c>
    </row>
    <row r="316" spans="1:7" x14ac:dyDescent="0.2">
      <c r="A316" s="12" t="s">
        <v>20</v>
      </c>
      <c r="B316" s="14">
        <v>198</v>
      </c>
      <c r="F316" s="13" t="s">
        <v>14</v>
      </c>
      <c r="G316" s="14">
        <v>121</v>
      </c>
    </row>
    <row r="317" spans="1:7" x14ac:dyDescent="0.2">
      <c r="A317" s="12" t="s">
        <v>20</v>
      </c>
      <c r="B317" s="14">
        <v>85</v>
      </c>
      <c r="F317" s="13" t="s">
        <v>14</v>
      </c>
      <c r="G317" s="14">
        <v>67</v>
      </c>
    </row>
    <row r="318" spans="1:7" x14ac:dyDescent="0.2">
      <c r="A318" s="12" t="s">
        <v>20</v>
      </c>
      <c r="B318" s="14">
        <v>3596</v>
      </c>
      <c r="F318" s="13" t="s">
        <v>14</v>
      </c>
      <c r="G318" s="14">
        <v>57</v>
      </c>
    </row>
    <row r="319" spans="1:7" x14ac:dyDescent="0.2">
      <c r="A319" s="12" t="s">
        <v>20</v>
      </c>
      <c r="B319" s="14">
        <v>244</v>
      </c>
      <c r="F319" s="13" t="s">
        <v>14</v>
      </c>
      <c r="G319" s="14">
        <v>1229</v>
      </c>
    </row>
    <row r="320" spans="1:7" x14ac:dyDescent="0.2">
      <c r="A320" s="12" t="s">
        <v>20</v>
      </c>
      <c r="B320" s="14">
        <v>5180</v>
      </c>
      <c r="F320" s="13" t="s">
        <v>14</v>
      </c>
      <c r="G320" s="14">
        <v>12</v>
      </c>
    </row>
    <row r="321" spans="1:7" x14ac:dyDescent="0.2">
      <c r="A321" s="12" t="s">
        <v>20</v>
      </c>
      <c r="B321" s="14">
        <v>589</v>
      </c>
      <c r="F321" s="13" t="s">
        <v>14</v>
      </c>
      <c r="G321" s="14">
        <v>452</v>
      </c>
    </row>
    <row r="322" spans="1:7" x14ac:dyDescent="0.2">
      <c r="A322" s="12" t="s">
        <v>20</v>
      </c>
      <c r="B322" s="14">
        <v>2725</v>
      </c>
      <c r="F322" s="13" t="s">
        <v>14</v>
      </c>
      <c r="G322" s="14">
        <v>1886</v>
      </c>
    </row>
    <row r="323" spans="1:7" x14ac:dyDescent="0.2">
      <c r="A323" s="12" t="s">
        <v>20</v>
      </c>
      <c r="B323" s="14">
        <v>300</v>
      </c>
      <c r="F323" s="13" t="s">
        <v>14</v>
      </c>
      <c r="G323" s="14">
        <v>1825</v>
      </c>
    </row>
    <row r="324" spans="1:7" x14ac:dyDescent="0.2">
      <c r="A324" s="12" t="s">
        <v>20</v>
      </c>
      <c r="B324" s="14">
        <v>144</v>
      </c>
      <c r="F324" s="13" t="s">
        <v>14</v>
      </c>
      <c r="G324" s="14">
        <v>31</v>
      </c>
    </row>
    <row r="325" spans="1:7" x14ac:dyDescent="0.2">
      <c r="A325" s="12" t="s">
        <v>20</v>
      </c>
      <c r="B325" s="14">
        <v>87</v>
      </c>
      <c r="F325" s="13" t="s">
        <v>14</v>
      </c>
      <c r="G325" s="14">
        <v>107</v>
      </c>
    </row>
    <row r="326" spans="1:7" x14ac:dyDescent="0.2">
      <c r="A326" s="12" t="s">
        <v>20</v>
      </c>
      <c r="B326" s="14">
        <v>3116</v>
      </c>
      <c r="F326" s="13" t="s">
        <v>14</v>
      </c>
      <c r="G326" s="14">
        <v>27</v>
      </c>
    </row>
    <row r="327" spans="1:7" x14ac:dyDescent="0.2">
      <c r="A327" s="12" t="s">
        <v>20</v>
      </c>
      <c r="B327" s="14">
        <v>909</v>
      </c>
      <c r="F327" s="13" t="s">
        <v>14</v>
      </c>
      <c r="G327" s="14">
        <v>1221</v>
      </c>
    </row>
    <row r="328" spans="1:7" x14ac:dyDescent="0.2">
      <c r="A328" s="12" t="s">
        <v>20</v>
      </c>
      <c r="B328" s="14">
        <v>1613</v>
      </c>
      <c r="F328" s="13" t="s">
        <v>14</v>
      </c>
      <c r="G328" s="14">
        <v>1</v>
      </c>
    </row>
    <row r="329" spans="1:7" x14ac:dyDescent="0.2">
      <c r="A329" s="12" t="s">
        <v>20</v>
      </c>
      <c r="B329" s="14">
        <v>136</v>
      </c>
      <c r="F329" s="13" t="s">
        <v>14</v>
      </c>
      <c r="G329" s="14">
        <v>16</v>
      </c>
    </row>
    <row r="330" spans="1:7" x14ac:dyDescent="0.2">
      <c r="A330" s="12" t="s">
        <v>20</v>
      </c>
      <c r="B330" s="14">
        <v>130</v>
      </c>
      <c r="F330" s="13" t="s">
        <v>14</v>
      </c>
      <c r="G330" s="14">
        <v>41</v>
      </c>
    </row>
    <row r="331" spans="1:7" x14ac:dyDescent="0.2">
      <c r="A331" s="12" t="s">
        <v>20</v>
      </c>
      <c r="B331" s="14">
        <v>102</v>
      </c>
      <c r="F331" s="13" t="s">
        <v>14</v>
      </c>
      <c r="G331" s="14">
        <v>523</v>
      </c>
    </row>
    <row r="332" spans="1:7" x14ac:dyDescent="0.2">
      <c r="A332" s="12" t="s">
        <v>20</v>
      </c>
      <c r="B332" s="14">
        <v>4006</v>
      </c>
      <c r="F332" s="13" t="s">
        <v>14</v>
      </c>
      <c r="G332" s="14">
        <v>141</v>
      </c>
    </row>
    <row r="333" spans="1:7" x14ac:dyDescent="0.2">
      <c r="A333" s="12" t="s">
        <v>20</v>
      </c>
      <c r="B333" s="14">
        <v>1629</v>
      </c>
      <c r="F333" s="13" t="s">
        <v>14</v>
      </c>
      <c r="G333" s="14">
        <v>52</v>
      </c>
    </row>
    <row r="334" spans="1:7" x14ac:dyDescent="0.2">
      <c r="A334" s="12" t="s">
        <v>20</v>
      </c>
      <c r="B334" s="14">
        <v>2188</v>
      </c>
      <c r="F334" s="13" t="s">
        <v>14</v>
      </c>
      <c r="G334" s="14">
        <v>225</v>
      </c>
    </row>
    <row r="335" spans="1:7" x14ac:dyDescent="0.2">
      <c r="A335" s="12" t="s">
        <v>20</v>
      </c>
      <c r="B335" s="14">
        <v>2409</v>
      </c>
      <c r="F335" s="13" t="s">
        <v>14</v>
      </c>
      <c r="G335" s="14">
        <v>38</v>
      </c>
    </row>
    <row r="336" spans="1:7" x14ac:dyDescent="0.2">
      <c r="A336" s="12" t="s">
        <v>20</v>
      </c>
      <c r="B336" s="14">
        <v>194</v>
      </c>
      <c r="F336" s="13" t="s">
        <v>14</v>
      </c>
      <c r="G336" s="14">
        <v>15</v>
      </c>
    </row>
    <row r="337" spans="1:7" x14ac:dyDescent="0.2">
      <c r="A337" s="12" t="s">
        <v>20</v>
      </c>
      <c r="B337" s="14">
        <v>1140</v>
      </c>
      <c r="F337" s="13" t="s">
        <v>14</v>
      </c>
      <c r="G337" s="14">
        <v>37</v>
      </c>
    </row>
    <row r="338" spans="1:7" x14ac:dyDescent="0.2">
      <c r="A338" s="12" t="s">
        <v>20</v>
      </c>
      <c r="B338" s="14">
        <v>102</v>
      </c>
      <c r="F338" s="13" t="s">
        <v>14</v>
      </c>
      <c r="G338" s="14">
        <v>112</v>
      </c>
    </row>
    <row r="339" spans="1:7" x14ac:dyDescent="0.2">
      <c r="A339" s="12" t="s">
        <v>20</v>
      </c>
      <c r="B339" s="14">
        <v>2857</v>
      </c>
      <c r="F339" s="13" t="s">
        <v>14</v>
      </c>
      <c r="G339" s="14">
        <v>21</v>
      </c>
    </row>
    <row r="340" spans="1:7" x14ac:dyDescent="0.2">
      <c r="A340" s="12" t="s">
        <v>20</v>
      </c>
      <c r="B340" s="14">
        <v>107</v>
      </c>
      <c r="F340" s="13" t="s">
        <v>14</v>
      </c>
      <c r="G340" s="14">
        <v>67</v>
      </c>
    </row>
    <row r="341" spans="1:7" x14ac:dyDescent="0.2">
      <c r="A341" s="12" t="s">
        <v>20</v>
      </c>
      <c r="B341" s="14">
        <v>160</v>
      </c>
      <c r="F341" s="13" t="s">
        <v>14</v>
      </c>
      <c r="G341" s="14">
        <v>78</v>
      </c>
    </row>
    <row r="342" spans="1:7" x14ac:dyDescent="0.2">
      <c r="A342" s="12" t="s">
        <v>20</v>
      </c>
      <c r="B342" s="14">
        <v>2230</v>
      </c>
      <c r="F342" s="13" t="s">
        <v>14</v>
      </c>
      <c r="G342" s="14">
        <v>67</v>
      </c>
    </row>
    <row r="343" spans="1:7" x14ac:dyDescent="0.2">
      <c r="A343" s="12" t="s">
        <v>20</v>
      </c>
      <c r="B343" s="14">
        <v>316</v>
      </c>
      <c r="F343" s="13" t="s">
        <v>14</v>
      </c>
      <c r="G343" s="14">
        <v>263</v>
      </c>
    </row>
    <row r="344" spans="1:7" x14ac:dyDescent="0.2">
      <c r="A344" s="12" t="s">
        <v>20</v>
      </c>
      <c r="B344" s="14">
        <v>117</v>
      </c>
      <c r="F344" s="13" t="s">
        <v>14</v>
      </c>
      <c r="G344" s="14">
        <v>1691</v>
      </c>
    </row>
    <row r="345" spans="1:7" x14ac:dyDescent="0.2">
      <c r="A345" s="12" t="s">
        <v>20</v>
      </c>
      <c r="B345" s="14">
        <v>6406</v>
      </c>
      <c r="F345" s="13" t="s">
        <v>14</v>
      </c>
      <c r="G345" s="14">
        <v>181</v>
      </c>
    </row>
    <row r="346" spans="1:7" x14ac:dyDescent="0.2">
      <c r="A346" s="12" t="s">
        <v>20</v>
      </c>
      <c r="B346" s="14">
        <v>192</v>
      </c>
      <c r="F346" s="13" t="s">
        <v>14</v>
      </c>
      <c r="G346" s="14">
        <v>13</v>
      </c>
    </row>
    <row r="347" spans="1:7" x14ac:dyDescent="0.2">
      <c r="A347" s="12" t="s">
        <v>20</v>
      </c>
      <c r="B347" s="14">
        <v>26</v>
      </c>
      <c r="F347" s="13" t="s">
        <v>14</v>
      </c>
      <c r="G347" s="14">
        <v>1</v>
      </c>
    </row>
    <row r="348" spans="1:7" x14ac:dyDescent="0.2">
      <c r="A348" s="12" t="s">
        <v>20</v>
      </c>
      <c r="B348" s="14">
        <v>723</v>
      </c>
      <c r="F348" s="13" t="s">
        <v>14</v>
      </c>
      <c r="G348" s="14">
        <v>21</v>
      </c>
    </row>
    <row r="349" spans="1:7" x14ac:dyDescent="0.2">
      <c r="A349" s="12" t="s">
        <v>20</v>
      </c>
      <c r="B349" s="14">
        <v>170</v>
      </c>
      <c r="F349" s="13" t="s">
        <v>14</v>
      </c>
      <c r="G349" s="14">
        <v>830</v>
      </c>
    </row>
    <row r="350" spans="1:7" x14ac:dyDescent="0.2">
      <c r="A350" s="12" t="s">
        <v>20</v>
      </c>
      <c r="B350" s="14">
        <v>238</v>
      </c>
      <c r="F350" s="13" t="s">
        <v>14</v>
      </c>
      <c r="G350" s="14">
        <v>130</v>
      </c>
    </row>
    <row r="351" spans="1:7" x14ac:dyDescent="0.2">
      <c r="A351" s="12" t="s">
        <v>20</v>
      </c>
      <c r="B351" s="14">
        <v>55</v>
      </c>
      <c r="F351" s="13" t="s">
        <v>14</v>
      </c>
      <c r="G351" s="14">
        <v>55</v>
      </c>
    </row>
    <row r="352" spans="1:7" x14ac:dyDescent="0.2">
      <c r="A352" s="12" t="s">
        <v>20</v>
      </c>
      <c r="B352" s="14">
        <v>128</v>
      </c>
      <c r="F352" s="13" t="s">
        <v>14</v>
      </c>
      <c r="G352" s="14">
        <v>114</v>
      </c>
    </row>
    <row r="353" spans="1:7" x14ac:dyDescent="0.2">
      <c r="A353" s="12" t="s">
        <v>20</v>
      </c>
      <c r="B353" s="14">
        <v>2144</v>
      </c>
      <c r="F353" s="13" t="s">
        <v>14</v>
      </c>
      <c r="G353" s="14">
        <v>594</v>
      </c>
    </row>
    <row r="354" spans="1:7" x14ac:dyDescent="0.2">
      <c r="A354" s="12" t="s">
        <v>20</v>
      </c>
      <c r="B354" s="14">
        <v>2693</v>
      </c>
      <c r="F354" s="13" t="s">
        <v>14</v>
      </c>
      <c r="G354" s="14">
        <v>24</v>
      </c>
    </row>
    <row r="355" spans="1:7" x14ac:dyDescent="0.2">
      <c r="A355" s="12" t="s">
        <v>20</v>
      </c>
      <c r="B355" s="14">
        <v>432</v>
      </c>
      <c r="F355" s="13" t="s">
        <v>14</v>
      </c>
      <c r="G355" s="14">
        <v>252</v>
      </c>
    </row>
    <row r="356" spans="1:7" x14ac:dyDescent="0.2">
      <c r="A356" s="12" t="s">
        <v>20</v>
      </c>
      <c r="B356" s="14">
        <v>189</v>
      </c>
      <c r="F356" s="13" t="s">
        <v>14</v>
      </c>
      <c r="G356" s="14">
        <v>67</v>
      </c>
    </row>
    <row r="357" spans="1:7" x14ac:dyDescent="0.2">
      <c r="A357" s="12" t="s">
        <v>20</v>
      </c>
      <c r="B357" s="14">
        <v>154</v>
      </c>
      <c r="F357" s="13" t="s">
        <v>14</v>
      </c>
      <c r="G357" s="14">
        <v>742</v>
      </c>
    </row>
    <row r="358" spans="1:7" x14ac:dyDescent="0.2">
      <c r="A358" s="12" t="s">
        <v>20</v>
      </c>
      <c r="B358" s="14">
        <v>96</v>
      </c>
      <c r="F358" s="13" t="s">
        <v>14</v>
      </c>
      <c r="G358" s="14">
        <v>75</v>
      </c>
    </row>
    <row r="359" spans="1:7" x14ac:dyDescent="0.2">
      <c r="A359" s="12" t="s">
        <v>20</v>
      </c>
      <c r="B359" s="14">
        <v>3063</v>
      </c>
      <c r="F359" s="13" t="s">
        <v>14</v>
      </c>
      <c r="G359" s="14">
        <v>4405</v>
      </c>
    </row>
    <row r="360" spans="1:7" x14ac:dyDescent="0.2">
      <c r="A360" s="12" t="s">
        <v>20</v>
      </c>
      <c r="B360" s="14">
        <v>2266</v>
      </c>
      <c r="F360" s="13" t="s">
        <v>14</v>
      </c>
      <c r="G360" s="14">
        <v>92</v>
      </c>
    </row>
    <row r="361" spans="1:7" x14ac:dyDescent="0.2">
      <c r="A361" s="12" t="s">
        <v>20</v>
      </c>
      <c r="B361" s="14">
        <v>194</v>
      </c>
      <c r="F361" s="13" t="s">
        <v>14</v>
      </c>
      <c r="G361" s="14">
        <v>64</v>
      </c>
    </row>
    <row r="362" spans="1:7" x14ac:dyDescent="0.2">
      <c r="A362" s="12" t="s">
        <v>20</v>
      </c>
      <c r="B362" s="14">
        <v>129</v>
      </c>
      <c r="F362" s="13" t="s">
        <v>14</v>
      </c>
      <c r="G362" s="14">
        <v>64</v>
      </c>
    </row>
    <row r="363" spans="1:7" x14ac:dyDescent="0.2">
      <c r="A363" s="12" t="s">
        <v>20</v>
      </c>
      <c r="B363" s="14">
        <v>375</v>
      </c>
      <c r="F363" s="13" t="s">
        <v>14</v>
      </c>
      <c r="G363" s="14">
        <v>842</v>
      </c>
    </row>
    <row r="364" spans="1:7" x14ac:dyDescent="0.2">
      <c r="A364" s="12" t="s">
        <v>20</v>
      </c>
      <c r="B364" s="14">
        <v>409</v>
      </c>
      <c r="F364" s="13" t="s">
        <v>14</v>
      </c>
      <c r="G364" s="14">
        <v>112</v>
      </c>
    </row>
    <row r="365" spans="1:7" x14ac:dyDescent="0.2">
      <c r="A365" s="12" t="s">
        <v>20</v>
      </c>
      <c r="B365" s="14">
        <v>234</v>
      </c>
      <c r="F365" s="13" t="s">
        <v>14</v>
      </c>
      <c r="G365" s="14">
        <v>374</v>
      </c>
    </row>
    <row r="366" spans="1:7" x14ac:dyDescent="0.2">
      <c r="A366" s="12" t="s">
        <v>20</v>
      </c>
      <c r="B366" s="14">
        <v>3016</v>
      </c>
    </row>
    <row r="367" spans="1:7" x14ac:dyDescent="0.2">
      <c r="A367" s="12" t="s">
        <v>20</v>
      </c>
      <c r="B367" s="14">
        <v>264</v>
      </c>
    </row>
    <row r="368" spans="1:7" x14ac:dyDescent="0.2">
      <c r="A368" s="12" t="s">
        <v>20</v>
      </c>
      <c r="B368" s="14">
        <v>272</v>
      </c>
    </row>
    <row r="369" spans="1:2" x14ac:dyDescent="0.2">
      <c r="A369" s="12" t="s">
        <v>20</v>
      </c>
      <c r="B369" s="14">
        <v>419</v>
      </c>
    </row>
    <row r="370" spans="1:2" x14ac:dyDescent="0.2">
      <c r="A370" s="12" t="s">
        <v>20</v>
      </c>
      <c r="B370" s="14">
        <v>1621</v>
      </c>
    </row>
    <row r="371" spans="1:2" x14ac:dyDescent="0.2">
      <c r="A371" s="12" t="s">
        <v>20</v>
      </c>
      <c r="B371" s="14">
        <v>1101</v>
      </c>
    </row>
    <row r="372" spans="1:2" x14ac:dyDescent="0.2">
      <c r="A372" s="12" t="s">
        <v>20</v>
      </c>
      <c r="B372" s="14">
        <v>1073</v>
      </c>
    </row>
    <row r="373" spans="1:2" x14ac:dyDescent="0.2">
      <c r="A373" s="12" t="s">
        <v>20</v>
      </c>
      <c r="B373" s="14">
        <v>331</v>
      </c>
    </row>
    <row r="374" spans="1:2" x14ac:dyDescent="0.2">
      <c r="A374" s="12" t="s">
        <v>20</v>
      </c>
      <c r="B374" s="14">
        <v>1170</v>
      </c>
    </row>
    <row r="375" spans="1:2" x14ac:dyDescent="0.2">
      <c r="A375" s="12" t="s">
        <v>20</v>
      </c>
      <c r="B375" s="14">
        <v>363</v>
      </c>
    </row>
    <row r="376" spans="1:2" x14ac:dyDescent="0.2">
      <c r="A376" s="12" t="s">
        <v>20</v>
      </c>
      <c r="B376" s="14">
        <v>103</v>
      </c>
    </row>
    <row r="377" spans="1:2" x14ac:dyDescent="0.2">
      <c r="A377" s="12" t="s">
        <v>20</v>
      </c>
      <c r="B377" s="14">
        <v>147</v>
      </c>
    </row>
    <row r="378" spans="1:2" x14ac:dyDescent="0.2">
      <c r="A378" s="12" t="s">
        <v>20</v>
      </c>
      <c r="B378" s="14">
        <v>110</v>
      </c>
    </row>
    <row r="379" spans="1:2" x14ac:dyDescent="0.2">
      <c r="A379" s="12" t="s">
        <v>20</v>
      </c>
      <c r="B379" s="14">
        <v>134</v>
      </c>
    </row>
    <row r="380" spans="1:2" x14ac:dyDescent="0.2">
      <c r="A380" s="12" t="s">
        <v>20</v>
      </c>
      <c r="B380" s="14">
        <v>269</v>
      </c>
    </row>
    <row r="381" spans="1:2" x14ac:dyDescent="0.2">
      <c r="A381" s="12" t="s">
        <v>20</v>
      </c>
      <c r="B381" s="14">
        <v>175</v>
      </c>
    </row>
    <row r="382" spans="1:2" x14ac:dyDescent="0.2">
      <c r="A382" s="12" t="s">
        <v>20</v>
      </c>
      <c r="B382" s="14">
        <v>69</v>
      </c>
    </row>
    <row r="383" spans="1:2" x14ac:dyDescent="0.2">
      <c r="A383" s="12" t="s">
        <v>20</v>
      </c>
      <c r="B383" s="14">
        <v>190</v>
      </c>
    </row>
    <row r="384" spans="1:2" x14ac:dyDescent="0.2">
      <c r="A384" s="12" t="s">
        <v>20</v>
      </c>
      <c r="B384" s="14">
        <v>237</v>
      </c>
    </row>
    <row r="385" spans="1:2" x14ac:dyDescent="0.2">
      <c r="A385" s="12" t="s">
        <v>20</v>
      </c>
      <c r="B385" s="14">
        <v>196</v>
      </c>
    </row>
    <row r="386" spans="1:2" x14ac:dyDescent="0.2">
      <c r="A386" s="12" t="s">
        <v>20</v>
      </c>
      <c r="B386" s="14">
        <v>7295</v>
      </c>
    </row>
    <row r="387" spans="1:2" x14ac:dyDescent="0.2">
      <c r="A387" s="12" t="s">
        <v>20</v>
      </c>
      <c r="B387" s="14">
        <v>2893</v>
      </c>
    </row>
    <row r="388" spans="1:2" x14ac:dyDescent="0.2">
      <c r="A388" s="12" t="s">
        <v>20</v>
      </c>
      <c r="B388" s="14">
        <v>820</v>
      </c>
    </row>
    <row r="389" spans="1:2" x14ac:dyDescent="0.2">
      <c r="A389" s="12" t="s">
        <v>20</v>
      </c>
      <c r="B389" s="14">
        <v>2038</v>
      </c>
    </row>
    <row r="390" spans="1:2" x14ac:dyDescent="0.2">
      <c r="A390" s="12" t="s">
        <v>20</v>
      </c>
      <c r="B390" s="14">
        <v>116</v>
      </c>
    </row>
    <row r="391" spans="1:2" x14ac:dyDescent="0.2">
      <c r="A391" s="12" t="s">
        <v>20</v>
      </c>
      <c r="B391" s="14">
        <v>1345</v>
      </c>
    </row>
    <row r="392" spans="1:2" x14ac:dyDescent="0.2">
      <c r="A392" s="12" t="s">
        <v>20</v>
      </c>
      <c r="B392" s="14">
        <v>168</v>
      </c>
    </row>
    <row r="393" spans="1:2" x14ac:dyDescent="0.2">
      <c r="A393" s="12" t="s">
        <v>20</v>
      </c>
      <c r="B393" s="14">
        <v>137</v>
      </c>
    </row>
    <row r="394" spans="1:2" x14ac:dyDescent="0.2">
      <c r="A394" s="12" t="s">
        <v>20</v>
      </c>
      <c r="B394" s="14">
        <v>186</v>
      </c>
    </row>
    <row r="395" spans="1:2" x14ac:dyDescent="0.2">
      <c r="A395" s="12" t="s">
        <v>20</v>
      </c>
      <c r="B395" s="14">
        <v>125</v>
      </c>
    </row>
    <row r="396" spans="1:2" x14ac:dyDescent="0.2">
      <c r="A396" s="12" t="s">
        <v>20</v>
      </c>
      <c r="B396" s="14">
        <v>202</v>
      </c>
    </row>
    <row r="397" spans="1:2" x14ac:dyDescent="0.2">
      <c r="A397" s="12" t="s">
        <v>20</v>
      </c>
      <c r="B397" s="14">
        <v>103</v>
      </c>
    </row>
    <row r="398" spans="1:2" x14ac:dyDescent="0.2">
      <c r="A398" s="12" t="s">
        <v>20</v>
      </c>
      <c r="B398" s="14">
        <v>1785</v>
      </c>
    </row>
    <row r="399" spans="1:2" x14ac:dyDescent="0.2">
      <c r="A399" s="12" t="s">
        <v>20</v>
      </c>
      <c r="B399" s="14">
        <v>157</v>
      </c>
    </row>
    <row r="400" spans="1:2" x14ac:dyDescent="0.2">
      <c r="A400" s="12" t="s">
        <v>20</v>
      </c>
      <c r="B400" s="14">
        <v>555</v>
      </c>
    </row>
    <row r="401" spans="1:2" x14ac:dyDescent="0.2">
      <c r="A401" s="12" t="s">
        <v>20</v>
      </c>
      <c r="B401" s="14">
        <v>297</v>
      </c>
    </row>
    <row r="402" spans="1:2" x14ac:dyDescent="0.2">
      <c r="A402" s="12" t="s">
        <v>20</v>
      </c>
      <c r="B402" s="14">
        <v>123</v>
      </c>
    </row>
    <row r="403" spans="1:2" x14ac:dyDescent="0.2">
      <c r="A403" s="12" t="s">
        <v>20</v>
      </c>
      <c r="B403" s="14">
        <v>3036</v>
      </c>
    </row>
    <row r="404" spans="1:2" x14ac:dyDescent="0.2">
      <c r="A404" s="12" t="s">
        <v>20</v>
      </c>
      <c r="B404" s="14">
        <v>144</v>
      </c>
    </row>
    <row r="405" spans="1:2" x14ac:dyDescent="0.2">
      <c r="A405" s="12" t="s">
        <v>20</v>
      </c>
      <c r="B405" s="14">
        <v>121</v>
      </c>
    </row>
    <row r="406" spans="1:2" x14ac:dyDescent="0.2">
      <c r="A406" s="12" t="s">
        <v>20</v>
      </c>
      <c r="B406" s="14">
        <v>181</v>
      </c>
    </row>
    <row r="407" spans="1:2" x14ac:dyDescent="0.2">
      <c r="A407" s="12" t="s">
        <v>20</v>
      </c>
      <c r="B407" s="14">
        <v>122</v>
      </c>
    </row>
    <row r="408" spans="1:2" x14ac:dyDescent="0.2">
      <c r="A408" s="12" t="s">
        <v>20</v>
      </c>
      <c r="B408" s="14">
        <v>1071</v>
      </c>
    </row>
    <row r="409" spans="1:2" x14ac:dyDescent="0.2">
      <c r="A409" s="12" t="s">
        <v>20</v>
      </c>
      <c r="B409" s="14">
        <v>980</v>
      </c>
    </row>
    <row r="410" spans="1:2" x14ac:dyDescent="0.2">
      <c r="A410" s="12" t="s">
        <v>20</v>
      </c>
      <c r="B410" s="14">
        <v>536</v>
      </c>
    </row>
    <row r="411" spans="1:2" x14ac:dyDescent="0.2">
      <c r="A411" s="12" t="s">
        <v>20</v>
      </c>
      <c r="B411" s="14">
        <v>1991</v>
      </c>
    </row>
    <row r="412" spans="1:2" x14ac:dyDescent="0.2">
      <c r="A412" s="12" t="s">
        <v>20</v>
      </c>
      <c r="B412" s="14">
        <v>180</v>
      </c>
    </row>
    <row r="413" spans="1:2" x14ac:dyDescent="0.2">
      <c r="A413" s="12" t="s">
        <v>20</v>
      </c>
      <c r="B413" s="14">
        <v>130</v>
      </c>
    </row>
    <row r="414" spans="1:2" x14ac:dyDescent="0.2">
      <c r="A414" s="12" t="s">
        <v>20</v>
      </c>
      <c r="B414" s="14">
        <v>122</v>
      </c>
    </row>
    <row r="415" spans="1:2" x14ac:dyDescent="0.2">
      <c r="A415" s="12" t="s">
        <v>20</v>
      </c>
      <c r="B415" s="14">
        <v>140</v>
      </c>
    </row>
    <row r="416" spans="1:2" x14ac:dyDescent="0.2">
      <c r="A416" s="12" t="s">
        <v>20</v>
      </c>
      <c r="B416" s="14">
        <v>3388</v>
      </c>
    </row>
    <row r="417" spans="1:2" x14ac:dyDescent="0.2">
      <c r="A417" s="12" t="s">
        <v>20</v>
      </c>
      <c r="B417" s="14">
        <v>280</v>
      </c>
    </row>
    <row r="418" spans="1:2" x14ac:dyDescent="0.2">
      <c r="A418" s="12" t="s">
        <v>20</v>
      </c>
      <c r="B418" s="14">
        <v>366</v>
      </c>
    </row>
    <row r="419" spans="1:2" x14ac:dyDescent="0.2">
      <c r="A419" s="12" t="s">
        <v>20</v>
      </c>
      <c r="B419" s="14">
        <v>270</v>
      </c>
    </row>
    <row r="420" spans="1:2" x14ac:dyDescent="0.2">
      <c r="A420" s="12" t="s">
        <v>20</v>
      </c>
      <c r="B420" s="14">
        <v>137</v>
      </c>
    </row>
    <row r="421" spans="1:2" x14ac:dyDescent="0.2">
      <c r="A421" s="12" t="s">
        <v>20</v>
      </c>
      <c r="B421" s="14">
        <v>3205</v>
      </c>
    </row>
    <row r="422" spans="1:2" x14ac:dyDescent="0.2">
      <c r="A422" s="12" t="s">
        <v>20</v>
      </c>
      <c r="B422" s="14">
        <v>288</v>
      </c>
    </row>
    <row r="423" spans="1:2" x14ac:dyDescent="0.2">
      <c r="A423" s="12" t="s">
        <v>20</v>
      </c>
      <c r="B423" s="14">
        <v>148</v>
      </c>
    </row>
    <row r="424" spans="1:2" x14ac:dyDescent="0.2">
      <c r="A424" s="12" t="s">
        <v>20</v>
      </c>
      <c r="B424" s="14">
        <v>114</v>
      </c>
    </row>
    <row r="425" spans="1:2" x14ac:dyDescent="0.2">
      <c r="A425" s="12" t="s">
        <v>20</v>
      </c>
      <c r="B425" s="14">
        <v>1518</v>
      </c>
    </row>
    <row r="426" spans="1:2" x14ac:dyDescent="0.2">
      <c r="A426" s="12" t="s">
        <v>20</v>
      </c>
      <c r="B426" s="14">
        <v>166</v>
      </c>
    </row>
    <row r="427" spans="1:2" x14ac:dyDescent="0.2">
      <c r="A427" s="12" t="s">
        <v>20</v>
      </c>
      <c r="B427" s="14">
        <v>100</v>
      </c>
    </row>
    <row r="428" spans="1:2" x14ac:dyDescent="0.2">
      <c r="A428" s="12" t="s">
        <v>20</v>
      </c>
      <c r="B428" s="14">
        <v>235</v>
      </c>
    </row>
    <row r="429" spans="1:2" x14ac:dyDescent="0.2">
      <c r="A429" s="12" t="s">
        <v>20</v>
      </c>
      <c r="B429" s="14">
        <v>148</v>
      </c>
    </row>
    <row r="430" spans="1:2" x14ac:dyDescent="0.2">
      <c r="A430" s="12" t="s">
        <v>20</v>
      </c>
      <c r="B430" s="14">
        <v>198</v>
      </c>
    </row>
    <row r="431" spans="1:2" x14ac:dyDescent="0.2">
      <c r="A431" s="12" t="s">
        <v>20</v>
      </c>
      <c r="B431" s="14">
        <v>150</v>
      </c>
    </row>
    <row r="432" spans="1:2" x14ac:dyDescent="0.2">
      <c r="A432" s="12" t="s">
        <v>20</v>
      </c>
      <c r="B432" s="14">
        <v>216</v>
      </c>
    </row>
    <row r="433" spans="1:2" x14ac:dyDescent="0.2">
      <c r="A433" s="12" t="s">
        <v>20</v>
      </c>
      <c r="B433" s="14">
        <v>5139</v>
      </c>
    </row>
    <row r="434" spans="1:2" x14ac:dyDescent="0.2">
      <c r="A434" s="12" t="s">
        <v>20</v>
      </c>
      <c r="B434" s="14">
        <v>2353</v>
      </c>
    </row>
    <row r="435" spans="1:2" x14ac:dyDescent="0.2">
      <c r="A435" s="12" t="s">
        <v>20</v>
      </c>
      <c r="B435" s="14">
        <v>78</v>
      </c>
    </row>
    <row r="436" spans="1:2" x14ac:dyDescent="0.2">
      <c r="A436" s="12" t="s">
        <v>20</v>
      </c>
      <c r="B436" s="14">
        <v>174</v>
      </c>
    </row>
    <row r="437" spans="1:2" x14ac:dyDescent="0.2">
      <c r="A437" s="12" t="s">
        <v>20</v>
      </c>
      <c r="B437" s="14">
        <v>164</v>
      </c>
    </row>
    <row r="438" spans="1:2" x14ac:dyDescent="0.2">
      <c r="A438" s="12" t="s">
        <v>20</v>
      </c>
      <c r="B438" s="14">
        <v>161</v>
      </c>
    </row>
    <row r="439" spans="1:2" x14ac:dyDescent="0.2">
      <c r="A439" s="12" t="s">
        <v>20</v>
      </c>
      <c r="B439" s="14">
        <v>138</v>
      </c>
    </row>
    <row r="440" spans="1:2" x14ac:dyDescent="0.2">
      <c r="A440" s="12" t="s">
        <v>20</v>
      </c>
      <c r="B440" s="14">
        <v>3308</v>
      </c>
    </row>
    <row r="441" spans="1:2" x14ac:dyDescent="0.2">
      <c r="A441" s="12" t="s">
        <v>20</v>
      </c>
      <c r="B441" s="14">
        <v>127</v>
      </c>
    </row>
    <row r="442" spans="1:2" x14ac:dyDescent="0.2">
      <c r="A442" s="12" t="s">
        <v>20</v>
      </c>
      <c r="B442" s="14">
        <v>207</v>
      </c>
    </row>
    <row r="443" spans="1:2" x14ac:dyDescent="0.2">
      <c r="A443" s="12" t="s">
        <v>20</v>
      </c>
      <c r="B443" s="14">
        <v>181</v>
      </c>
    </row>
    <row r="444" spans="1:2" x14ac:dyDescent="0.2">
      <c r="A444" s="12" t="s">
        <v>20</v>
      </c>
      <c r="B444" s="14">
        <v>110</v>
      </c>
    </row>
    <row r="445" spans="1:2" x14ac:dyDescent="0.2">
      <c r="A445" s="12" t="s">
        <v>20</v>
      </c>
      <c r="B445" s="14">
        <v>185</v>
      </c>
    </row>
    <row r="446" spans="1:2" x14ac:dyDescent="0.2">
      <c r="A446" s="12" t="s">
        <v>20</v>
      </c>
      <c r="B446" s="14">
        <v>121</v>
      </c>
    </row>
    <row r="447" spans="1:2" x14ac:dyDescent="0.2">
      <c r="A447" s="12" t="s">
        <v>20</v>
      </c>
      <c r="B447" s="14">
        <v>106</v>
      </c>
    </row>
    <row r="448" spans="1:2" x14ac:dyDescent="0.2">
      <c r="A448" s="12" t="s">
        <v>20</v>
      </c>
      <c r="B448" s="14">
        <v>142</v>
      </c>
    </row>
    <row r="449" spans="1:2" x14ac:dyDescent="0.2">
      <c r="A449" s="12" t="s">
        <v>20</v>
      </c>
      <c r="B449" s="14">
        <v>233</v>
      </c>
    </row>
    <row r="450" spans="1:2" x14ac:dyDescent="0.2">
      <c r="A450" s="12" t="s">
        <v>20</v>
      </c>
      <c r="B450" s="14">
        <v>218</v>
      </c>
    </row>
    <row r="451" spans="1:2" x14ac:dyDescent="0.2">
      <c r="A451" s="12" t="s">
        <v>20</v>
      </c>
      <c r="B451" s="14">
        <v>76</v>
      </c>
    </row>
    <row r="452" spans="1:2" x14ac:dyDescent="0.2">
      <c r="A452" s="12" t="s">
        <v>20</v>
      </c>
      <c r="B452" s="14">
        <v>43</v>
      </c>
    </row>
    <row r="453" spans="1:2" x14ac:dyDescent="0.2">
      <c r="A453" s="12" t="s">
        <v>20</v>
      </c>
      <c r="B453" s="14">
        <v>221</v>
      </c>
    </row>
    <row r="454" spans="1:2" x14ac:dyDescent="0.2">
      <c r="A454" s="12" t="s">
        <v>20</v>
      </c>
      <c r="B454" s="14">
        <v>2805</v>
      </c>
    </row>
    <row r="455" spans="1:2" x14ac:dyDescent="0.2">
      <c r="A455" s="12" t="s">
        <v>20</v>
      </c>
      <c r="B455" s="14">
        <v>68</v>
      </c>
    </row>
    <row r="456" spans="1:2" x14ac:dyDescent="0.2">
      <c r="A456" s="12" t="s">
        <v>20</v>
      </c>
      <c r="B456" s="14">
        <v>183</v>
      </c>
    </row>
    <row r="457" spans="1:2" x14ac:dyDescent="0.2">
      <c r="A457" s="12" t="s">
        <v>20</v>
      </c>
      <c r="B457" s="14">
        <v>133</v>
      </c>
    </row>
    <row r="458" spans="1:2" x14ac:dyDescent="0.2">
      <c r="A458" s="12" t="s">
        <v>20</v>
      </c>
      <c r="B458" s="14">
        <v>2489</v>
      </c>
    </row>
    <row r="459" spans="1:2" x14ac:dyDescent="0.2">
      <c r="A459" s="12" t="s">
        <v>20</v>
      </c>
      <c r="B459" s="14">
        <v>69</v>
      </c>
    </row>
    <row r="460" spans="1:2" x14ac:dyDescent="0.2">
      <c r="A460" s="12" t="s">
        <v>20</v>
      </c>
      <c r="B460" s="14">
        <v>279</v>
      </c>
    </row>
    <row r="461" spans="1:2" x14ac:dyDescent="0.2">
      <c r="A461" s="12" t="s">
        <v>20</v>
      </c>
      <c r="B461" s="14">
        <v>210</v>
      </c>
    </row>
    <row r="462" spans="1:2" x14ac:dyDescent="0.2">
      <c r="A462" s="12" t="s">
        <v>20</v>
      </c>
      <c r="B462" s="14">
        <v>2100</v>
      </c>
    </row>
    <row r="463" spans="1:2" x14ac:dyDescent="0.2">
      <c r="A463" s="12" t="s">
        <v>20</v>
      </c>
      <c r="B463" s="14">
        <v>252</v>
      </c>
    </row>
    <row r="464" spans="1:2" x14ac:dyDescent="0.2">
      <c r="A464" s="12" t="s">
        <v>20</v>
      </c>
      <c r="B464" s="14">
        <v>1280</v>
      </c>
    </row>
    <row r="465" spans="1:2" x14ac:dyDescent="0.2">
      <c r="A465" s="12" t="s">
        <v>20</v>
      </c>
      <c r="B465" s="14">
        <v>157</v>
      </c>
    </row>
    <row r="466" spans="1:2" x14ac:dyDescent="0.2">
      <c r="A466" s="12" t="s">
        <v>20</v>
      </c>
      <c r="B466" s="14">
        <v>194</v>
      </c>
    </row>
    <row r="467" spans="1:2" x14ac:dyDescent="0.2">
      <c r="A467" s="12" t="s">
        <v>20</v>
      </c>
      <c r="B467" s="14">
        <v>82</v>
      </c>
    </row>
    <row r="468" spans="1:2" x14ac:dyDescent="0.2">
      <c r="A468" s="12" t="s">
        <v>20</v>
      </c>
      <c r="B468" s="14">
        <v>4233</v>
      </c>
    </row>
    <row r="469" spans="1:2" x14ac:dyDescent="0.2">
      <c r="A469" s="12" t="s">
        <v>20</v>
      </c>
      <c r="B469" s="14">
        <v>1297</v>
      </c>
    </row>
    <row r="470" spans="1:2" x14ac:dyDescent="0.2">
      <c r="A470" s="12" t="s">
        <v>20</v>
      </c>
      <c r="B470" s="14">
        <v>165</v>
      </c>
    </row>
    <row r="471" spans="1:2" x14ac:dyDescent="0.2">
      <c r="A471" s="12" t="s">
        <v>20</v>
      </c>
      <c r="B471" s="14">
        <v>119</v>
      </c>
    </row>
    <row r="472" spans="1:2" x14ac:dyDescent="0.2">
      <c r="A472" s="12" t="s">
        <v>20</v>
      </c>
      <c r="B472" s="14">
        <v>1797</v>
      </c>
    </row>
    <row r="473" spans="1:2" x14ac:dyDescent="0.2">
      <c r="A473" s="12" t="s">
        <v>20</v>
      </c>
      <c r="B473" s="14">
        <v>261</v>
      </c>
    </row>
    <row r="474" spans="1:2" x14ac:dyDescent="0.2">
      <c r="A474" s="12" t="s">
        <v>20</v>
      </c>
      <c r="B474" s="14">
        <v>157</v>
      </c>
    </row>
    <row r="475" spans="1:2" x14ac:dyDescent="0.2">
      <c r="A475" s="12" t="s">
        <v>20</v>
      </c>
      <c r="B475" s="14">
        <v>3533</v>
      </c>
    </row>
    <row r="476" spans="1:2" x14ac:dyDescent="0.2">
      <c r="A476" s="12" t="s">
        <v>20</v>
      </c>
      <c r="B476" s="14">
        <v>155</v>
      </c>
    </row>
    <row r="477" spans="1:2" x14ac:dyDescent="0.2">
      <c r="A477" s="12" t="s">
        <v>20</v>
      </c>
      <c r="B477" s="14">
        <v>132</v>
      </c>
    </row>
    <row r="478" spans="1:2" x14ac:dyDescent="0.2">
      <c r="A478" s="12" t="s">
        <v>20</v>
      </c>
      <c r="B478" s="14">
        <v>1354</v>
      </c>
    </row>
    <row r="479" spans="1:2" x14ac:dyDescent="0.2">
      <c r="A479" s="12" t="s">
        <v>20</v>
      </c>
      <c r="B479" s="14">
        <v>48</v>
      </c>
    </row>
    <row r="480" spans="1:2" x14ac:dyDescent="0.2">
      <c r="A480" s="12" t="s">
        <v>20</v>
      </c>
      <c r="B480" s="14">
        <v>110</v>
      </c>
    </row>
    <row r="481" spans="1:2" x14ac:dyDescent="0.2">
      <c r="A481" s="12" t="s">
        <v>20</v>
      </c>
      <c r="B481" s="14">
        <v>172</v>
      </c>
    </row>
    <row r="482" spans="1:2" x14ac:dyDescent="0.2">
      <c r="A482" s="12" t="s">
        <v>20</v>
      </c>
      <c r="B482" s="14">
        <v>307</v>
      </c>
    </row>
    <row r="483" spans="1:2" x14ac:dyDescent="0.2">
      <c r="A483" s="12" t="s">
        <v>20</v>
      </c>
      <c r="B483" s="14">
        <v>160</v>
      </c>
    </row>
    <row r="484" spans="1:2" x14ac:dyDescent="0.2">
      <c r="A484" s="12" t="s">
        <v>20</v>
      </c>
      <c r="B484" s="14">
        <v>1467</v>
      </c>
    </row>
    <row r="485" spans="1:2" x14ac:dyDescent="0.2">
      <c r="A485" s="12" t="s">
        <v>20</v>
      </c>
      <c r="B485" s="14">
        <v>2662</v>
      </c>
    </row>
    <row r="486" spans="1:2" x14ac:dyDescent="0.2">
      <c r="A486" s="12" t="s">
        <v>20</v>
      </c>
      <c r="B486" s="14">
        <v>452</v>
      </c>
    </row>
    <row r="487" spans="1:2" x14ac:dyDescent="0.2">
      <c r="A487" s="12" t="s">
        <v>20</v>
      </c>
      <c r="B487" s="14">
        <v>158</v>
      </c>
    </row>
    <row r="488" spans="1:2" x14ac:dyDescent="0.2">
      <c r="A488" s="12" t="s">
        <v>20</v>
      </c>
      <c r="B488" s="14">
        <v>225</v>
      </c>
    </row>
    <row r="489" spans="1:2" x14ac:dyDescent="0.2">
      <c r="A489" s="12" t="s">
        <v>20</v>
      </c>
      <c r="B489" s="14">
        <v>65</v>
      </c>
    </row>
    <row r="490" spans="1:2" x14ac:dyDescent="0.2">
      <c r="A490" s="12" t="s">
        <v>20</v>
      </c>
      <c r="B490" s="14">
        <v>163</v>
      </c>
    </row>
    <row r="491" spans="1:2" x14ac:dyDescent="0.2">
      <c r="A491" s="12" t="s">
        <v>20</v>
      </c>
      <c r="B491" s="14">
        <v>85</v>
      </c>
    </row>
    <row r="492" spans="1:2" x14ac:dyDescent="0.2">
      <c r="A492" s="12" t="s">
        <v>20</v>
      </c>
      <c r="B492" s="14">
        <v>217</v>
      </c>
    </row>
    <row r="493" spans="1:2" x14ac:dyDescent="0.2">
      <c r="A493" s="12" t="s">
        <v>20</v>
      </c>
      <c r="B493" s="14">
        <v>150</v>
      </c>
    </row>
    <row r="494" spans="1:2" x14ac:dyDescent="0.2">
      <c r="A494" s="12" t="s">
        <v>20</v>
      </c>
      <c r="B494" s="14">
        <v>3272</v>
      </c>
    </row>
    <row r="495" spans="1:2" x14ac:dyDescent="0.2">
      <c r="A495" s="12" t="s">
        <v>20</v>
      </c>
      <c r="B495" s="14">
        <v>300</v>
      </c>
    </row>
    <row r="496" spans="1:2" x14ac:dyDescent="0.2">
      <c r="A496" s="12" t="s">
        <v>20</v>
      </c>
      <c r="B496" s="14">
        <v>126</v>
      </c>
    </row>
    <row r="497" spans="1:2" x14ac:dyDescent="0.2">
      <c r="A497" s="12" t="s">
        <v>20</v>
      </c>
      <c r="B497" s="14">
        <v>2320</v>
      </c>
    </row>
    <row r="498" spans="1:2" x14ac:dyDescent="0.2">
      <c r="A498" s="12" t="s">
        <v>20</v>
      </c>
      <c r="B498" s="14">
        <v>81</v>
      </c>
    </row>
    <row r="499" spans="1:2" x14ac:dyDescent="0.2">
      <c r="A499" s="12" t="s">
        <v>20</v>
      </c>
      <c r="B499" s="14">
        <v>1887</v>
      </c>
    </row>
    <row r="500" spans="1:2" x14ac:dyDescent="0.2">
      <c r="A500" s="12" t="s">
        <v>20</v>
      </c>
      <c r="B500" s="14">
        <v>4358</v>
      </c>
    </row>
    <row r="501" spans="1:2" x14ac:dyDescent="0.2">
      <c r="A501" s="12" t="s">
        <v>20</v>
      </c>
      <c r="B501" s="14">
        <v>53</v>
      </c>
    </row>
    <row r="502" spans="1:2" x14ac:dyDescent="0.2">
      <c r="A502" s="12" t="s">
        <v>20</v>
      </c>
      <c r="B502" s="14">
        <v>2414</v>
      </c>
    </row>
    <row r="503" spans="1:2" x14ac:dyDescent="0.2">
      <c r="A503" s="12" t="s">
        <v>20</v>
      </c>
      <c r="B503" s="14">
        <v>80</v>
      </c>
    </row>
    <row r="504" spans="1:2" x14ac:dyDescent="0.2">
      <c r="A504" s="12" t="s">
        <v>20</v>
      </c>
      <c r="B504" s="14">
        <v>193</v>
      </c>
    </row>
    <row r="505" spans="1:2" x14ac:dyDescent="0.2">
      <c r="A505" s="12" t="s">
        <v>20</v>
      </c>
      <c r="B505" s="14">
        <v>52</v>
      </c>
    </row>
    <row r="506" spans="1:2" x14ac:dyDescent="0.2">
      <c r="A506" s="12" t="s">
        <v>20</v>
      </c>
      <c r="B506" s="14">
        <v>290</v>
      </c>
    </row>
    <row r="507" spans="1:2" x14ac:dyDescent="0.2">
      <c r="A507" s="12" t="s">
        <v>20</v>
      </c>
      <c r="B507" s="14">
        <v>122</v>
      </c>
    </row>
    <row r="508" spans="1:2" x14ac:dyDescent="0.2">
      <c r="A508" s="12" t="s">
        <v>20</v>
      </c>
      <c r="B508" s="14">
        <v>1470</v>
      </c>
    </row>
    <row r="509" spans="1:2" x14ac:dyDescent="0.2">
      <c r="A509" s="12" t="s">
        <v>20</v>
      </c>
      <c r="B509" s="14">
        <v>165</v>
      </c>
    </row>
    <row r="510" spans="1:2" x14ac:dyDescent="0.2">
      <c r="A510" s="12" t="s">
        <v>20</v>
      </c>
      <c r="B510" s="14">
        <v>182</v>
      </c>
    </row>
    <row r="511" spans="1:2" x14ac:dyDescent="0.2">
      <c r="A511" s="12" t="s">
        <v>20</v>
      </c>
      <c r="B511" s="14">
        <v>199</v>
      </c>
    </row>
    <row r="512" spans="1:2" x14ac:dyDescent="0.2">
      <c r="A512" s="12" t="s">
        <v>20</v>
      </c>
      <c r="B512" s="14">
        <v>56</v>
      </c>
    </row>
    <row r="513" spans="1:2" x14ac:dyDescent="0.2">
      <c r="A513" s="12" t="s">
        <v>20</v>
      </c>
      <c r="B513" s="14">
        <v>1460</v>
      </c>
    </row>
    <row r="514" spans="1:2" x14ac:dyDescent="0.2">
      <c r="A514" s="12" t="s">
        <v>20</v>
      </c>
      <c r="B514" s="14">
        <v>123</v>
      </c>
    </row>
    <row r="515" spans="1:2" x14ac:dyDescent="0.2">
      <c r="A515" s="12" t="s">
        <v>20</v>
      </c>
      <c r="B515" s="14">
        <v>159</v>
      </c>
    </row>
    <row r="516" spans="1:2" x14ac:dyDescent="0.2">
      <c r="A516" s="12" t="s">
        <v>20</v>
      </c>
      <c r="B516" s="14">
        <v>110</v>
      </c>
    </row>
    <row r="517" spans="1:2" x14ac:dyDescent="0.2">
      <c r="A517" s="12" t="s">
        <v>20</v>
      </c>
      <c r="B517" s="14">
        <v>236</v>
      </c>
    </row>
    <row r="518" spans="1:2" x14ac:dyDescent="0.2">
      <c r="A518" s="12" t="s">
        <v>20</v>
      </c>
      <c r="B518" s="14">
        <v>191</v>
      </c>
    </row>
    <row r="519" spans="1:2" x14ac:dyDescent="0.2">
      <c r="A519" s="12" t="s">
        <v>20</v>
      </c>
      <c r="B519" s="14">
        <v>3934</v>
      </c>
    </row>
    <row r="520" spans="1:2" x14ac:dyDescent="0.2">
      <c r="A520" s="12" t="s">
        <v>20</v>
      </c>
      <c r="B520" s="14">
        <v>80</v>
      </c>
    </row>
    <row r="521" spans="1:2" x14ac:dyDescent="0.2">
      <c r="A521" s="12" t="s">
        <v>20</v>
      </c>
      <c r="B521" s="14">
        <v>462</v>
      </c>
    </row>
    <row r="522" spans="1:2" x14ac:dyDescent="0.2">
      <c r="A522" s="12" t="s">
        <v>20</v>
      </c>
      <c r="B522" s="14">
        <v>179</v>
      </c>
    </row>
    <row r="523" spans="1:2" x14ac:dyDescent="0.2">
      <c r="A523" s="12" t="s">
        <v>20</v>
      </c>
      <c r="B523" s="14">
        <v>1866</v>
      </c>
    </row>
    <row r="524" spans="1:2" x14ac:dyDescent="0.2">
      <c r="A524" s="12" t="s">
        <v>20</v>
      </c>
      <c r="B524" s="14">
        <v>156</v>
      </c>
    </row>
    <row r="525" spans="1:2" x14ac:dyDescent="0.2">
      <c r="A525" s="12" t="s">
        <v>20</v>
      </c>
      <c r="B525" s="14">
        <v>255</v>
      </c>
    </row>
    <row r="526" spans="1:2" x14ac:dyDescent="0.2">
      <c r="A526" s="12" t="s">
        <v>20</v>
      </c>
      <c r="B526" s="14">
        <v>2261</v>
      </c>
    </row>
    <row r="527" spans="1:2" x14ac:dyDescent="0.2">
      <c r="A527" s="12" t="s">
        <v>20</v>
      </c>
      <c r="B527" s="14">
        <v>40</v>
      </c>
    </row>
    <row r="528" spans="1:2" x14ac:dyDescent="0.2">
      <c r="A528" s="12" t="s">
        <v>20</v>
      </c>
      <c r="B528" s="14">
        <v>2289</v>
      </c>
    </row>
    <row r="529" spans="1:2" x14ac:dyDescent="0.2">
      <c r="A529" s="12" t="s">
        <v>20</v>
      </c>
      <c r="B529" s="14">
        <v>65</v>
      </c>
    </row>
    <row r="530" spans="1:2" x14ac:dyDescent="0.2">
      <c r="A530" s="12" t="s">
        <v>20</v>
      </c>
      <c r="B530" s="14">
        <v>3777</v>
      </c>
    </row>
    <row r="531" spans="1:2" x14ac:dyDescent="0.2">
      <c r="A531" s="12" t="s">
        <v>20</v>
      </c>
      <c r="B531" s="14">
        <v>184</v>
      </c>
    </row>
    <row r="532" spans="1:2" x14ac:dyDescent="0.2">
      <c r="A532" s="12" t="s">
        <v>20</v>
      </c>
      <c r="B532" s="14">
        <v>85</v>
      </c>
    </row>
    <row r="533" spans="1:2" x14ac:dyDescent="0.2">
      <c r="A533" s="12" t="s">
        <v>20</v>
      </c>
      <c r="B533" s="14">
        <v>144</v>
      </c>
    </row>
    <row r="534" spans="1:2" x14ac:dyDescent="0.2">
      <c r="A534" s="12" t="s">
        <v>20</v>
      </c>
      <c r="B534" s="14">
        <v>1902</v>
      </c>
    </row>
    <row r="535" spans="1:2" x14ac:dyDescent="0.2">
      <c r="A535" s="12" t="s">
        <v>20</v>
      </c>
      <c r="B535" s="14">
        <v>105</v>
      </c>
    </row>
    <row r="536" spans="1:2" x14ac:dyDescent="0.2">
      <c r="A536" s="12" t="s">
        <v>20</v>
      </c>
      <c r="B536" s="14">
        <v>132</v>
      </c>
    </row>
    <row r="537" spans="1:2" x14ac:dyDescent="0.2">
      <c r="A537" s="12" t="s">
        <v>20</v>
      </c>
      <c r="B537" s="14">
        <v>96</v>
      </c>
    </row>
    <row r="538" spans="1:2" x14ac:dyDescent="0.2">
      <c r="A538" s="12" t="s">
        <v>20</v>
      </c>
      <c r="B538" s="14">
        <v>114</v>
      </c>
    </row>
    <row r="539" spans="1:2" x14ac:dyDescent="0.2">
      <c r="A539" s="12" t="s">
        <v>20</v>
      </c>
      <c r="B539" s="14">
        <v>203</v>
      </c>
    </row>
    <row r="540" spans="1:2" x14ac:dyDescent="0.2">
      <c r="A540" s="12" t="s">
        <v>20</v>
      </c>
      <c r="B540" s="14">
        <v>1559</v>
      </c>
    </row>
    <row r="541" spans="1:2" x14ac:dyDescent="0.2">
      <c r="A541" s="12" t="s">
        <v>20</v>
      </c>
      <c r="B541" s="14">
        <v>1548</v>
      </c>
    </row>
    <row r="542" spans="1:2" x14ac:dyDescent="0.2">
      <c r="A542" s="12" t="s">
        <v>20</v>
      </c>
      <c r="B542" s="14">
        <v>80</v>
      </c>
    </row>
    <row r="543" spans="1:2" x14ac:dyDescent="0.2">
      <c r="A543" s="12" t="s">
        <v>20</v>
      </c>
      <c r="B543" s="14">
        <v>131</v>
      </c>
    </row>
    <row r="544" spans="1:2" x14ac:dyDescent="0.2">
      <c r="A544" s="12" t="s">
        <v>20</v>
      </c>
      <c r="B544" s="14">
        <v>112</v>
      </c>
    </row>
    <row r="545" spans="1:2" x14ac:dyDescent="0.2">
      <c r="A545" s="12" t="s">
        <v>20</v>
      </c>
      <c r="B545" s="14">
        <v>155</v>
      </c>
    </row>
    <row r="546" spans="1:2" x14ac:dyDescent="0.2">
      <c r="A546" s="12" t="s">
        <v>20</v>
      </c>
      <c r="B546" s="14">
        <v>266</v>
      </c>
    </row>
    <row r="547" spans="1:2" x14ac:dyDescent="0.2">
      <c r="A547" s="12" t="s">
        <v>20</v>
      </c>
      <c r="B547" s="14">
        <v>155</v>
      </c>
    </row>
    <row r="548" spans="1:2" x14ac:dyDescent="0.2">
      <c r="A548" s="12" t="s">
        <v>20</v>
      </c>
      <c r="B548" s="14">
        <v>207</v>
      </c>
    </row>
    <row r="549" spans="1:2" x14ac:dyDescent="0.2">
      <c r="A549" s="12" t="s">
        <v>20</v>
      </c>
      <c r="B549" s="14">
        <v>245</v>
      </c>
    </row>
    <row r="550" spans="1:2" x14ac:dyDescent="0.2">
      <c r="A550" s="12" t="s">
        <v>20</v>
      </c>
      <c r="B550" s="14">
        <v>1573</v>
      </c>
    </row>
    <row r="551" spans="1:2" x14ac:dyDescent="0.2">
      <c r="A551" s="12" t="s">
        <v>20</v>
      </c>
      <c r="B551" s="14">
        <v>114</v>
      </c>
    </row>
    <row r="552" spans="1:2" x14ac:dyDescent="0.2">
      <c r="A552" s="12" t="s">
        <v>20</v>
      </c>
      <c r="B552" s="14">
        <v>93</v>
      </c>
    </row>
    <row r="553" spans="1:2" x14ac:dyDescent="0.2">
      <c r="A553" s="12" t="s">
        <v>20</v>
      </c>
      <c r="B553" s="14">
        <v>1681</v>
      </c>
    </row>
    <row r="554" spans="1:2" x14ac:dyDescent="0.2">
      <c r="A554" s="12" t="s">
        <v>20</v>
      </c>
      <c r="B554" s="14">
        <v>32</v>
      </c>
    </row>
    <row r="555" spans="1:2" x14ac:dyDescent="0.2">
      <c r="A555" s="12" t="s">
        <v>20</v>
      </c>
      <c r="B555" s="14">
        <v>135</v>
      </c>
    </row>
    <row r="556" spans="1:2" x14ac:dyDescent="0.2">
      <c r="A556" s="12" t="s">
        <v>20</v>
      </c>
      <c r="B556" s="14">
        <v>140</v>
      </c>
    </row>
    <row r="557" spans="1:2" x14ac:dyDescent="0.2">
      <c r="A557" s="12" t="s">
        <v>20</v>
      </c>
      <c r="B557" s="14">
        <v>92</v>
      </c>
    </row>
    <row r="558" spans="1:2" x14ac:dyDescent="0.2">
      <c r="A558" s="12" t="s">
        <v>20</v>
      </c>
      <c r="B558" s="14">
        <v>1015</v>
      </c>
    </row>
    <row r="559" spans="1:2" x14ac:dyDescent="0.2">
      <c r="A559" s="12" t="s">
        <v>20</v>
      </c>
      <c r="B559" s="14">
        <v>323</v>
      </c>
    </row>
    <row r="560" spans="1:2" x14ac:dyDescent="0.2">
      <c r="A560" s="12" t="s">
        <v>20</v>
      </c>
      <c r="B560" s="14">
        <v>2326</v>
      </c>
    </row>
    <row r="561" spans="1:2" x14ac:dyDescent="0.2">
      <c r="A561" s="12" t="s">
        <v>20</v>
      </c>
      <c r="B561" s="14">
        <v>381</v>
      </c>
    </row>
    <row r="562" spans="1:2" x14ac:dyDescent="0.2">
      <c r="A562" s="12" t="s">
        <v>20</v>
      </c>
      <c r="B562" s="14">
        <v>480</v>
      </c>
    </row>
    <row r="563" spans="1:2" x14ac:dyDescent="0.2">
      <c r="A563" s="12" t="s">
        <v>20</v>
      </c>
      <c r="B563" s="14">
        <v>226</v>
      </c>
    </row>
    <row r="564" spans="1:2" x14ac:dyDescent="0.2">
      <c r="A564" s="12" t="s">
        <v>20</v>
      </c>
      <c r="B564" s="14">
        <v>241</v>
      </c>
    </row>
    <row r="565" spans="1:2" x14ac:dyDescent="0.2">
      <c r="A565" s="12" t="s">
        <v>20</v>
      </c>
      <c r="B565" s="14">
        <v>132</v>
      </c>
    </row>
    <row r="566" spans="1:2" x14ac:dyDescent="0.2">
      <c r="A566" s="12" t="s">
        <v>20</v>
      </c>
      <c r="B566" s="14">
        <v>2043</v>
      </c>
    </row>
  </sheetData>
  <mergeCells count="2">
    <mergeCell ref="H1:I1"/>
    <mergeCell ref="C1:D1"/>
  </mergeCells>
  <conditionalFormatting sqref="A567">
    <cfRule type="containsText" dxfId="7" priority="5" operator="containsText" text="canceled">
      <formula>NOT(ISERROR(SEARCH("canceled",A567)))</formula>
    </cfRule>
    <cfRule type="containsText" dxfId="6" priority="6" operator="containsText" text="live">
      <formula>NOT(ISERROR(SEARCH("live",A567)))</formula>
    </cfRule>
    <cfRule type="containsText" dxfId="5" priority="7" operator="containsText" text="successful">
      <formula>NOT(ISERROR(SEARCH("successful",A567)))</formula>
    </cfRule>
    <cfRule type="containsText" dxfId="4" priority="8" operator="containsText" text="failed">
      <formula>NOT(ISERROR(SEARCH("failed",A567)))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zoomScaleNormal="100" workbookViewId="0"/>
  </sheetViews>
  <sheetFormatPr baseColWidth="10" defaultRowHeight="16" x14ac:dyDescent="0.2"/>
  <cols>
    <col min="1" max="1" width="7.6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3" width="11.1640625" bestFit="1" customWidth="1"/>
    <col min="14" max="14" width="23.5" bestFit="1" customWidth="1"/>
    <col min="15" max="15" width="23.5" customWidth="1"/>
    <col min="18" max="18" width="28" bestFit="1" customWidth="1"/>
    <col min="19" max="19" width="14.3320312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5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 + 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 + 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(((L67/60)/60)/24)+DATE(1970,1,1)</f>
        <v>40570.25</v>
      </c>
      <c r="O67" s="8">
        <f t="shared" ref="O67:O130" si="7">(((M67/60)/60)/24) + 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(((L131/60)/60)/24)+DATE(1970,1,1)</f>
        <v>42038.25</v>
      </c>
      <c r="O131" s="8">
        <f t="shared" ref="O131:O194" si="11">(((M131/60)/60)/24) + 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(((L195/60)/60)/24)+DATE(1970,1,1)</f>
        <v>43198.208333333328</v>
      </c>
      <c r="O195" s="8">
        <f t="shared" ref="O195:O258" si="15">(((M195/60)/60)/24) + 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(((L259/60)/60)/24)+DATE(1970,1,1)</f>
        <v>41338.25</v>
      </c>
      <c r="O259" s="8">
        <f t="shared" ref="O259:O322" si="19">(((M259/60)/60)/24) + 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(((L323/60)/60)/24)+DATE(1970,1,1)</f>
        <v>40634.208333333336</v>
      </c>
      <c r="O323" s="8">
        <f t="shared" ref="O323:O386" si="23">(((M323/60)/60)/24) + 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(((L387/60)/60)/24)+DATE(1970,1,1)</f>
        <v>43553.208333333328</v>
      </c>
      <c r="O387" s="8">
        <f t="shared" ref="O387:O450" si="27">(((M387/60)/60)/24) + 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(((L451/60)/60)/24)+DATE(1970,1,1)</f>
        <v>43530.25</v>
      </c>
      <c r="O451" s="8">
        <f t="shared" ref="O451:O514" si="31">(((M451/60)/60)/24) + 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5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(((L515/60)/60)/24)+DATE(1970,1,1)</f>
        <v>40430.208333333336</v>
      </c>
      <c r="O515" s="8">
        <f t="shared" ref="O515:O578" si="35">(((M515/60)/60)/24) + 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(((L579/60)/60)/24)+DATE(1970,1,1)</f>
        <v>40613.25</v>
      </c>
      <c r="O579" s="8">
        <f t="shared" ref="O579:O642" si="39">(((M579/60)/60)/24) + 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(((L643/60)/60)/24)+DATE(1970,1,1)</f>
        <v>42786.25</v>
      </c>
      <c r="O643" s="8">
        <f t="shared" ref="O643:O706" si="43">(((M643/60)/60)/24) + 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(((L707/60)/60)/24)+DATE(1970,1,1)</f>
        <v>41619.25</v>
      </c>
      <c r="O707" s="8">
        <f t="shared" ref="O707:O770" si="47">(((M707/60)/60)/24) + 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(((L771/60)/60)/24)+DATE(1970,1,1)</f>
        <v>41501.208333333336</v>
      </c>
      <c r="O771" s="8">
        <f t="shared" ref="O771:O834" si="51">(((M771/60)/60)/24) + 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(((L835/60)/60)/24)+DATE(1970,1,1)</f>
        <v>40588.25</v>
      </c>
      <c r="O835" s="8">
        <f t="shared" ref="O835:O898" si="55">(((M835/60)/60)/24) + 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(((L899/60)/60)/24)+DATE(1970,1,1)</f>
        <v>43583.208333333328</v>
      </c>
      <c r="O899" s="8">
        <f t="shared" ref="O899:O962" si="59">(((M899/60)/60)/24) + 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(((L963/60)/60)/24)+DATE(1970,1,1)</f>
        <v>40591.25</v>
      </c>
      <c r="O963" s="8">
        <f t="shared" ref="O963:O1001" si="63">(((M963/60)/60)/24) + 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Vishnu Pillai</cp:lastModifiedBy>
  <dcterms:created xsi:type="dcterms:W3CDTF">2021-09-29T18:52:28Z</dcterms:created>
  <dcterms:modified xsi:type="dcterms:W3CDTF">2023-07-31T19:57:49Z</dcterms:modified>
</cp:coreProperties>
</file>