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ishn\OneDrive\Desktop\FSU Jena\University of Jena\1st Sem\Quantum Laboratory\Reports\Lab 06 SPDC\EQT WS24\EXP 2\"/>
    </mc:Choice>
  </mc:AlternateContent>
  <xr:revisionPtr revIDLastSave="0" documentId="13_ncr:1_{963FBCDA-733F-4398-9FE5-A0B8F4D07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and Corrected Data" sheetId="1" r:id="rId1"/>
    <sheet name="Error Propog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<sst xmlns="http://schemas.openxmlformats.org/spreadsheetml/2006/main" count="15" uniqueCount="15">
  <si>
    <t>Power Value</t>
  </si>
  <si>
    <t>Data Recorded for Coincidences</t>
  </si>
  <si>
    <t xml:space="preserve">Data Recorded for Idler </t>
  </si>
  <si>
    <t>Data Recorded for Signal</t>
  </si>
  <si>
    <t xml:space="preserve">Dark Counts </t>
  </si>
  <si>
    <t>Heralding Efficiency of Idler</t>
  </si>
  <si>
    <t>Herlading Efficiency of Signal</t>
  </si>
  <si>
    <t>CAR</t>
  </si>
  <si>
    <t>Error for Coincidence Counts</t>
  </si>
  <si>
    <t>Power</t>
  </si>
  <si>
    <t>Coincidence Counts</t>
  </si>
  <si>
    <t xml:space="preserve">Idler Counts </t>
  </si>
  <si>
    <t xml:space="preserve">Signal Counts </t>
  </si>
  <si>
    <t>ER for Idler Counts</t>
  </si>
  <si>
    <t>ER for Signal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</si>
</sst>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Counts</a:t>
            </a:r>
            <a:r>
              <a:rPr lang="en-IN" baseline="0"/>
              <a:t> vs Pump 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and Corrected Data'!$E$1</c:f>
              <c:strCache>
                <c:ptCount val="1"/>
                <c:pt idx="0">
                  <c:v>Coincidence 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Data'!$E$2:$E$12</c:f>
              <c:numCache>
                <c:formatCode>General</c:formatCode>
                <c:ptCount val="11"/>
                <c:pt idx="0">
                  <c:v>1180.6862699999999</c:v>
                </c:pt>
                <c:pt idx="1">
                  <c:v>1602.2646999999999</c:v>
                </c:pt>
                <c:pt idx="2">
                  <c:v>2062.598</c:v>
                </c:pt>
                <c:pt idx="3">
                  <c:v>2500.2049999999999</c:v>
                </c:pt>
                <c:pt idx="4">
                  <c:v>3074.5392099999999</c:v>
                </c:pt>
                <c:pt idx="5">
                  <c:v>3345.058</c:v>
                </c:pt>
                <c:pt idx="6">
                  <c:v>3784.3820000000001</c:v>
                </c:pt>
                <c:pt idx="7">
                  <c:v>4167.3860999999997</c:v>
                </c:pt>
                <c:pt idx="8">
                  <c:v>4434.3431</c:v>
                </c:pt>
                <c:pt idx="9">
                  <c:v>4959.1077999999998</c:v>
                </c:pt>
                <c:pt idx="10">
                  <c:v>5177.3725000000004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1-45A7-BDD1-66E7B8567F6E}"/>
            </c:ext>
          </c:extLst>
        </c:ser>
        <c:ser>
          <c:idx val="1"/>
          <c:order val="1"/>
          <c:tx>
            <c:strRef>
              <c:f>'Raw and Corrected Data'!$F$1</c:f>
              <c:strCache>
                <c:ptCount val="1"/>
                <c:pt idx="0">
                  <c:v>Idler Counts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Data'!$F$2:$F$12</c:f>
              <c:numCache>
                <c:formatCode>General</c:formatCode>
                <c:ptCount val="11"/>
                <c:pt idx="0">
                  <c:v>43335.029349999997</c:v>
                </c:pt>
                <c:pt idx="1">
                  <c:v>58604.941180000002</c:v>
                </c:pt>
                <c:pt idx="2">
                  <c:v>75280.205879999994</c:v>
                </c:pt>
                <c:pt idx="3">
                  <c:v>90970.813729999994</c:v>
                </c:pt>
                <c:pt idx="4">
                  <c:v>112652.2352</c:v>
                </c:pt>
                <c:pt idx="5">
                  <c:v>122138.6176</c:v>
                </c:pt>
                <c:pt idx="6">
                  <c:v>139027.4019</c:v>
                </c:pt>
                <c:pt idx="7">
                  <c:v>153973.9215</c:v>
                </c:pt>
                <c:pt idx="8">
                  <c:v>162035.8921</c:v>
                </c:pt>
                <c:pt idx="9">
                  <c:v>182010.58809999999</c:v>
                </c:pt>
                <c:pt idx="10">
                  <c:v>189975.9117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E1-45A7-BDD1-66E7B8567F6E}"/>
            </c:ext>
          </c:extLst>
        </c:ser>
        <c:ser>
          <c:idx val="2"/>
          <c:order val="2"/>
          <c:tx>
            <c:strRef>
              <c:f>'Raw and Corrected Data'!$G$1</c:f>
              <c:strCache>
                <c:ptCount val="1"/>
                <c:pt idx="0">
                  <c:v>Signal Counts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Data'!$G$2:$G$12</c:f>
              <c:numCache>
                <c:formatCode>General</c:formatCode>
                <c:ptCount val="11"/>
                <c:pt idx="0">
                  <c:v>41386.509810000003</c:v>
                </c:pt>
                <c:pt idx="1">
                  <c:v>56302.499909999999</c:v>
                </c:pt>
                <c:pt idx="2">
                  <c:v>72799.872510000001</c:v>
                </c:pt>
                <c:pt idx="3">
                  <c:v>87900.764710000003</c:v>
                </c:pt>
                <c:pt idx="4">
                  <c:v>109178.4411</c:v>
                </c:pt>
                <c:pt idx="5">
                  <c:v>117667.8431</c:v>
                </c:pt>
                <c:pt idx="6">
                  <c:v>133787.1373</c:v>
                </c:pt>
                <c:pt idx="7">
                  <c:v>148052.6667</c:v>
                </c:pt>
                <c:pt idx="8">
                  <c:v>157584.5</c:v>
                </c:pt>
                <c:pt idx="9">
                  <c:v>176300.2647</c:v>
                </c:pt>
                <c:pt idx="10">
                  <c:v>184234.902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E1-45A7-BDD1-66E7B856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855"/>
        <c:axId val="212158895"/>
      </c:scatterChart>
      <c:valAx>
        <c:axId val="21214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Pump</a:t>
                </a:r>
                <a:r>
                  <a:rPr lang="en-IN" baseline="0"/>
                  <a:t> Power (in </a:t>
                </a: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µW)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8895"/>
        <c:crosses val="autoZero"/>
        <c:crossBetween val="midCat"/>
      </c:valAx>
      <c:valAx>
        <c:axId val="2121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vs Pump</a:t>
            </a:r>
            <a:r>
              <a:rPr lang="en-US" baseline="0"/>
              <a:t>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and Corrected Data'!$J$1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Data'!$J$2:$J$12</c:f>
              <c:numCache>
                <c:formatCode>General</c:formatCode>
                <c:ptCount val="11"/>
                <c:pt idx="0">
                  <c:v>205.72479411812327</c:v>
                </c:pt>
                <c:pt idx="1">
                  <c:v>151.74778949459227</c:v>
                </c:pt>
                <c:pt idx="2">
                  <c:v>117.61242296152678</c:v>
                </c:pt>
                <c:pt idx="3">
                  <c:v>97.708176500049859</c:v>
                </c:pt>
                <c:pt idx="4">
                  <c:v>78.118402861359712</c:v>
                </c:pt>
                <c:pt idx="5">
                  <c:v>72.734905871645466</c:v>
                </c:pt>
                <c:pt idx="6">
                  <c:v>63.5814198322865</c:v>
                </c:pt>
                <c:pt idx="7">
                  <c:v>57.128175665387076</c:v>
                </c:pt>
                <c:pt idx="8">
                  <c:v>54.269346507750335</c:v>
                </c:pt>
                <c:pt idx="9">
                  <c:v>48.295198274214016</c:v>
                </c:pt>
                <c:pt idx="10">
                  <c:v>46.226284647052694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1-439D-83A3-20CFB64A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2559"/>
        <c:axId val="130032479"/>
      </c:scatterChart>
      <c:valAx>
        <c:axId val="1300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Pump</a:t>
                </a:r>
                <a:r>
                  <a:rPr lang="en-IN" baseline="0"/>
                  <a:t> Power (in µW)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2479"/>
        <c:crosses val="autoZero"/>
        <c:crossBetween val="midCat"/>
      </c:valAx>
      <c:valAx>
        <c:axId val="1300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Heralding</a:t>
            </a:r>
            <a:r>
              <a:rPr lang="en-IN" baseline="0"/>
              <a:t> Efficiency vs Pump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and Corrected Data'!$H$1</c:f>
              <c:strCache>
                <c:ptCount val="1"/>
                <c:pt idx="0">
                  <c:v>Heralding Efficiency of Idler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Data'!$H$2:$H$12</c:f>
              <c:numCache>
                <c:formatCode>General</c:formatCode>
                <c:ptCount val="11"/>
                <c:pt idx="0">
                  <c:v>2.8528287971621057E-2</c:v>
                </c:pt>
                <c:pt idx="1">
                  <c:v>2.8458144888081932E-2</c:v>
                </c:pt>
                <c:pt idx="2">
                  <c:v>2.8332439726685997E-2</c:v>
                </c:pt>
                <c:pt idx="3">
                  <c:v>2.8443495437708802E-2</c:v>
                </c:pt>
                <c:pt idx="4">
                  <c:v>2.8160680616275992E-2</c:v>
                </c:pt>
                <c:pt idx="5">
                  <c:v>2.8427970734172487E-2</c:v>
                </c:pt>
                <c:pt idx="6">
                  <c:v>2.8286590746866964E-2</c:v>
                </c:pt>
                <c:pt idx="7">
                  <c:v>2.8147997553089665E-2</c:v>
                </c:pt>
                <c:pt idx="8">
                  <c:v>2.8139462320215504E-2</c:v>
                </c:pt>
                <c:pt idx="9">
                  <c:v>2.8128759808946559E-2</c:v>
                </c:pt>
                <c:pt idx="10">
                  <c:v>2.8102017825048158E-2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1-4A35-9432-79FA680516F9}"/>
            </c:ext>
          </c:extLst>
        </c:ser>
        <c:ser>
          <c:idx val="1"/>
          <c:order val="1"/>
          <c:tx>
            <c:strRef>
              <c:f>'Raw and Corrected Data'!$I$1</c:f>
              <c:strCache>
                <c:ptCount val="1"/>
                <c:pt idx="0">
                  <c:v>Herlading Efficiency of 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Corrected Data'!$A$2:$A$12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xVal>
          <c:yVal>
            <c:numRef>
              <c:f>'Raw and Corrected Data'!$I$2:$I$12</c:f>
              <c:numCache>
                <c:formatCode>General</c:formatCode>
                <c:ptCount val="11"/>
                <c:pt idx="0">
                  <c:v>2.724553987177581E-2</c:v>
                </c:pt>
                <c:pt idx="1">
                  <c:v>2.734009569395834E-2</c:v>
                </c:pt>
                <c:pt idx="2">
                  <c:v>2.7398942071012306E-2</c:v>
                </c:pt>
                <c:pt idx="3">
                  <c:v>2.7483594984876916E-2</c:v>
                </c:pt>
                <c:pt idx="4">
                  <c:v>2.7292305426000106E-2</c:v>
                </c:pt>
                <c:pt idx="5">
                  <c:v>2.7387390374393757E-2</c:v>
                </c:pt>
                <c:pt idx="6">
                  <c:v>2.7220403663459385E-2</c:v>
                </c:pt>
                <c:pt idx="7">
                  <c:v>2.7065532003093133E-2</c:v>
                </c:pt>
                <c:pt idx="8">
                  <c:v>2.7366425071201864E-2</c:v>
                </c:pt>
                <c:pt idx="9">
                  <c:v>2.7246259966345332E-2</c:v>
                </c:pt>
                <c:pt idx="10">
                  <c:v>2.7252784069676347E-2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1-4A35-9432-79FA6805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3055"/>
        <c:axId val="212151695"/>
      </c:scatterChart>
      <c:valAx>
        <c:axId val="2121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Pump</a:t>
                </a:r>
                <a:r>
                  <a:rPr lang="en-IN" baseline="0"/>
                  <a:t> Power (in </a:t>
                </a: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µW)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1695"/>
        <c:crosses val="autoZero"/>
        <c:crossBetween val="midCat"/>
      </c:valAx>
      <c:valAx>
        <c:axId val="2121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Heralding</a:t>
                </a:r>
                <a:r>
                  <a:rPr lang="en-IN" baseline="0"/>
                  <a:t> Efficiencies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14</xdr:row>
      <xdr:rowOff>0</xdr:rowOff>
    </xdr:from>
    <xdr:to>
      <xdr:col>3</xdr:col>
      <xdr:colOff>1661160</xdr:colOff>
      <xdr:row>30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F0AD3F-9B2B-4B4B-84B5-9355FC53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6</xdr:col>
      <xdr:colOff>1539240</xdr:colOff>
      <xdr:row>30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64B537-9C0D-A846-6057-BD7F13F7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14</xdr:row>
      <xdr:rowOff>7620</xdr:rowOff>
    </xdr:from>
    <xdr:to>
      <xdr:col>10</xdr:col>
      <xdr:colOff>7620</xdr:colOff>
      <xdr:row>31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AAEBDD-46B6-20F6-46D6-CAD23AB0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w%20and%20Correct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43412.666599999997</v>
          </cell>
        </row>
        <row r="3">
          <cell r="C3">
            <v>58682.578430000001</v>
          </cell>
        </row>
        <row r="4">
          <cell r="C4">
            <v>75357.843129999994</v>
          </cell>
        </row>
        <row r="5">
          <cell r="C5">
            <v>91048.450979999994</v>
          </cell>
        </row>
        <row r="6">
          <cell r="C6">
            <v>112729.8725</v>
          </cell>
        </row>
        <row r="7">
          <cell r="C7">
            <v>122216.2549</v>
          </cell>
        </row>
        <row r="8">
          <cell r="C8">
            <v>139105.03920999999</v>
          </cell>
        </row>
        <row r="9">
          <cell r="C9">
            <v>154051.5588</v>
          </cell>
        </row>
        <row r="10">
          <cell r="C10">
            <v>162113.529411</v>
          </cell>
        </row>
        <row r="11">
          <cell r="C11">
            <v>182088.2254</v>
          </cell>
        </row>
        <row r="12">
          <cell r="C12">
            <v>190053.54900999999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E1" zoomScale="110" zoomScaleNormal="110" workbookViewId="0">
      <selection activeCell="J2" sqref="J2"/>
    </sheetView>
  </sheetViews>
  <sheetFormatPr defaultRowHeight="14.4" x14ac:dyDescent="0.3"/>
  <cols>
    <col min="1" max="1" width="16" style="1" customWidth="1"/>
    <col min="2" max="2" width="32.88671875" style="1" customWidth="1"/>
    <col min="3" max="3" width="26.88671875" style="1" customWidth="1"/>
    <col min="4" max="4" width="30.6640625" style="1" customWidth="1"/>
    <col min="5" max="5" width="26.88671875" customWidth="1"/>
    <col min="6" max="6" width="23" customWidth="1"/>
    <col min="7" max="7" width="25.6640625" customWidth="1"/>
    <col min="8" max="8" width="28.109375" style="1" customWidth="1"/>
    <col min="9" max="9" width="32.109375" style="1" customWidth="1"/>
    <col min="10" max="10" width="20.21875" style="1" customWidth="1"/>
  </cols>
  <sheetData>
    <row r="1" spans="1:10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5</v>
      </c>
      <c r="I1" s="2" t="s">
        <v>6</v>
      </c>
      <c r="J1" s="2" t="s">
        <v>7</v>
      </c>
    </row>
    <row r="2" spans="1:10" x14ac:dyDescent="0.3">
      <c r="A2" s="1">
        <v>50</v>
      </c>
      <c r="B2" s="1">
        <v>1180.6862699999999</v>
      </c>
      <c r="C2" s="1">
        <v>43412.666599999997</v>
      </c>
      <c r="D2" s="1">
        <v>41403.696000000004</v>
      </c>
      <c r="E2" s="1">
        <v>1180.6862699999999</v>
      </c>
      <c r="F2" s="1">
        <v>43335.029349999997</v>
      </c>
      <c r="G2" s="1">
        <v>41386.509810000003</v>
      </c>
      <c r="H2" s="1">
        <f>(E2/G2)</f>
        <v>2.8528287971621057E-2</v>
      </c>
      <c r="I2" s="1">
        <f>(E2/F2)</f>
        <v>2.724553987177581E-2</v>
      </c>
      <c r="J2" s="1">
        <f>(E2/(F2*G2*3.2*10^(-9)))</f>
        <v>205.72479411812327</v>
      </c>
    </row>
    <row r="3" spans="1:10" x14ac:dyDescent="0.3">
      <c r="A3" s="1">
        <v>70</v>
      </c>
      <c r="B3" s="1">
        <v>1602.2646999999999</v>
      </c>
      <c r="C3" s="1">
        <v>58682.578430000001</v>
      </c>
      <c r="D3" s="1">
        <v>56318.990100000003</v>
      </c>
      <c r="E3" s="1">
        <v>1602.2646999999999</v>
      </c>
      <c r="F3" s="1">
        <v>58604.941180000002</v>
      </c>
      <c r="G3" s="1">
        <v>56302.499909999999</v>
      </c>
      <c r="H3" s="1">
        <f t="shared" ref="H3:H12" si="0">(E3/G3)</f>
        <v>2.8458144888081932E-2</v>
      </c>
      <c r="I3" s="1">
        <f t="shared" ref="I3:I12" si="1">(E3/F3)</f>
        <v>2.734009569395834E-2</v>
      </c>
      <c r="J3" s="1">
        <f>(E3/(F3*G3*3.2*10^(-9)))</f>
        <v>151.74778949459227</v>
      </c>
    </row>
    <row r="4" spans="1:10" x14ac:dyDescent="0.3">
      <c r="A4" s="1">
        <v>90</v>
      </c>
      <c r="B4" s="1">
        <v>2062.598</v>
      </c>
      <c r="C4" s="1">
        <v>75357.843129999994</v>
      </c>
      <c r="D4" s="1">
        <v>72816.362699999998</v>
      </c>
      <c r="E4" s="1">
        <v>2062.598</v>
      </c>
      <c r="F4" s="1">
        <v>75280.205879999994</v>
      </c>
      <c r="G4" s="1">
        <v>72799.872510000001</v>
      </c>
      <c r="H4" s="1">
        <f t="shared" si="0"/>
        <v>2.8332439726685997E-2</v>
      </c>
      <c r="I4" s="1">
        <f t="shared" si="1"/>
        <v>2.7398942071012306E-2</v>
      </c>
      <c r="J4" s="1">
        <f t="shared" ref="J3:J12" si="2">(E4/(F4*G4*3.2*10^(-9)))</f>
        <v>117.61242296152678</v>
      </c>
    </row>
    <row r="5" spans="1:10" x14ac:dyDescent="0.3">
      <c r="A5" s="1">
        <v>110</v>
      </c>
      <c r="B5" s="1">
        <v>2500.2049999999999</v>
      </c>
      <c r="C5" s="1">
        <v>91048.450979999994</v>
      </c>
      <c r="D5" s="1">
        <v>87917.254900999993</v>
      </c>
      <c r="E5" s="1">
        <v>2500.2049999999999</v>
      </c>
      <c r="F5" s="1">
        <v>90970.813729999994</v>
      </c>
      <c r="G5" s="1">
        <v>87900.764710000003</v>
      </c>
      <c r="H5" s="1">
        <f t="shared" si="0"/>
        <v>2.8443495437708802E-2</v>
      </c>
      <c r="I5" s="1">
        <f t="shared" si="1"/>
        <v>2.7483594984876916E-2</v>
      </c>
      <c r="J5" s="1">
        <f t="shared" si="2"/>
        <v>97.708176500049859</v>
      </c>
    </row>
    <row r="6" spans="1:10" x14ac:dyDescent="0.3">
      <c r="A6" s="1">
        <v>130</v>
      </c>
      <c r="B6" s="1">
        <v>3074.5392099999999</v>
      </c>
      <c r="C6" s="1">
        <v>112729.8725</v>
      </c>
      <c r="D6" s="1">
        <v>109194.9313</v>
      </c>
      <c r="E6" s="1">
        <v>3074.5392099999999</v>
      </c>
      <c r="F6" s="1">
        <v>112652.2352</v>
      </c>
      <c r="G6" s="1">
        <v>109178.4411</v>
      </c>
      <c r="H6" s="1">
        <f t="shared" si="0"/>
        <v>2.8160680616275992E-2</v>
      </c>
      <c r="I6" s="1">
        <f t="shared" si="1"/>
        <v>2.7292305426000106E-2</v>
      </c>
      <c r="J6" s="1">
        <f t="shared" si="2"/>
        <v>78.118402861359712</v>
      </c>
    </row>
    <row r="7" spans="1:10" x14ac:dyDescent="0.3">
      <c r="A7" s="1">
        <v>150</v>
      </c>
      <c r="B7" s="1">
        <v>3345.058</v>
      </c>
      <c r="C7" s="1">
        <v>122216.2549</v>
      </c>
      <c r="D7" s="1">
        <v>117684.3333</v>
      </c>
      <c r="E7" s="1">
        <v>3345.058</v>
      </c>
      <c r="F7" s="1">
        <v>122138.6176</v>
      </c>
      <c r="G7" s="1">
        <v>117667.8431</v>
      </c>
      <c r="H7" s="1">
        <f t="shared" si="0"/>
        <v>2.8427970734172487E-2</v>
      </c>
      <c r="I7" s="1">
        <f t="shared" si="1"/>
        <v>2.7387390374393757E-2</v>
      </c>
      <c r="J7" s="1">
        <f t="shared" si="2"/>
        <v>72.734905871645466</v>
      </c>
    </row>
    <row r="8" spans="1:10" x14ac:dyDescent="0.3">
      <c r="A8" s="1">
        <v>170</v>
      </c>
      <c r="B8" s="1">
        <v>3784.3820000000001</v>
      </c>
      <c r="C8" s="1">
        <v>139105.03920999999</v>
      </c>
      <c r="D8" s="1">
        <v>133803.62745</v>
      </c>
      <c r="E8" s="1">
        <v>3784.3820000000001</v>
      </c>
      <c r="F8" s="1">
        <v>139027.4019</v>
      </c>
      <c r="G8" s="1">
        <v>133787.1373</v>
      </c>
      <c r="H8" s="1">
        <f t="shared" si="0"/>
        <v>2.8286590746866964E-2</v>
      </c>
      <c r="I8" s="1">
        <f t="shared" si="1"/>
        <v>2.7220403663459385E-2</v>
      </c>
      <c r="J8" s="1">
        <f t="shared" si="2"/>
        <v>63.5814198322865</v>
      </c>
    </row>
    <row r="9" spans="1:10" x14ac:dyDescent="0.3">
      <c r="A9" s="1">
        <v>190</v>
      </c>
      <c r="B9" s="1">
        <v>4167.3860999999997</v>
      </c>
      <c r="C9" s="1">
        <v>154051.5588</v>
      </c>
      <c r="D9" s="1">
        <v>148069.15685999999</v>
      </c>
      <c r="E9" s="1">
        <v>4167.3860999999997</v>
      </c>
      <c r="F9" s="1">
        <v>153973.9215</v>
      </c>
      <c r="G9" s="1">
        <v>148052.6667</v>
      </c>
      <c r="H9" s="1">
        <f t="shared" si="0"/>
        <v>2.8147997553089665E-2</v>
      </c>
      <c r="I9" s="1">
        <f t="shared" si="1"/>
        <v>2.7065532003093133E-2</v>
      </c>
      <c r="J9" s="1">
        <f t="shared" si="2"/>
        <v>57.128175665387076</v>
      </c>
    </row>
    <row r="10" spans="1:10" x14ac:dyDescent="0.3">
      <c r="A10" s="1">
        <v>210</v>
      </c>
      <c r="B10" s="1">
        <v>4434.3431</v>
      </c>
      <c r="C10" s="1">
        <v>162113.529411</v>
      </c>
      <c r="D10" s="1">
        <v>157600.99019000001</v>
      </c>
      <c r="E10" s="1">
        <v>4434.3431</v>
      </c>
      <c r="F10" s="1">
        <v>162035.8921</v>
      </c>
      <c r="G10" s="1">
        <v>157584.5</v>
      </c>
      <c r="H10" s="1">
        <f t="shared" si="0"/>
        <v>2.8139462320215504E-2</v>
      </c>
      <c r="I10" s="1">
        <f t="shared" si="1"/>
        <v>2.7366425071201864E-2</v>
      </c>
      <c r="J10" s="1">
        <f t="shared" si="2"/>
        <v>54.269346507750335</v>
      </c>
    </row>
    <row r="11" spans="1:10" x14ac:dyDescent="0.3">
      <c r="A11" s="1">
        <v>230</v>
      </c>
      <c r="B11" s="1">
        <v>4959.1077999999998</v>
      </c>
      <c r="C11" s="1">
        <v>182088.2254</v>
      </c>
      <c r="D11" s="1">
        <v>176316.7549</v>
      </c>
      <c r="E11" s="1">
        <v>4959.1077999999998</v>
      </c>
      <c r="F11" s="1">
        <v>182010.58809999999</v>
      </c>
      <c r="G11" s="1">
        <v>176300.2647</v>
      </c>
      <c r="H11" s="1">
        <f t="shared" si="0"/>
        <v>2.8128759808946559E-2</v>
      </c>
      <c r="I11" s="1">
        <f t="shared" si="1"/>
        <v>2.7246259966345332E-2</v>
      </c>
      <c r="J11" s="1">
        <f t="shared" si="2"/>
        <v>48.295198274214016</v>
      </c>
    </row>
    <row r="12" spans="1:10" x14ac:dyDescent="0.3">
      <c r="A12" s="1">
        <v>250</v>
      </c>
      <c r="B12" s="1">
        <v>5177.3725000000004</v>
      </c>
      <c r="C12" s="1">
        <v>190053.54900999999</v>
      </c>
      <c r="D12" s="1">
        <v>184251.39215</v>
      </c>
      <c r="E12" s="1">
        <v>5177.3725000000004</v>
      </c>
      <c r="F12" s="1">
        <v>189975.9117</v>
      </c>
      <c r="G12" s="1">
        <v>184234.902</v>
      </c>
      <c r="H12" s="1">
        <f t="shared" si="0"/>
        <v>2.8102017825048158E-2</v>
      </c>
      <c r="I12" s="1">
        <f t="shared" si="1"/>
        <v>2.7252784069676347E-2</v>
      </c>
      <c r="J12" s="1">
        <f t="shared" si="2"/>
        <v>46.226284647052694</v>
      </c>
    </row>
    <row r="13" spans="1:10" s="3" customFormat="1" ht="15" customHeight="1" x14ac:dyDescent="0.3">
      <c r="A13" s="2" t="s">
        <v>4</v>
      </c>
      <c r="B13" s="2">
        <v>0</v>
      </c>
      <c r="C13" s="2">
        <v>77.637249999999995</v>
      </c>
      <c r="D13" s="2">
        <v>16.490189999999998</v>
      </c>
      <c r="H13" s="2"/>
      <c r="I13" s="2"/>
      <c r="J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9C32-8235-4A79-8BAD-48628B84B5B9}">
  <dimension ref="A1:D12"/>
  <sheetViews>
    <sheetView workbookViewId="0">
      <selection activeCell="G10" sqref="G10"/>
    </sheetView>
  </sheetViews>
  <sheetFormatPr defaultRowHeight="14.4" x14ac:dyDescent="0.3"/>
  <cols>
    <col min="1" max="1" width="13.21875" style="1" customWidth="1"/>
    <col min="2" max="2" width="31" customWidth="1"/>
    <col min="3" max="3" width="25.33203125" style="1" customWidth="1"/>
    <col min="4" max="4" width="26.33203125" style="1" customWidth="1"/>
    <col min="5" max="5" width="26.44140625" customWidth="1"/>
  </cols>
  <sheetData>
    <row r="1" spans="1:4" s="2" customFormat="1" x14ac:dyDescent="0.3">
      <c r="A1" s="2" t="s">
        <v>9</v>
      </c>
      <c r="B1" s="2" t="s">
        <v>8</v>
      </c>
      <c r="C1" s="2" t="s">
        <v>13</v>
      </c>
      <c r="D1" s="2" t="s">
        <v>14</v>
      </c>
    </row>
    <row r="2" spans="1:4" x14ac:dyDescent="0.3">
      <c r="A2" s="1">
        <v>50</v>
      </c>
      <c r="B2" s="1">
        <v>34.311100000000003</v>
      </c>
      <c r="C2" s="1">
        <f>SQRT([1]Sheet1!C2 + 77.629)</f>
        <v>208.54327033016432</v>
      </c>
      <c r="D2" s="1">
        <f>SQRT('Raw and Corrected Data'!D2 + 16.49019 )</f>
        <v>203.51949830421654</v>
      </c>
    </row>
    <row r="3" spans="1:4" x14ac:dyDescent="0.3">
      <c r="A3" s="1">
        <v>70</v>
      </c>
      <c r="B3" s="1">
        <v>40.028289999999998</v>
      </c>
      <c r="C3" s="1">
        <f>SQRT([1]Sheet1!C3 + 77.629)</f>
        <v>242.40504827663966</v>
      </c>
      <c r="D3" s="1">
        <f>SQRT('Raw and Corrected Data'!D3 + 16.49019 )</f>
        <v>237.35096437554242</v>
      </c>
    </row>
    <row r="4" spans="1:4" x14ac:dyDescent="0.3">
      <c r="A4" s="1">
        <v>90</v>
      </c>
      <c r="B4" s="1">
        <v>45.414999999999999</v>
      </c>
      <c r="C4" s="1">
        <f>SQRT([1]Sheet1!C4 + 77.629)</f>
        <v>274.65518769904929</v>
      </c>
      <c r="D4" s="1">
        <f>SQRT('Raw and Corrected Data'!D4 + 16.49019 )</f>
        <v>269.87562485337571</v>
      </c>
    </row>
    <row r="5" spans="1:4" x14ac:dyDescent="0.3">
      <c r="A5" s="1">
        <v>110</v>
      </c>
      <c r="B5" s="1">
        <v>50.002000000000002</v>
      </c>
      <c r="C5" s="1">
        <f>SQRT([1]Sheet1!C5 + 77.629)</f>
        <v>301.87096577842658</v>
      </c>
      <c r="D5" s="1">
        <f>SQRT('Raw and Corrected Data'!D5 + 16.49019 )</f>
        <v>296.53624583008394</v>
      </c>
    </row>
    <row r="6" spans="1:4" x14ac:dyDescent="0.3">
      <c r="A6" s="1">
        <v>130</v>
      </c>
      <c r="B6" s="1">
        <v>55.448500000000003</v>
      </c>
      <c r="C6" s="1">
        <f>SQRT([1]Sheet1!C6 + 77.629)</f>
        <v>335.8682799848774</v>
      </c>
      <c r="D6" s="1">
        <f>SQRT('Raw and Corrected Data'!D6 + 16.49019 )</f>
        <v>330.4715138858416</v>
      </c>
    </row>
    <row r="7" spans="1:4" x14ac:dyDescent="0.3">
      <c r="A7" s="1">
        <v>150</v>
      </c>
      <c r="B7" s="1">
        <v>57.834000000000003</v>
      </c>
      <c r="C7" s="1">
        <f>SQRT([1]Sheet1!C7 + 77.629)</f>
        <v>349.70542446464856</v>
      </c>
      <c r="D7" s="1">
        <f>SQRT('Raw and Corrected Data'!D7 + 16.49019 )</f>
        <v>343.07553612870737</v>
      </c>
    </row>
    <row r="8" spans="1:4" x14ac:dyDescent="0.3">
      <c r="A8" s="1">
        <v>170</v>
      </c>
      <c r="B8" s="1">
        <v>61.517000000000003</v>
      </c>
      <c r="C8" s="1">
        <f>SQRT([1]Sheet1!C8 + 77.629)</f>
        <v>373.07193436387035</v>
      </c>
      <c r="D8" s="1">
        <f>SQRT('Raw and Corrected Data'!D8 + 16.49019 )</f>
        <v>365.81432126148371</v>
      </c>
    </row>
    <row r="9" spans="1:4" x14ac:dyDescent="0.3">
      <c r="A9" s="1">
        <v>190</v>
      </c>
      <c r="B9" s="1">
        <v>64.555199999999999</v>
      </c>
      <c r="C9" s="1">
        <f>SQRT([1]Sheet1!C9 + 77.629)</f>
        <v>392.59290339994681</v>
      </c>
      <c r="D9" s="1">
        <f>SQRT('Raw and Corrected Data'!D9 + 16.49019 )</f>
        <v>384.81897958650637</v>
      </c>
    </row>
    <row r="10" spans="1:4" x14ac:dyDescent="0.3">
      <c r="A10" s="1">
        <v>210</v>
      </c>
      <c r="B10" s="1">
        <v>69.590800000000002</v>
      </c>
      <c r="C10" s="1">
        <f>SQRT([1]Sheet1!C10 + 77.629)</f>
        <v>402.7296343839127</v>
      </c>
      <c r="D10" s="1">
        <f>SQRT('Raw and Corrected Data'!D10 + 16.49019 )</f>
        <v>397.01068043567795</v>
      </c>
    </row>
    <row r="11" spans="1:4" x14ac:dyDescent="0.3">
      <c r="A11" s="1">
        <v>230</v>
      </c>
      <c r="B11" s="1">
        <v>70.420900000000003</v>
      </c>
      <c r="C11" s="1">
        <f>SQRT([1]Sheet1!C11 + 77.629)</f>
        <v>426.8089202441767</v>
      </c>
      <c r="D11" s="1">
        <f>SQRT('Raw and Corrected Data'!D11 + 16.49019 )</f>
        <v>419.92052234917026</v>
      </c>
    </row>
    <row r="12" spans="1:4" x14ac:dyDescent="0.3">
      <c r="A12" s="1">
        <v>250</v>
      </c>
      <c r="B12" s="1">
        <v>71.953900000000004</v>
      </c>
      <c r="C12" s="1">
        <f>SQRT([1]Sheet1!C12 + 77.629)</f>
        <v>436.04033988840985</v>
      </c>
      <c r="D12" s="1">
        <f>SQRT('Raw and Corrected Data'!D12 + 16.49019 )</f>
        <v>429.26435018529082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and Corrected Data</vt:lpstr>
      <vt:lpstr>Error Propogation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 Vish</dc:creator>
  <cp:lastModifiedBy>Vishu Vish</cp:lastModifiedBy>
  <dcterms:created xsi:type="dcterms:W3CDTF">2015-06-05T18:17:20Z</dcterms:created>
  <dcterms:modified xsi:type="dcterms:W3CDTF">2025-01-13T23:42:32Z</dcterms:modified>
</cp:coreProperties>
</file>