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centurionshipping-my.sharepoint.com/personal/vishva_j_centurionline_com/Documents/"/>
    </mc:Choice>
  </mc:AlternateContent>
  <xr:revisionPtr revIDLastSave="0" documentId="8_{0E52A2C0-CF63-46D2-A491-B5B415C91A4C}" xr6:coauthVersionLast="47" xr6:coauthVersionMax="47" xr10:uidLastSave="{00000000-0000-0000-0000-000000000000}"/>
  <bookViews>
    <workbookView xWindow="-108" yWindow="-108" windowWidth="23256" windowHeight="12456" activeTab="2" xr2:uid="{52FE5822-3507-465A-AA69-78C8F222F4A6}"/>
  </bookViews>
  <sheets>
    <sheet name="2025" sheetId="2" r:id="rId1"/>
    <sheet name="KPI" sheetId="4" r:id="rId2"/>
    <sheet name="Dash" sheetId="5" r:id="rId3"/>
    <sheet name="Sheet1" sheetId="8" r:id="rId4"/>
    <sheet name="pv" sheetId="9" r:id="rId5"/>
    <sheet name="pv 2" sheetId="10" r:id="rId6"/>
    <sheet name="data" sheetId="3" r:id="rId7"/>
  </sheets>
  <definedNames>
    <definedName name="_xlnm._FilterDatabase" localSheetId="0" hidden="1">'2025'!$A$1:$I$58</definedName>
    <definedName name="_xlnm._FilterDatabase" localSheetId="6" hidden="1">data!$H$46:$H$47</definedName>
    <definedName name="Slicer_Month1">#N/A</definedName>
    <definedName name="Slicer_TAT2">#N/A</definedName>
    <definedName name="Slicer_year1">#N/A</definedName>
  </definedNames>
  <calcPr calcId="191029"/>
  <pivotCaches>
    <pivotCache cacheId="52" r:id="rId8"/>
    <pivotCache cacheId="64" r:id="rId9"/>
    <pivotCache cacheId="71" r:id="rId10"/>
    <pivotCache cacheId="79"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3" i="3" l="1"/>
  <c r="I24" i="3"/>
  <c r="I25" i="3"/>
  <c r="I26" i="3"/>
  <c r="I27" i="3"/>
  <c r="I28" i="3"/>
  <c r="I29" i="3"/>
  <c r="I30" i="3"/>
  <c r="I31" i="3"/>
  <c r="I32" i="3"/>
  <c r="I33" i="3"/>
  <c r="I34" i="3"/>
  <c r="I35" i="3"/>
  <c r="I36" i="3"/>
  <c r="I37" i="3"/>
  <c r="I38" i="3"/>
  <c r="I39" i="3"/>
  <c r="I40" i="3"/>
  <c r="I41" i="3"/>
  <c r="I42" i="3"/>
  <c r="I43" i="3"/>
  <c r="I44" i="3"/>
  <c r="I45" i="3"/>
  <c r="H22" i="3"/>
  <c r="I22" i="3" s="1"/>
  <c r="H21" i="3"/>
  <c r="I21" i="3" s="1"/>
  <c r="H20" i="3"/>
  <c r="I20" i="3" s="1"/>
  <c r="H19" i="3"/>
  <c r="I19" i="3" s="1"/>
  <c r="H18" i="3"/>
  <c r="I18" i="3" s="1"/>
  <c r="H17" i="3"/>
  <c r="I17" i="3" s="1"/>
  <c r="H16" i="3"/>
  <c r="I16" i="3" s="1"/>
  <c r="H15" i="3"/>
  <c r="I15" i="3" s="1"/>
  <c r="H14" i="3"/>
  <c r="I14" i="3" s="1"/>
  <c r="H13" i="3"/>
  <c r="I13" i="3" s="1"/>
  <c r="H12" i="3"/>
  <c r="I12" i="3" s="1"/>
  <c r="H11" i="3"/>
  <c r="I11" i="3" s="1"/>
  <c r="H10" i="3"/>
  <c r="I10" i="3" s="1"/>
  <c r="H9" i="3"/>
  <c r="I9" i="3" s="1"/>
  <c r="H8" i="3"/>
  <c r="I8" i="3" s="1"/>
  <c r="H7" i="3"/>
  <c r="I7" i="3" s="1"/>
  <c r="H6" i="3"/>
  <c r="I6" i="3" s="1"/>
  <c r="H5" i="3"/>
  <c r="I5" i="3" s="1"/>
  <c r="H4" i="3"/>
  <c r="I4" i="3" s="1"/>
  <c r="H3" i="3"/>
  <c r="I3" i="3" s="1"/>
  <c r="H2" i="3"/>
  <c r="I2" i="3" s="1"/>
  <c r="K29" i="4"/>
  <c r="L29" i="4" s="1"/>
  <c r="L27" i="4"/>
  <c r="K27" i="4"/>
  <c r="G58" i="2"/>
  <c r="G57" i="2"/>
  <c r="G56" i="2"/>
  <c r="G55" i="2"/>
  <c r="G54" i="2"/>
  <c r="G53" i="2"/>
  <c r="G52" i="2"/>
  <c r="G51" i="2"/>
  <c r="G50" i="2"/>
  <c r="G49" i="2"/>
  <c r="G48" i="2"/>
  <c r="F47" i="2"/>
  <c r="F46" i="2"/>
  <c r="G45" i="2"/>
  <c r="F44" i="2"/>
  <c r="F42" i="2"/>
  <c r="F41" i="2"/>
  <c r="F40" i="2"/>
  <c r="F39" i="2"/>
  <c r="F37" i="2"/>
  <c r="F36" i="2"/>
  <c r="F35" i="2"/>
  <c r="F34" i="2"/>
  <c r="F33" i="2"/>
  <c r="F32" i="2"/>
  <c r="F30" i="2"/>
  <c r="F29" i="2"/>
  <c r="F27" i="2"/>
  <c r="F26" i="2"/>
  <c r="F24" i="2"/>
  <c r="F23" i="2"/>
  <c r="F22" i="2"/>
  <c r="F21" i="2"/>
  <c r="F19" i="2"/>
  <c r="F18" i="2"/>
  <c r="F17" i="2"/>
  <c r="F16" i="2"/>
  <c r="F15" i="2"/>
  <c r="F14" i="2"/>
  <c r="F13" i="2"/>
  <c r="F12" i="2"/>
  <c r="F11" i="2"/>
  <c r="F10" i="2"/>
  <c r="F8" i="2"/>
  <c r="F6" i="2"/>
  <c r="F5" i="2"/>
  <c r="F4" i="2"/>
  <c r="F3" i="2"/>
  <c r="F2" i="2"/>
  <c r="L30" i="10"/>
  <c r="L28" i="10"/>
  <c r="L27" i="10"/>
  <c r="H30" i="10"/>
  <c r="H31" i="10"/>
  <c r="H33" i="10"/>
  <c r="E24" i="4"/>
  <c r="D32" i="4"/>
  <c r="E25" i="4"/>
  <c r="D27" i="4"/>
  <c r="H25" i="10"/>
  <c r="H22" i="10"/>
  <c r="H21" i="10"/>
  <c r="H22" i="9"/>
  <c r="H21" i="9"/>
  <c r="H2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tc={34C13D57-1A87-4548-A943-4BF4C652F302}</author>
    <author>tc={13C38F69-C22B-4750-A231-7161D9EAEFAC}</author>
  </authors>
  <commentList>
    <comment ref="C37" authorId="0" shapeId="0" xr:uid="{34C13D57-1A87-4548-A943-4BF4C652F302}">
      <text>
        <t>[Threaded comment]
Your version of Excel allows you to read this threaded comment; however, any edits to it will get removed if the file is opened in a newer version of Excel. Learn more: https://go.microsoft.com/fwlink/?linkid=870924
Comment:
    2nd Call</t>
      </text>
    </comment>
    <comment ref="C51" authorId="1" shapeId="0" xr:uid="{13C38F69-C22B-4750-A231-7161D9EAEFAC}">
      <text>
        <t>[Threaded comment]
Your version of Excel allows you to read this threaded comment; however, any edits to it will get removed if the file is opened in a newer version of Excel. Learn more: https://go.microsoft.com/fwlink/?linkid=870924
Comment:
    2nd Call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tc={E450EE37-4116-4EC7-8BDC-88971EBE80B4}</author>
    <author>tc={9791EF69-4C33-43A5-9B14-718FB77FB3EC}</author>
  </authors>
  <commentList>
    <comment ref="C34" authorId="0" shapeId="0" xr:uid="{E450EE37-4116-4EC7-8BDC-88971EBE80B4}">
      <text>
        <t>[Threaded comment]
Your version of Excel allows you to read this threaded comment; however, any edits to it will get removed if the file is opened in a newer version of Excel. Learn more: https://go.microsoft.com/fwlink/?linkid=870924
Comment:
    2nd Call</t>
      </text>
    </comment>
    <comment ref="C44" authorId="1" shapeId="0" xr:uid="{9791EF69-4C33-43A5-9B14-718FB77FB3EC}">
      <text>
        <t>[Threaded comment]
Your version of Excel allows you to read this threaded comment; however, any edits to it will get removed if the file is opened in a newer version of Excel. Learn more: https://go.microsoft.com/fwlink/?linkid=870924
Comment:
    2nd Call</t>
      </text>
    </comment>
  </commentList>
</comments>
</file>

<file path=xl/sharedStrings.xml><?xml version="1.0" encoding="utf-8"?>
<sst xmlns="http://schemas.openxmlformats.org/spreadsheetml/2006/main" count="750" uniqueCount="76">
  <si>
    <t>RACINE</t>
  </si>
  <si>
    <t>Vessel Name</t>
  </si>
  <si>
    <t>Voyage</t>
  </si>
  <si>
    <t>Status</t>
  </si>
  <si>
    <t>CNTAO</t>
  </si>
  <si>
    <t>CNNGB</t>
  </si>
  <si>
    <t>EXPRESS ATHENS</t>
  </si>
  <si>
    <t>CNDLC</t>
  </si>
  <si>
    <t>CNNSA</t>
  </si>
  <si>
    <t>EXPRESS ROME</t>
  </si>
  <si>
    <t>NORTHERN MAJESTIC</t>
  </si>
  <si>
    <t xml:space="preserve">EXPRESS BERLIN </t>
  </si>
  <si>
    <t>24053W</t>
  </si>
  <si>
    <t>CNTXG</t>
  </si>
  <si>
    <t>NORTHERN MONUMENT</t>
  </si>
  <si>
    <t>CNSHA</t>
  </si>
  <si>
    <t>POL</t>
  </si>
  <si>
    <t>Remarks</t>
  </si>
  <si>
    <t>ZHONG GU LAN ZHOU</t>
  </si>
  <si>
    <t>24054W</t>
  </si>
  <si>
    <t>24048E</t>
  </si>
  <si>
    <t>25001W</t>
  </si>
  <si>
    <t>24049E</t>
  </si>
  <si>
    <t>ETD / SLD</t>
  </si>
  <si>
    <t>TAT</t>
  </si>
  <si>
    <t>AGEING</t>
  </si>
  <si>
    <t>-</t>
  </si>
  <si>
    <t>Completed</t>
  </si>
  <si>
    <t>25002W</t>
  </si>
  <si>
    <t>25003W</t>
  </si>
  <si>
    <t>25004W</t>
  </si>
  <si>
    <t>Missmatch between TDR &amp; DD</t>
  </si>
  <si>
    <t>24052E</t>
  </si>
  <si>
    <t>24051E</t>
  </si>
  <si>
    <t>TDR &amp; DD delay from POL</t>
  </si>
  <si>
    <t>CNXMN</t>
  </si>
  <si>
    <t>24053E</t>
  </si>
  <si>
    <t>24054E</t>
  </si>
  <si>
    <t>25001E</t>
  </si>
  <si>
    <t>25005W</t>
  </si>
  <si>
    <t>25006W</t>
  </si>
  <si>
    <t>25007W</t>
  </si>
  <si>
    <t>TDR &amp; DD delay from POL / China Holiday</t>
  </si>
  <si>
    <t>AEJEA</t>
  </si>
  <si>
    <t>AEKLF</t>
  </si>
  <si>
    <t>QAHMD</t>
  </si>
  <si>
    <t>MYPKG</t>
  </si>
  <si>
    <t>DD File delay from POL</t>
  </si>
  <si>
    <t>25002E</t>
  </si>
  <si>
    <t>SL request - DD Prepared from LRP data</t>
  </si>
  <si>
    <t xml:space="preserve">SL request </t>
  </si>
  <si>
    <t>Yet to Sail</t>
  </si>
  <si>
    <t>Pending</t>
  </si>
  <si>
    <t>Nil Loading</t>
  </si>
  <si>
    <t>Row Labels</t>
  </si>
  <si>
    <t>Grand Total</t>
  </si>
  <si>
    <t>Count of POL</t>
  </si>
  <si>
    <t>Count of TAT</t>
  </si>
  <si>
    <t>TAT2</t>
  </si>
  <si>
    <t>OUTER_TAT</t>
  </si>
  <si>
    <t>WITH_IN</t>
  </si>
  <si>
    <t>Count of TAT2</t>
  </si>
  <si>
    <t>(blank)</t>
  </si>
  <si>
    <t>Count of Remarks</t>
  </si>
  <si>
    <t>Jan</t>
  </si>
  <si>
    <t>Month</t>
  </si>
  <si>
    <t>year</t>
  </si>
  <si>
    <t>Average of year</t>
  </si>
  <si>
    <t>Count of Month</t>
  </si>
  <si>
    <t>No of container</t>
  </si>
  <si>
    <t>Sum of No of container</t>
  </si>
  <si>
    <t>Count of No of container</t>
  </si>
  <si>
    <t>Count of Voyage</t>
  </si>
  <si>
    <t>Feb</t>
  </si>
  <si>
    <t>Column Labels</t>
  </si>
  <si>
    <t>Count of Vessel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</si>
</sst>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b/>
      <sz val="11"/>
      <color theme="1"/>
      <name val="Aptos Narrow"/>
      <family val="2"/>
      <scheme val="minor"/>
    </font>
    <font>
      <sz val="8"/>
      <name val="Aptos Narrow"/>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2"/>
        <bgColor indexed="64"/>
      </patternFill>
    </fill>
    <fill>
      <patternFill patternType="solid">
        <fgColor theme="4" tint="0.79998168889431442"/>
        <bgColor theme="4" tint="0.79998168889431442"/>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36">
    <xf numFmtId="0" fontId="0" fillId="0" borderId="0" xfId="0"/>
    <xf numFmtId="0" fontId="0" fillId="0" borderId="1" xfId="0" applyBorder="1"/>
    <xf numFmtId="14" fontId="0" fillId="0" borderId="1" xfId="0" applyNumberFormat="1" applyBorder="1" applyAlignment="1">
      <alignment horizontal="center"/>
    </xf>
    <xf numFmtId="0" fontId="0" fillId="0" borderId="0" xfId="0" applyAlignment="1">
      <alignment horizontal="center"/>
    </xf>
    <xf numFmtId="0" fontId="1" fillId="2" borderId="1" xfId="0" applyFont="1" applyFill="1" applyBorder="1" applyAlignment="1">
      <alignment horizontal="center" vertical="center"/>
    </xf>
    <xf numFmtId="14" fontId="0" fillId="0" borderId="1" xfId="0" applyNumberFormat="1" applyBorder="1"/>
    <xf numFmtId="1"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1"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3" borderId="0" xfId="0" applyFill="1"/>
    <xf numFmtId="0" fontId="0" fillId="3" borderId="1" xfId="0" applyFill="1" applyBorder="1"/>
    <xf numFmtId="3" fontId="0" fillId="0" borderId="0" xfId="0" applyNumberFormat="1"/>
    <xf numFmtId="0" fontId="0" fillId="5" borderId="1" xfId="0" applyFill="1" applyBorder="1"/>
    <xf numFmtId="0" fontId="0" fillId="5" borderId="0" xfId="0" applyFill="1"/>
    <xf numFmtId="3" fontId="0" fillId="4" borderId="1" xfId="0" applyNumberFormat="1" applyFill="1" applyBorder="1"/>
    <xf numFmtId="3" fontId="0" fillId="0" borderId="1" xfId="0" applyNumberForma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Alignment="1">
      <alignment vertical="center" wrapText="1"/>
    </xf>
    <xf numFmtId="0" fontId="0" fillId="0" borderId="0" xfId="0" applyNumberFormat="1"/>
    <xf numFmtId="14" fontId="0" fillId="5" borderId="1" xfId="0" applyNumberFormat="1" applyFill="1" applyBorder="1" applyAlignment="1">
      <alignment horizontal="center"/>
    </xf>
    <xf numFmtId="0" fontId="0" fillId="5" borderId="1" xfId="0" applyFill="1" applyBorder="1" applyAlignment="1">
      <alignment horizontal="center"/>
    </xf>
    <xf numFmtId="1" fontId="0" fillId="5" borderId="1" xfId="0" applyNumberFormat="1" applyFill="1" applyBorder="1" applyAlignment="1">
      <alignment horizontal="center"/>
    </xf>
    <xf numFmtId="1" fontId="0" fillId="5" borderId="1" xfId="0" applyNumberFormat="1" applyFill="1" applyBorder="1" applyAlignment="1">
      <alignment horizontal="center" vertical="center"/>
    </xf>
  </cellXfs>
  <cellStyles count="1">
    <cellStyle name="Normal" xfId="0" builtinId="0"/>
  </cellStyles>
  <dxfs count="1">
    <dxf>
      <font>
        <color theme="0"/>
      </font>
    </dxf>
  </dxfs>
  <tableStyles count="1" defaultTableStyle="TableStyleMedium2" defaultPivotStyle="PivotStyleLight16">
    <tableStyle name="Slicer Style 1" pivot="0" table="0" count="1" xr9:uid="{5E946160-7468-4E4E-98B9-ACB967399769}">
      <tableStyleElement type="headerRow" dxfId="0"/>
    </tableStyle>
  </tableStyles>
  <colors>
    <mruColors>
      <color rgb="FF969126"/>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[Volta DD new file.xlsx]KPI!PivotTable13</c:name>
    <c:fmtId val="4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KPI!$B$89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KPI!$A$90:$A$101</c:f>
              <c:strCache>
                <c:ptCount val="11"/>
                <c:pt idx="0">
                  <c:v>AEJEA</c:v>
                </c:pt>
                <c:pt idx="1">
                  <c:v>QAHMD</c:v>
                </c:pt>
                <c:pt idx="2">
                  <c:v>AEKLF</c:v>
                </c:pt>
                <c:pt idx="3">
                  <c:v>CNXMN</c:v>
                </c:pt>
                <c:pt idx="4">
                  <c:v>MYPKG</c:v>
                </c:pt>
                <c:pt idx="5">
                  <c:v>CNDLC</c:v>
                </c:pt>
                <c:pt idx="6">
                  <c:v>CNTXG</c:v>
                </c:pt>
                <c:pt idx="7">
                  <c:v>CNTAO</c:v>
                </c:pt>
                <c:pt idx="8">
                  <c:v>CNSHA</c:v>
                </c:pt>
                <c:pt idx="9">
                  <c:v>CNNSA</c:v>
                </c:pt>
                <c:pt idx="10">
                  <c:v>CNNGB</c:v>
                </c:pt>
              </c:strCache>
            </c:strRef>
          </c:cat>
          <c:val>
            <c:numRef>
              <c:f>KPI!$B$90:$B$101</c:f>
              <c:numCache>
                <c:formatCode>General</c:formatCode>
                <c:ptCount val="11"/>
                <c:pt idx="0">
                  <c:v>1</c:v>
                </c:pt>
                <c:pt idx="1">
                  <c:v>1</c:v>
                </c:pt>
                <c:pt idx="2">
                  <c:v>1</c:v>
                </c:pt>
                <c:pt idx="3">
                  <c:v>1</c:v>
                </c:pt>
                <c:pt idx="4">
                  <c:v>1</c:v>
                </c:pt>
                <c:pt idx="5">
                  <c:v>3</c:v>
                </c:pt>
                <c:pt idx="6">
                  <c:v>3</c:v>
                </c:pt>
                <c:pt idx="7">
                  <c:v>5</c:v>
                </c:pt>
                <c:pt idx="8">
                  <c:v>6</c:v>
                </c:pt>
                <c:pt idx="9">
                  <c:v>6</c:v>
                </c:pt>
                <c:pt idx="10">
                  <c:v>9</c:v>
                </c:pt>
              </c:numCache>
            </c:numRef>
          </c:val>
          <c:extLst>
            <c:ext xmlns:c16="http://schemas.microsoft.com/office/drawing/2014/chart" uri="{C3380CC4-5D6E-409C-BE32-E72D297353CC}">
              <c16:uniqueId val="{00000000-F7F8-4D83-99CF-2CE46CA64F24}"/>
            </c:ext>
          </c:extLst>
        </c:ser>
        <c:dLbls>
          <c:dLblPos val="outEnd"/>
          <c:showLegendKey val="0"/>
          <c:showVal val="1"/>
          <c:showCatName val="0"/>
          <c:showSerName val="0"/>
          <c:showPercent val="0"/>
          <c:showBubbleSize val="0"/>
        </c:dLbls>
        <c:gapWidth val="219"/>
        <c:overlap val="-27"/>
        <c:axId val="790292712"/>
        <c:axId val="790295952"/>
      </c:barChart>
      <c:catAx>
        <c:axId val="790292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295952"/>
        <c:crosses val="autoZero"/>
        <c:auto val="1"/>
        <c:lblAlgn val="ctr"/>
        <c:lblOffset val="100"/>
        <c:noMultiLvlLbl val="0"/>
      </c:catAx>
      <c:valAx>
        <c:axId val="790295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292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[Volta DD new file.xlsx]pv 2!PivotTable1</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tx1"/>
                </a:solidFill>
              </a:rPr>
              <a:t>Vessel Voyage Count</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714626580768321"/>
          <c:y val="0.17632264716910387"/>
          <c:w val="0.5510486218913847"/>
          <c:h val="0.71583052118485191"/>
        </c:manualLayout>
      </c:layout>
      <c:barChart>
        <c:barDir val="bar"/>
        <c:grouping val="clustered"/>
        <c:varyColors val="0"/>
        <c:ser>
          <c:idx val="0"/>
          <c:order val="0"/>
          <c:tx>
            <c:strRef>
              <c:f>'pv 2'!$B$3</c:f>
              <c:strCache>
                <c:ptCount val="1"/>
                <c:pt idx="0">
                  <c:v>Total</c:v>
                </c:pt>
              </c:strCache>
            </c:strRef>
          </c:tx>
          <c:spPr>
            <a:solidFill>
              <a:schemeClr val="accent1"/>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 2'!$A$4:$A$12</c:f>
              <c:strCache>
                <c:ptCount val="8"/>
                <c:pt idx="0">
                  <c:v>(blank)</c:v>
                </c:pt>
                <c:pt idx="1">
                  <c:v>ZHONG GU LAN ZHOU</c:v>
                </c:pt>
                <c:pt idx="2">
                  <c:v>NORTHERN MAJESTIC</c:v>
                </c:pt>
                <c:pt idx="3">
                  <c:v>EXPRESS BERLIN </c:v>
                </c:pt>
                <c:pt idx="4">
                  <c:v>NORTHERN MONUMENT</c:v>
                </c:pt>
                <c:pt idx="5">
                  <c:v>RACINE</c:v>
                </c:pt>
                <c:pt idx="6">
                  <c:v>EXPRESS ATHENS</c:v>
                </c:pt>
                <c:pt idx="7">
                  <c:v>EXPRESS ROME</c:v>
                </c:pt>
              </c:strCache>
            </c:strRef>
          </c:cat>
          <c:val>
            <c:numRef>
              <c:f>'pv 2'!$B$4:$B$12</c:f>
              <c:numCache>
                <c:formatCode>General</c:formatCode>
                <c:ptCount val="8"/>
                <c:pt idx="1">
                  <c:v>3</c:v>
                </c:pt>
                <c:pt idx="2">
                  <c:v>5</c:v>
                </c:pt>
                <c:pt idx="3">
                  <c:v>6</c:v>
                </c:pt>
                <c:pt idx="4">
                  <c:v>6</c:v>
                </c:pt>
                <c:pt idx="5">
                  <c:v>7</c:v>
                </c:pt>
                <c:pt idx="6">
                  <c:v>7</c:v>
                </c:pt>
                <c:pt idx="7">
                  <c:v>10</c:v>
                </c:pt>
              </c:numCache>
            </c:numRef>
          </c:val>
          <c:extLst>
            <c:ext xmlns:c16="http://schemas.microsoft.com/office/drawing/2014/chart" uri="{C3380CC4-5D6E-409C-BE32-E72D297353CC}">
              <c16:uniqueId val="{00000000-6ACA-4290-8F42-C647B86055B5}"/>
            </c:ext>
          </c:extLst>
        </c:ser>
        <c:dLbls>
          <c:showLegendKey val="0"/>
          <c:showVal val="0"/>
          <c:showCatName val="0"/>
          <c:showSerName val="0"/>
          <c:showPercent val="0"/>
          <c:showBubbleSize val="0"/>
        </c:dLbls>
        <c:gapWidth val="182"/>
        <c:axId val="678029968"/>
        <c:axId val="678031408"/>
      </c:barChart>
      <c:catAx>
        <c:axId val="678029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78031408"/>
        <c:crosses val="autoZero"/>
        <c:auto val="1"/>
        <c:lblAlgn val="ctr"/>
        <c:lblOffset val="100"/>
        <c:noMultiLvlLbl val="0"/>
      </c:catAx>
      <c:valAx>
        <c:axId val="678031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7802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[Volta DD new file.xlsx]pv 2!PivotTable2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chemeClr val="tx1"/>
                </a:solidFill>
              </a:rPr>
              <a:t>Port  Wise Units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 2'!$B$15</c:f>
              <c:strCache>
                <c:ptCount val="1"/>
                <c:pt idx="0">
                  <c:v>Total</c:v>
                </c:pt>
              </c:strCache>
            </c:strRef>
          </c:tx>
          <c:spPr>
            <a:solidFill>
              <a:schemeClr val="accent1"/>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 2'!$A$16:$A$28</c:f>
              <c:strCache>
                <c:ptCount val="12"/>
                <c:pt idx="0">
                  <c:v>CNNGB</c:v>
                </c:pt>
                <c:pt idx="1">
                  <c:v>CNNSA</c:v>
                </c:pt>
                <c:pt idx="2">
                  <c:v>CNTAO</c:v>
                </c:pt>
                <c:pt idx="3">
                  <c:v>CNSHA</c:v>
                </c:pt>
                <c:pt idx="4">
                  <c:v>CNTXG</c:v>
                </c:pt>
                <c:pt idx="5">
                  <c:v>AEKLF</c:v>
                </c:pt>
                <c:pt idx="6">
                  <c:v>QAHMD</c:v>
                </c:pt>
                <c:pt idx="7">
                  <c:v>AEJEA</c:v>
                </c:pt>
                <c:pt idx="8">
                  <c:v>CNDLC</c:v>
                </c:pt>
                <c:pt idx="9">
                  <c:v>MYPKG</c:v>
                </c:pt>
                <c:pt idx="10">
                  <c:v>CNXMN</c:v>
                </c:pt>
                <c:pt idx="11">
                  <c:v>(blank)</c:v>
                </c:pt>
              </c:strCache>
            </c:strRef>
          </c:cat>
          <c:val>
            <c:numRef>
              <c:f>'pv 2'!$B$16:$B$28</c:f>
              <c:numCache>
                <c:formatCode>General</c:formatCode>
                <c:ptCount val="12"/>
                <c:pt idx="0">
                  <c:v>10410</c:v>
                </c:pt>
                <c:pt idx="1">
                  <c:v>5666</c:v>
                </c:pt>
                <c:pt idx="2">
                  <c:v>5416</c:v>
                </c:pt>
                <c:pt idx="3">
                  <c:v>3752</c:v>
                </c:pt>
                <c:pt idx="4">
                  <c:v>3127</c:v>
                </c:pt>
                <c:pt idx="5">
                  <c:v>2474</c:v>
                </c:pt>
                <c:pt idx="6">
                  <c:v>756</c:v>
                </c:pt>
                <c:pt idx="7">
                  <c:v>630</c:v>
                </c:pt>
                <c:pt idx="8">
                  <c:v>471</c:v>
                </c:pt>
                <c:pt idx="9">
                  <c:v>266</c:v>
                </c:pt>
                <c:pt idx="10">
                  <c:v>212</c:v>
                </c:pt>
              </c:numCache>
            </c:numRef>
          </c:val>
          <c:extLst>
            <c:ext xmlns:c16="http://schemas.microsoft.com/office/drawing/2014/chart" uri="{C3380CC4-5D6E-409C-BE32-E72D297353CC}">
              <c16:uniqueId val="{00000000-E5ED-4ECB-AEF0-842F8B816A2C}"/>
            </c:ext>
          </c:extLst>
        </c:ser>
        <c:dLbls>
          <c:showLegendKey val="0"/>
          <c:showVal val="0"/>
          <c:showCatName val="0"/>
          <c:showSerName val="0"/>
          <c:showPercent val="0"/>
          <c:showBubbleSize val="0"/>
        </c:dLbls>
        <c:gapWidth val="219"/>
        <c:overlap val="-27"/>
        <c:axId val="690512488"/>
        <c:axId val="690512848"/>
      </c:barChart>
      <c:catAx>
        <c:axId val="690512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90512848"/>
        <c:crosses val="autoZero"/>
        <c:auto val="1"/>
        <c:lblAlgn val="ctr"/>
        <c:lblOffset val="100"/>
        <c:noMultiLvlLbl val="0"/>
      </c:catAx>
      <c:valAx>
        <c:axId val="690512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90512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[Volta DD new file.xlsx]pv 2!PivotTable3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chemeClr val="tx1"/>
                </a:solidFill>
              </a:rPr>
              <a:t>Port Wise Vessels</a:t>
            </a:r>
          </a:p>
        </c:rich>
      </c:tx>
      <c:layout>
        <c:manualLayout>
          <c:xMode val="edge"/>
          <c:yMode val="edge"/>
          <c:x val="0.3750277777777777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914260717410318E-2"/>
          <c:y val="0.17171296296296298"/>
          <c:w val="0.90297462817147855"/>
          <c:h val="0.64097222222222228"/>
        </c:manualLayout>
      </c:layout>
      <c:barChart>
        <c:barDir val="col"/>
        <c:grouping val="clustered"/>
        <c:varyColors val="0"/>
        <c:ser>
          <c:idx val="0"/>
          <c:order val="0"/>
          <c:tx>
            <c:strRef>
              <c:f>'pv 2'!$F$3</c:f>
              <c:strCache>
                <c:ptCount val="1"/>
                <c:pt idx="0">
                  <c:v>Total</c:v>
                </c:pt>
              </c:strCache>
            </c:strRef>
          </c:tx>
          <c:spPr>
            <a:solidFill>
              <a:schemeClr val="accent1"/>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 2'!$E$4:$E$16</c:f>
              <c:strCache>
                <c:ptCount val="12"/>
                <c:pt idx="0">
                  <c:v>(blank)</c:v>
                </c:pt>
                <c:pt idx="1">
                  <c:v>CNXMN</c:v>
                </c:pt>
                <c:pt idx="2">
                  <c:v>QAHMD</c:v>
                </c:pt>
                <c:pt idx="3">
                  <c:v>MYPKG</c:v>
                </c:pt>
                <c:pt idx="4">
                  <c:v>AEJEA</c:v>
                </c:pt>
                <c:pt idx="5">
                  <c:v>AEKLF</c:v>
                </c:pt>
                <c:pt idx="6">
                  <c:v>CNDLC</c:v>
                </c:pt>
                <c:pt idx="7">
                  <c:v>CNTXG</c:v>
                </c:pt>
                <c:pt idx="8">
                  <c:v>CNSHA</c:v>
                </c:pt>
                <c:pt idx="9">
                  <c:v>CNTAO</c:v>
                </c:pt>
                <c:pt idx="10">
                  <c:v>CNNSA</c:v>
                </c:pt>
                <c:pt idx="11">
                  <c:v>CNNGB</c:v>
                </c:pt>
              </c:strCache>
            </c:strRef>
          </c:cat>
          <c:val>
            <c:numRef>
              <c:f>'pv 2'!$F$4:$F$16</c:f>
              <c:numCache>
                <c:formatCode>General</c:formatCode>
                <c:ptCount val="12"/>
                <c:pt idx="1">
                  <c:v>1</c:v>
                </c:pt>
                <c:pt idx="2">
                  <c:v>1</c:v>
                </c:pt>
                <c:pt idx="3">
                  <c:v>1</c:v>
                </c:pt>
                <c:pt idx="4">
                  <c:v>2</c:v>
                </c:pt>
                <c:pt idx="5">
                  <c:v>2</c:v>
                </c:pt>
                <c:pt idx="6">
                  <c:v>4</c:v>
                </c:pt>
                <c:pt idx="7">
                  <c:v>5</c:v>
                </c:pt>
                <c:pt idx="8">
                  <c:v>6</c:v>
                </c:pt>
                <c:pt idx="9">
                  <c:v>6</c:v>
                </c:pt>
                <c:pt idx="10">
                  <c:v>7</c:v>
                </c:pt>
                <c:pt idx="11">
                  <c:v>9</c:v>
                </c:pt>
              </c:numCache>
            </c:numRef>
          </c:val>
          <c:extLst>
            <c:ext xmlns:c16="http://schemas.microsoft.com/office/drawing/2014/chart" uri="{C3380CC4-5D6E-409C-BE32-E72D297353CC}">
              <c16:uniqueId val="{00000000-0686-420C-8BB1-C57D085BF7F2}"/>
            </c:ext>
          </c:extLst>
        </c:ser>
        <c:dLbls>
          <c:showLegendKey val="0"/>
          <c:showVal val="0"/>
          <c:showCatName val="0"/>
          <c:showSerName val="0"/>
          <c:showPercent val="0"/>
          <c:showBubbleSize val="0"/>
        </c:dLbls>
        <c:gapWidth val="219"/>
        <c:overlap val="-27"/>
        <c:axId val="396262776"/>
        <c:axId val="396262416"/>
      </c:barChart>
      <c:catAx>
        <c:axId val="396262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96262416"/>
        <c:crosses val="autoZero"/>
        <c:auto val="1"/>
        <c:lblAlgn val="ctr"/>
        <c:lblOffset val="100"/>
        <c:noMultiLvlLbl val="0"/>
      </c:catAx>
      <c:valAx>
        <c:axId val="396262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96262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chemeClr val="tx1"/>
                </a:solidFill>
              </a:rPr>
              <a:t>Vessel ATD  +2days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a:scene3d>
              <a:camera prst="orthographicFront"/>
              <a:lightRig rig="threePt" dir="t"/>
            </a:scene3d>
            <a:sp3d>
              <a:bevelT/>
            </a:sp3d>
          </c:spPr>
          <c:dPt>
            <c:idx val="0"/>
            <c:bubble3D val="0"/>
            <c:spPr>
              <a:solidFill>
                <a:schemeClr val="accent1">
                  <a:lumMod val="40000"/>
                  <a:lumOff val="60000"/>
                </a:schemeClr>
              </a:solidFill>
              <a:ln w="19050">
                <a:noFill/>
              </a:ln>
              <a:effectLst/>
              <a:scene3d>
                <a:camera prst="orthographicFront"/>
                <a:lightRig rig="threePt" dir="t"/>
              </a:scene3d>
              <a:sp3d>
                <a:bevelT/>
              </a:sp3d>
            </c:spPr>
            <c:extLst>
              <c:ext xmlns:c16="http://schemas.microsoft.com/office/drawing/2014/chart" uri="{C3380CC4-5D6E-409C-BE32-E72D297353CC}">
                <c16:uniqueId val="{00000001-58FF-4941-BAFB-D0ED96760B28}"/>
              </c:ext>
            </c:extLst>
          </c:dPt>
          <c:dPt>
            <c:idx val="1"/>
            <c:bubble3D val="0"/>
            <c:spPr>
              <a:solidFill>
                <a:schemeClr val="accent2"/>
              </a:solidFill>
              <a:ln w="19050">
                <a:noFill/>
              </a:ln>
              <a:effectLst/>
              <a:scene3d>
                <a:camera prst="orthographicFront"/>
                <a:lightRig rig="threePt" dir="t"/>
              </a:scene3d>
              <a:sp3d>
                <a:bevelT/>
              </a:sp3d>
            </c:spPr>
            <c:extLst>
              <c:ext xmlns:c16="http://schemas.microsoft.com/office/drawing/2014/chart" uri="{C3380CC4-5D6E-409C-BE32-E72D297353CC}">
                <c16:uniqueId val="{00000003-58FF-4941-BAFB-D0ED96760B2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val>
            <c:numRef>
              <c:f>'pv 2'!$H$21:$H$22</c:f>
              <c:numCache>
                <c:formatCode>General</c:formatCode>
                <c:ptCount val="2"/>
                <c:pt idx="0">
                  <c:v>28</c:v>
                </c:pt>
                <c:pt idx="1">
                  <c:v>16</c:v>
                </c:pt>
              </c:numCache>
            </c:numRef>
          </c:val>
          <c:extLst>
            <c:ext xmlns:c16="http://schemas.microsoft.com/office/drawing/2014/chart" uri="{C3380CC4-5D6E-409C-BE32-E72D297353CC}">
              <c16:uniqueId val="{00000004-58FF-4941-BAFB-D0ED96760B28}"/>
            </c:ext>
          </c:extLst>
        </c:ser>
        <c:dLbls>
          <c:showLegendKey val="0"/>
          <c:showVal val="1"/>
          <c:showCatName val="0"/>
          <c:showSerName val="0"/>
          <c:showPercent val="0"/>
          <c:showBubbleSize val="0"/>
          <c:showLeaderLines val="0"/>
        </c:dLbls>
        <c:firstSliceAng val="0"/>
        <c:holeSize val="6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chemeClr val="tx1"/>
                </a:solidFill>
              </a:rPr>
              <a:t>Month on process</a:t>
            </a:r>
          </a:p>
        </c:rich>
      </c:tx>
      <c:layout>
        <c:manualLayout>
          <c:xMode val="edge"/>
          <c:yMode val="edge"/>
          <c:x val="0.14456416632131511"/>
          <c:y val="3.07017543859649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 2'!$G$30:$G$31</c:f>
              <c:strCache>
                <c:ptCount val="2"/>
                <c:pt idx="0">
                  <c:v>Jan</c:v>
                </c:pt>
                <c:pt idx="1">
                  <c:v>Feb</c:v>
                </c:pt>
              </c:strCache>
            </c:strRef>
          </c:cat>
          <c:val>
            <c:numRef>
              <c:f>'pv 2'!$H$30:$H$31</c:f>
              <c:numCache>
                <c:formatCode>General</c:formatCode>
                <c:ptCount val="2"/>
                <c:pt idx="0">
                  <c:v>20</c:v>
                </c:pt>
                <c:pt idx="1">
                  <c:v>24</c:v>
                </c:pt>
              </c:numCache>
            </c:numRef>
          </c:val>
          <c:extLst>
            <c:ext xmlns:c16="http://schemas.microsoft.com/office/drawing/2014/chart" uri="{C3380CC4-5D6E-409C-BE32-E72D297353CC}">
              <c16:uniqueId val="{00000000-F11C-4505-96E1-9E84D2E50054}"/>
            </c:ext>
          </c:extLst>
        </c:ser>
        <c:dLbls>
          <c:showLegendKey val="0"/>
          <c:showVal val="0"/>
          <c:showCatName val="0"/>
          <c:showSerName val="0"/>
          <c:showPercent val="0"/>
          <c:showBubbleSize val="0"/>
        </c:dLbls>
        <c:gapWidth val="219"/>
        <c:overlap val="-27"/>
        <c:axId val="832440920"/>
        <c:axId val="832442000"/>
      </c:barChart>
      <c:catAx>
        <c:axId val="832440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32442000"/>
        <c:crosses val="autoZero"/>
        <c:auto val="1"/>
        <c:lblAlgn val="ctr"/>
        <c:lblOffset val="100"/>
        <c:noMultiLvlLbl val="0"/>
      </c:catAx>
      <c:valAx>
        <c:axId val="832442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32440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pin" dx="26" fmlaLink="$F$64" max="21" min="1" page="1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4.xml"/><Relationship Id="rId5" Type="http://schemas.openxmlformats.org/officeDocument/2006/relationships/image" Target="../media/image5.png"/><Relationship Id="rId10"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10</xdr:col>
      <xdr:colOff>312420</xdr:colOff>
      <xdr:row>0</xdr:row>
      <xdr:rowOff>15240</xdr:rowOff>
    </xdr:from>
    <xdr:to>
      <xdr:col>14</xdr:col>
      <xdr:colOff>236220</xdr:colOff>
      <xdr:row>14</xdr:row>
      <xdr:rowOff>36195</xdr:rowOff>
    </xdr:to>
    <mc:AlternateContent xmlns:mc="http://schemas.openxmlformats.org/markup-compatibility/2006" xmlns:a14="http://schemas.microsoft.com/office/drawing/2010/main">
      <mc:Choice Requires="a14">
        <xdr:graphicFrame macro="">
          <xdr:nvGraphicFramePr>
            <xdr:cNvPr id="6" name="TAT2">
              <a:extLst>
                <a:ext uri="{FF2B5EF4-FFF2-40B4-BE49-F238E27FC236}">
                  <a16:creationId xmlns:a16="http://schemas.microsoft.com/office/drawing/2014/main" id="{BB052FC1-BE63-592F-18E0-E6A6AE453EEE}"/>
                </a:ext>
              </a:extLst>
            </xdr:cNvPr>
            <xdr:cNvGraphicFramePr/>
          </xdr:nvGraphicFramePr>
          <xdr:xfrm>
            <a:off x="0" y="0"/>
            <a:ext cx="0" cy="0"/>
          </xdr:xfrm>
          <a:graphic>
            <a:graphicData uri="http://schemas.microsoft.com/office/drawing/2010/slicer">
              <sle:slicer xmlns:sle="http://schemas.microsoft.com/office/drawing/2010/slicer" name="TAT2"/>
            </a:graphicData>
          </a:graphic>
        </xdr:graphicFrame>
      </mc:Choice>
      <mc:Fallback xmlns="">
        <xdr:sp macro="" textlink="">
          <xdr:nvSpPr>
            <xdr:cNvPr id="0" name=""/>
            <xdr:cNvSpPr>
              <a:spLocks noTextEdit="1"/>
            </xdr:cNvSpPr>
          </xdr:nvSpPr>
          <xdr:spPr>
            <a:xfrm>
              <a:off x="8648700" y="152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xdr:from>
          <xdr:col>7</xdr:col>
          <xdr:colOff>1059180</xdr:colOff>
          <xdr:row>59</xdr:row>
          <xdr:rowOff>53340</xdr:rowOff>
        </xdr:from>
        <xdr:to>
          <xdr:col>7</xdr:col>
          <xdr:colOff>1516380</xdr:colOff>
          <xdr:row>61</xdr:row>
          <xdr:rowOff>160020</xdr:rowOff>
        </xdr:to>
        <xdr:sp macro="" textlink="">
          <xdr:nvSpPr>
            <xdr:cNvPr id="2049" name="Spinner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xdr:col>
      <xdr:colOff>822960</xdr:colOff>
      <xdr:row>66</xdr:row>
      <xdr:rowOff>102870</xdr:rowOff>
    </xdr:from>
    <xdr:to>
      <xdr:col>8</xdr:col>
      <xdr:colOff>548640</xdr:colOff>
      <xdr:row>81</xdr:row>
      <xdr:rowOff>102870</xdr:rowOff>
    </xdr:to>
    <xdr:graphicFrame macro="">
      <xdr:nvGraphicFramePr>
        <xdr:cNvPr id="3" name="Chart 2">
          <a:extLst>
            <a:ext uri="{FF2B5EF4-FFF2-40B4-BE49-F238E27FC236}">
              <a16:creationId xmlns:a16="http://schemas.microsoft.com/office/drawing/2014/main" id="{6D0EBF57-3833-B124-4C6E-BEF2E638D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601979</xdr:colOff>
      <xdr:row>6</xdr:row>
      <xdr:rowOff>45720</xdr:rowOff>
    </xdr:from>
    <xdr:to>
      <xdr:col>19</xdr:col>
      <xdr:colOff>381000</xdr:colOff>
      <xdr:row>35</xdr:row>
      <xdr:rowOff>45720</xdr:rowOff>
    </xdr:to>
    <xdr:sp macro="" textlink="">
      <xdr:nvSpPr>
        <xdr:cNvPr id="5" name="Rectangle 4">
          <a:extLst>
            <a:ext uri="{FF2B5EF4-FFF2-40B4-BE49-F238E27FC236}">
              <a16:creationId xmlns:a16="http://schemas.microsoft.com/office/drawing/2014/main" id="{D46B1CC4-699A-4E59-ADDC-33744F1F92F4}"/>
            </a:ext>
          </a:extLst>
        </xdr:cNvPr>
        <xdr:cNvSpPr/>
      </xdr:nvSpPr>
      <xdr:spPr>
        <a:xfrm>
          <a:off x="1821179" y="1163320"/>
          <a:ext cx="10142221" cy="5418667"/>
        </a:xfrm>
        <a:prstGeom prst="rect">
          <a:avLst/>
        </a:prstGeom>
        <a:solidFill>
          <a:schemeClr val="bg1"/>
        </a:solidFill>
        <a:ln>
          <a:noFill/>
        </a:ln>
        <a:effectLst>
          <a:glow rad="63500">
            <a:schemeClr val="tx1">
              <a:lumMod val="50000"/>
              <a:lumOff val="5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76200</xdr:colOff>
      <xdr:row>7</xdr:row>
      <xdr:rowOff>30480</xdr:rowOff>
    </xdr:from>
    <xdr:to>
      <xdr:col>5</xdr:col>
      <xdr:colOff>556260</xdr:colOff>
      <xdr:row>19</xdr:row>
      <xdr:rowOff>137160</xdr:rowOff>
    </xdr:to>
    <xdr:sp macro="" textlink="">
      <xdr:nvSpPr>
        <xdr:cNvPr id="6" name="Rectangle: Rounded Corners 5">
          <a:extLst>
            <a:ext uri="{FF2B5EF4-FFF2-40B4-BE49-F238E27FC236}">
              <a16:creationId xmlns:a16="http://schemas.microsoft.com/office/drawing/2014/main" id="{4F0EB49A-6EEF-4D6C-96B0-974BEBBCCAE6}"/>
            </a:ext>
          </a:extLst>
        </xdr:cNvPr>
        <xdr:cNvSpPr/>
      </xdr:nvSpPr>
      <xdr:spPr>
        <a:xfrm>
          <a:off x="1905000" y="396240"/>
          <a:ext cx="1699260" cy="2301240"/>
        </a:xfrm>
        <a:prstGeom prst="roundRect">
          <a:avLst/>
        </a:prstGeom>
        <a:solidFill>
          <a:schemeClr val="bg2"/>
        </a:solidFill>
        <a:ln>
          <a:noFill/>
        </a:ln>
        <a:effectLst>
          <a:glow rad="63500">
            <a:schemeClr val="tx1">
              <a:lumMod val="50000"/>
              <a:lumOff val="5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144780</xdr:colOff>
      <xdr:row>7</xdr:row>
      <xdr:rowOff>7620</xdr:rowOff>
    </xdr:from>
    <xdr:to>
      <xdr:col>13</xdr:col>
      <xdr:colOff>594360</xdr:colOff>
      <xdr:row>19</xdr:row>
      <xdr:rowOff>91440</xdr:rowOff>
    </xdr:to>
    <xdr:sp macro="" textlink="">
      <xdr:nvSpPr>
        <xdr:cNvPr id="7" name="Rectangle: Rounded Corners 6">
          <a:extLst>
            <a:ext uri="{FF2B5EF4-FFF2-40B4-BE49-F238E27FC236}">
              <a16:creationId xmlns:a16="http://schemas.microsoft.com/office/drawing/2014/main" id="{5824E357-C4BA-4CCD-908E-D1BB3B423F0B}"/>
            </a:ext>
          </a:extLst>
        </xdr:cNvPr>
        <xdr:cNvSpPr/>
      </xdr:nvSpPr>
      <xdr:spPr>
        <a:xfrm>
          <a:off x="5631180" y="1287780"/>
          <a:ext cx="2887980" cy="2278380"/>
        </a:xfrm>
        <a:prstGeom prst="roundRect">
          <a:avLst/>
        </a:prstGeom>
        <a:solidFill>
          <a:schemeClr val="bg2"/>
        </a:solidFill>
        <a:ln>
          <a:noFill/>
        </a:ln>
        <a:effectLst>
          <a:glow rad="63500">
            <a:schemeClr val="tx1">
              <a:lumMod val="50000"/>
              <a:lumOff val="5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14</xdr:col>
      <xdr:colOff>30480</xdr:colOff>
      <xdr:row>7</xdr:row>
      <xdr:rowOff>45720</xdr:rowOff>
    </xdr:from>
    <xdr:to>
      <xdr:col>19</xdr:col>
      <xdr:colOff>317640</xdr:colOff>
      <xdr:row>19</xdr:row>
      <xdr:rowOff>60960</xdr:rowOff>
    </xdr:to>
    <xdr:sp macro="" textlink="">
      <xdr:nvSpPr>
        <xdr:cNvPr id="8" name="Rectangle: Rounded Corners 7">
          <a:extLst>
            <a:ext uri="{FF2B5EF4-FFF2-40B4-BE49-F238E27FC236}">
              <a16:creationId xmlns:a16="http://schemas.microsoft.com/office/drawing/2014/main" id="{6027C0A1-D09E-4B63-A0E5-B78FF8FAB933}"/>
            </a:ext>
          </a:extLst>
        </xdr:cNvPr>
        <xdr:cNvSpPr/>
      </xdr:nvSpPr>
      <xdr:spPr>
        <a:xfrm>
          <a:off x="8564880" y="1325880"/>
          <a:ext cx="3335160" cy="2209800"/>
        </a:xfrm>
        <a:prstGeom prst="roundRect">
          <a:avLst/>
        </a:prstGeom>
        <a:solidFill>
          <a:schemeClr val="bg2"/>
        </a:solidFill>
        <a:ln>
          <a:noFill/>
        </a:ln>
        <a:effectLst>
          <a:glow rad="63500">
            <a:schemeClr val="tx1">
              <a:lumMod val="50000"/>
              <a:lumOff val="5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99060</xdr:colOff>
      <xdr:row>20</xdr:row>
      <xdr:rowOff>30480</xdr:rowOff>
    </xdr:from>
    <xdr:to>
      <xdr:col>11</xdr:col>
      <xdr:colOff>114300</xdr:colOff>
      <xdr:row>35</xdr:row>
      <xdr:rowOff>0</xdr:rowOff>
    </xdr:to>
    <xdr:sp macro="" textlink="">
      <xdr:nvSpPr>
        <xdr:cNvPr id="9" name="Rectangle: Rounded Corners 8">
          <a:extLst>
            <a:ext uri="{FF2B5EF4-FFF2-40B4-BE49-F238E27FC236}">
              <a16:creationId xmlns:a16="http://schemas.microsoft.com/office/drawing/2014/main" id="{20252ED1-8CC3-46BD-9911-C746847EF847}"/>
            </a:ext>
          </a:extLst>
        </xdr:cNvPr>
        <xdr:cNvSpPr/>
      </xdr:nvSpPr>
      <xdr:spPr>
        <a:xfrm>
          <a:off x="1927860" y="3755813"/>
          <a:ext cx="4892040" cy="2780454"/>
        </a:xfrm>
        <a:prstGeom prst="roundRect">
          <a:avLst/>
        </a:prstGeom>
        <a:solidFill>
          <a:schemeClr val="bg2"/>
        </a:solidFill>
        <a:ln>
          <a:noFill/>
        </a:ln>
        <a:effectLst>
          <a:glow rad="63500">
            <a:schemeClr val="tx1">
              <a:lumMod val="50000"/>
              <a:lumOff val="5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11</xdr:col>
      <xdr:colOff>236220</xdr:colOff>
      <xdr:row>19</xdr:row>
      <xdr:rowOff>167640</xdr:rowOff>
    </xdr:from>
    <xdr:to>
      <xdr:col>19</xdr:col>
      <xdr:colOff>297180</xdr:colOff>
      <xdr:row>34</xdr:row>
      <xdr:rowOff>167640</xdr:rowOff>
    </xdr:to>
    <xdr:sp macro="" textlink="">
      <xdr:nvSpPr>
        <xdr:cNvPr id="11" name="Rectangle: Rounded Corners 10">
          <a:extLst>
            <a:ext uri="{FF2B5EF4-FFF2-40B4-BE49-F238E27FC236}">
              <a16:creationId xmlns:a16="http://schemas.microsoft.com/office/drawing/2014/main" id="{3B6D9E8B-C899-4A39-B012-12C56145E405}"/>
            </a:ext>
          </a:extLst>
        </xdr:cNvPr>
        <xdr:cNvSpPr/>
      </xdr:nvSpPr>
      <xdr:spPr>
        <a:xfrm>
          <a:off x="6941820" y="3459480"/>
          <a:ext cx="4937760" cy="2766060"/>
        </a:xfrm>
        <a:prstGeom prst="roundRect">
          <a:avLst/>
        </a:prstGeom>
        <a:solidFill>
          <a:schemeClr val="bg2"/>
        </a:solidFill>
        <a:ln>
          <a:noFill/>
        </a:ln>
        <a:effectLst>
          <a:glow rad="63500">
            <a:schemeClr val="tx1">
              <a:lumMod val="50000"/>
              <a:lumOff val="5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182880</xdr:colOff>
      <xdr:row>8</xdr:row>
      <xdr:rowOff>22860</xdr:rowOff>
    </xdr:from>
    <xdr:to>
      <xdr:col>5</xdr:col>
      <xdr:colOff>495300</xdr:colOff>
      <xdr:row>11</xdr:row>
      <xdr:rowOff>68580</xdr:rowOff>
    </xdr:to>
    <xdr:sp macro="" textlink="">
      <xdr:nvSpPr>
        <xdr:cNvPr id="16" name="Rectangle: Rounded Corners 15">
          <a:extLst>
            <a:ext uri="{FF2B5EF4-FFF2-40B4-BE49-F238E27FC236}">
              <a16:creationId xmlns:a16="http://schemas.microsoft.com/office/drawing/2014/main" id="{6CC576E2-F730-4729-B9A4-A9A18242043D}"/>
            </a:ext>
          </a:extLst>
        </xdr:cNvPr>
        <xdr:cNvSpPr/>
      </xdr:nvSpPr>
      <xdr:spPr>
        <a:xfrm>
          <a:off x="2011680" y="571500"/>
          <a:ext cx="1531620" cy="594360"/>
        </a:xfrm>
        <a:prstGeom prst="roundRect">
          <a:avLst/>
        </a:prstGeom>
        <a:solidFill>
          <a:schemeClr val="bg1">
            <a:lumMod val="85000"/>
          </a:schemeClr>
        </a:solidFill>
        <a:ln>
          <a:noFill/>
        </a:ln>
        <a:effectLst>
          <a:glow rad="63500">
            <a:schemeClr val="tx1">
              <a:lumMod val="65000"/>
              <a:lumOff val="3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190500</xdr:colOff>
      <xdr:row>11</xdr:row>
      <xdr:rowOff>167640</xdr:rowOff>
    </xdr:from>
    <xdr:to>
      <xdr:col>5</xdr:col>
      <xdr:colOff>502920</xdr:colOff>
      <xdr:row>15</xdr:row>
      <xdr:rowOff>30480</xdr:rowOff>
    </xdr:to>
    <xdr:sp macro="" textlink="">
      <xdr:nvSpPr>
        <xdr:cNvPr id="17" name="Rectangle: Rounded Corners 16">
          <a:extLst>
            <a:ext uri="{FF2B5EF4-FFF2-40B4-BE49-F238E27FC236}">
              <a16:creationId xmlns:a16="http://schemas.microsoft.com/office/drawing/2014/main" id="{03361F49-0093-418C-A46F-1D5AF98FDB55}"/>
            </a:ext>
          </a:extLst>
        </xdr:cNvPr>
        <xdr:cNvSpPr/>
      </xdr:nvSpPr>
      <xdr:spPr>
        <a:xfrm>
          <a:off x="2019300" y="1264920"/>
          <a:ext cx="1531620" cy="594360"/>
        </a:xfrm>
        <a:prstGeom prst="roundRect">
          <a:avLst/>
        </a:prstGeom>
        <a:solidFill>
          <a:schemeClr val="bg1">
            <a:lumMod val="85000"/>
          </a:schemeClr>
        </a:solidFill>
        <a:ln>
          <a:noFill/>
        </a:ln>
        <a:effectLst>
          <a:glow rad="63500">
            <a:schemeClr val="tx1">
              <a:lumMod val="65000"/>
              <a:lumOff val="3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205740</xdr:colOff>
      <xdr:row>15</xdr:row>
      <xdr:rowOff>121920</xdr:rowOff>
    </xdr:from>
    <xdr:to>
      <xdr:col>5</xdr:col>
      <xdr:colOff>518160</xdr:colOff>
      <xdr:row>18</xdr:row>
      <xdr:rowOff>167640</xdr:rowOff>
    </xdr:to>
    <xdr:sp macro="" textlink="">
      <xdr:nvSpPr>
        <xdr:cNvPr id="18" name="Rectangle: Rounded Corners 17">
          <a:extLst>
            <a:ext uri="{FF2B5EF4-FFF2-40B4-BE49-F238E27FC236}">
              <a16:creationId xmlns:a16="http://schemas.microsoft.com/office/drawing/2014/main" id="{5A3A2945-8FA0-41AD-B5B5-0EBFB63E5EE2}"/>
            </a:ext>
          </a:extLst>
        </xdr:cNvPr>
        <xdr:cNvSpPr/>
      </xdr:nvSpPr>
      <xdr:spPr>
        <a:xfrm>
          <a:off x="2034540" y="1950720"/>
          <a:ext cx="1531620" cy="594360"/>
        </a:xfrm>
        <a:prstGeom prst="roundRect">
          <a:avLst/>
        </a:prstGeom>
        <a:solidFill>
          <a:schemeClr val="bg1">
            <a:lumMod val="85000"/>
          </a:schemeClr>
        </a:solidFill>
        <a:ln>
          <a:noFill/>
        </a:ln>
        <a:effectLst>
          <a:glow rad="63500">
            <a:schemeClr val="tx1">
              <a:lumMod val="65000"/>
              <a:lumOff val="3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259080</xdr:colOff>
      <xdr:row>8</xdr:row>
      <xdr:rowOff>45720</xdr:rowOff>
    </xdr:from>
    <xdr:to>
      <xdr:col>5</xdr:col>
      <xdr:colOff>426720</xdr:colOff>
      <xdr:row>9</xdr:row>
      <xdr:rowOff>68580</xdr:rowOff>
    </xdr:to>
    <xdr:sp macro="" textlink="">
      <xdr:nvSpPr>
        <xdr:cNvPr id="27" name="TextBox 26">
          <a:extLst>
            <a:ext uri="{FF2B5EF4-FFF2-40B4-BE49-F238E27FC236}">
              <a16:creationId xmlns:a16="http://schemas.microsoft.com/office/drawing/2014/main" id="{521E997C-D6C7-4478-AA04-78818771DAEE}"/>
            </a:ext>
          </a:extLst>
        </xdr:cNvPr>
        <xdr:cNvSpPr txBox="1"/>
      </xdr:nvSpPr>
      <xdr:spPr>
        <a:xfrm>
          <a:off x="2087880" y="594360"/>
          <a:ext cx="138684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Total Request</a:t>
          </a:r>
        </a:p>
      </xdr:txBody>
    </xdr:sp>
    <xdr:clientData/>
  </xdr:twoCellAnchor>
  <xdr:twoCellAnchor>
    <xdr:from>
      <xdr:col>3</xdr:col>
      <xdr:colOff>251460</xdr:colOff>
      <xdr:row>12</xdr:row>
      <xdr:rowOff>15240</xdr:rowOff>
    </xdr:from>
    <xdr:to>
      <xdr:col>5</xdr:col>
      <xdr:colOff>419100</xdr:colOff>
      <xdr:row>13</xdr:row>
      <xdr:rowOff>38100</xdr:rowOff>
    </xdr:to>
    <xdr:sp macro="" textlink="">
      <xdr:nvSpPr>
        <xdr:cNvPr id="28" name="TextBox 27">
          <a:extLst>
            <a:ext uri="{FF2B5EF4-FFF2-40B4-BE49-F238E27FC236}">
              <a16:creationId xmlns:a16="http://schemas.microsoft.com/office/drawing/2014/main" id="{99BA8467-EDB2-471C-9418-5D5BD04F8492}"/>
            </a:ext>
          </a:extLst>
        </xdr:cNvPr>
        <xdr:cNvSpPr txBox="1"/>
      </xdr:nvSpPr>
      <xdr:spPr>
        <a:xfrm>
          <a:off x="2080260" y="1295400"/>
          <a:ext cx="138684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WITH</a:t>
          </a:r>
          <a:r>
            <a:rPr lang="en-IN" sz="1100" b="1" baseline="0"/>
            <a:t> </a:t>
          </a:r>
          <a:r>
            <a:rPr lang="en-IN" sz="1100" b="1"/>
            <a:t>IN</a:t>
          </a:r>
          <a:r>
            <a:rPr lang="en-IN" sz="1100" b="1" baseline="0"/>
            <a:t> </a:t>
          </a:r>
          <a:r>
            <a:rPr lang="en-IN" sz="1100" b="1"/>
            <a:t>TAT</a:t>
          </a:r>
        </a:p>
      </xdr:txBody>
    </xdr:sp>
    <xdr:clientData/>
  </xdr:twoCellAnchor>
  <xdr:twoCellAnchor>
    <xdr:from>
      <xdr:col>3</xdr:col>
      <xdr:colOff>266700</xdr:colOff>
      <xdr:row>15</xdr:row>
      <xdr:rowOff>129540</xdr:rowOff>
    </xdr:from>
    <xdr:to>
      <xdr:col>5</xdr:col>
      <xdr:colOff>434340</xdr:colOff>
      <xdr:row>16</xdr:row>
      <xdr:rowOff>152400</xdr:rowOff>
    </xdr:to>
    <xdr:sp macro="" textlink="">
      <xdr:nvSpPr>
        <xdr:cNvPr id="29" name="TextBox 28">
          <a:extLst>
            <a:ext uri="{FF2B5EF4-FFF2-40B4-BE49-F238E27FC236}">
              <a16:creationId xmlns:a16="http://schemas.microsoft.com/office/drawing/2014/main" id="{44A4330D-A2A8-48F6-B110-CDF474A0CEC7}"/>
            </a:ext>
          </a:extLst>
        </xdr:cNvPr>
        <xdr:cNvSpPr txBox="1"/>
      </xdr:nvSpPr>
      <xdr:spPr>
        <a:xfrm>
          <a:off x="2095500" y="1958340"/>
          <a:ext cx="138684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OUT</a:t>
          </a:r>
          <a:r>
            <a:rPr lang="en-IN" sz="1100" b="1" baseline="0"/>
            <a:t> OF TAT</a:t>
          </a:r>
          <a:endParaRPr lang="en-IN" sz="1100" b="1"/>
        </a:p>
      </xdr:txBody>
    </xdr:sp>
    <xdr:clientData/>
  </xdr:twoCellAnchor>
  <xdr:twoCellAnchor editAs="oneCell">
    <xdr:from>
      <xdr:col>12</xdr:col>
      <xdr:colOff>525780</xdr:colOff>
      <xdr:row>7</xdr:row>
      <xdr:rowOff>76200</xdr:rowOff>
    </xdr:from>
    <xdr:to>
      <xdr:col>13</xdr:col>
      <xdr:colOff>464820</xdr:colOff>
      <xdr:row>9</xdr:row>
      <xdr:rowOff>175260</xdr:rowOff>
    </xdr:to>
    <xdr:pic>
      <xdr:nvPicPr>
        <xdr:cNvPr id="36" name="Graphic 35" descr="Alarm clock with solid fill">
          <a:extLst>
            <a:ext uri="{FF2B5EF4-FFF2-40B4-BE49-F238E27FC236}">
              <a16:creationId xmlns:a16="http://schemas.microsoft.com/office/drawing/2014/main" id="{6F1E8D6B-B5B5-3D5C-ACC0-A7EA3C9201B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40980" y="1356360"/>
          <a:ext cx="548640" cy="464820"/>
        </a:xfrm>
        <a:prstGeom prst="rect">
          <a:avLst/>
        </a:prstGeom>
      </xdr:spPr>
    </xdr:pic>
    <xdr:clientData/>
  </xdr:twoCellAnchor>
  <xdr:twoCellAnchor>
    <xdr:from>
      <xdr:col>3</xdr:col>
      <xdr:colOff>510540</xdr:colOff>
      <xdr:row>9</xdr:row>
      <xdr:rowOff>76200</xdr:rowOff>
    </xdr:from>
    <xdr:to>
      <xdr:col>5</xdr:col>
      <xdr:colOff>45720</xdr:colOff>
      <xdr:row>11</xdr:row>
      <xdr:rowOff>45720</xdr:rowOff>
    </xdr:to>
    <xdr:sp macro="" textlink="'pv 2'!L30">
      <xdr:nvSpPr>
        <xdr:cNvPr id="38" name="TextBox 37">
          <a:extLst>
            <a:ext uri="{FF2B5EF4-FFF2-40B4-BE49-F238E27FC236}">
              <a16:creationId xmlns:a16="http://schemas.microsoft.com/office/drawing/2014/main" id="{17FBDA06-EED5-4C83-B1F7-3077CCBA734A}"/>
            </a:ext>
          </a:extLst>
        </xdr:cNvPr>
        <xdr:cNvSpPr txBox="1"/>
      </xdr:nvSpPr>
      <xdr:spPr>
        <a:xfrm>
          <a:off x="2339340" y="807720"/>
          <a:ext cx="7543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5D54CB-B327-4651-83F8-272AE7CF5271}" type="TxLink">
            <a:rPr lang="en-US" sz="2400" b="1" i="0" u="none" strike="noStrike">
              <a:solidFill>
                <a:schemeClr val="tx1"/>
              </a:solidFill>
              <a:latin typeface="Aptos Narrow"/>
            </a:rPr>
            <a:t>44</a:t>
          </a:fld>
          <a:endParaRPr lang="en-US" sz="2400" b="1">
            <a:solidFill>
              <a:schemeClr val="tx1"/>
            </a:solidFill>
          </a:endParaRPr>
        </a:p>
      </xdr:txBody>
    </xdr:sp>
    <xdr:clientData/>
  </xdr:twoCellAnchor>
  <xdr:twoCellAnchor>
    <xdr:from>
      <xdr:col>3</xdr:col>
      <xdr:colOff>510540</xdr:colOff>
      <xdr:row>13</xdr:row>
      <xdr:rowOff>76200</xdr:rowOff>
    </xdr:from>
    <xdr:to>
      <xdr:col>5</xdr:col>
      <xdr:colOff>45720</xdr:colOff>
      <xdr:row>15</xdr:row>
      <xdr:rowOff>45720</xdr:rowOff>
    </xdr:to>
    <xdr:sp macro="" textlink="'pv 2'!L28">
      <xdr:nvSpPr>
        <xdr:cNvPr id="39" name="TextBox 38">
          <a:extLst>
            <a:ext uri="{FF2B5EF4-FFF2-40B4-BE49-F238E27FC236}">
              <a16:creationId xmlns:a16="http://schemas.microsoft.com/office/drawing/2014/main" id="{F96742A2-D584-4E3C-ABE1-12379171518F}"/>
            </a:ext>
          </a:extLst>
        </xdr:cNvPr>
        <xdr:cNvSpPr txBox="1"/>
      </xdr:nvSpPr>
      <xdr:spPr>
        <a:xfrm>
          <a:off x="2339340" y="1539240"/>
          <a:ext cx="7543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773F1E-5D65-4300-A22B-88E6AE321C0F}" type="TxLink">
            <a:rPr lang="en-US" sz="2400" b="1" i="0" u="none" strike="noStrike">
              <a:solidFill>
                <a:srgbClr val="000000"/>
              </a:solidFill>
              <a:latin typeface="Aptos Narrow"/>
            </a:rPr>
            <a:t>16</a:t>
          </a:fld>
          <a:endParaRPr lang="en-IN" sz="2400" b="1">
            <a:solidFill>
              <a:schemeClr val="tx1"/>
            </a:solidFill>
          </a:endParaRPr>
        </a:p>
      </xdr:txBody>
    </xdr:sp>
    <xdr:clientData/>
  </xdr:twoCellAnchor>
  <xdr:twoCellAnchor>
    <xdr:from>
      <xdr:col>3</xdr:col>
      <xdr:colOff>472440</xdr:colOff>
      <xdr:row>17</xdr:row>
      <xdr:rowOff>7620</xdr:rowOff>
    </xdr:from>
    <xdr:to>
      <xdr:col>5</xdr:col>
      <xdr:colOff>160020</xdr:colOff>
      <xdr:row>18</xdr:row>
      <xdr:rowOff>160020</xdr:rowOff>
    </xdr:to>
    <xdr:sp macro="" textlink="'pv 2'!L27">
      <xdr:nvSpPr>
        <xdr:cNvPr id="40" name="TextBox 39">
          <a:extLst>
            <a:ext uri="{FF2B5EF4-FFF2-40B4-BE49-F238E27FC236}">
              <a16:creationId xmlns:a16="http://schemas.microsoft.com/office/drawing/2014/main" id="{8542A727-B5C3-4D92-8BEF-3CDFA9EA6260}"/>
            </a:ext>
          </a:extLst>
        </xdr:cNvPr>
        <xdr:cNvSpPr txBox="1"/>
      </xdr:nvSpPr>
      <xdr:spPr>
        <a:xfrm>
          <a:off x="2301240" y="2202180"/>
          <a:ext cx="9067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0F22EC-ADCE-47CC-8BDF-CA70D2DA0A9B}" type="TxLink">
            <a:rPr lang="en-US" sz="2400" b="1" i="0" u="none" strike="noStrike">
              <a:solidFill>
                <a:schemeClr val="tx1"/>
              </a:solidFill>
              <a:latin typeface="Aptos Narrow"/>
            </a:rPr>
            <a:t>28</a:t>
          </a:fld>
          <a:endParaRPr lang="en-IN" sz="2400" b="1">
            <a:solidFill>
              <a:schemeClr val="tx1"/>
            </a:solidFill>
          </a:endParaRPr>
        </a:p>
      </xdr:txBody>
    </xdr:sp>
    <xdr:clientData/>
  </xdr:twoCellAnchor>
  <xdr:twoCellAnchor>
    <xdr:from>
      <xdr:col>2</xdr:col>
      <xdr:colOff>594360</xdr:colOff>
      <xdr:row>0</xdr:row>
      <xdr:rowOff>67733</xdr:rowOff>
    </xdr:from>
    <xdr:to>
      <xdr:col>19</xdr:col>
      <xdr:colOff>381000</xdr:colOff>
      <xdr:row>6</xdr:row>
      <xdr:rowOff>68581</xdr:rowOff>
    </xdr:to>
    <xdr:sp macro="" textlink="">
      <xdr:nvSpPr>
        <xdr:cNvPr id="49" name="Rectangle 48">
          <a:extLst>
            <a:ext uri="{FF2B5EF4-FFF2-40B4-BE49-F238E27FC236}">
              <a16:creationId xmlns:a16="http://schemas.microsoft.com/office/drawing/2014/main" id="{37EF9F37-DB8C-73AC-0137-C9592820176A}"/>
            </a:ext>
          </a:extLst>
        </xdr:cNvPr>
        <xdr:cNvSpPr/>
      </xdr:nvSpPr>
      <xdr:spPr>
        <a:xfrm>
          <a:off x="1813560" y="67733"/>
          <a:ext cx="10149840" cy="1118448"/>
        </a:xfrm>
        <a:prstGeom prst="rect">
          <a:avLst/>
        </a:prstGeom>
        <a:solidFill>
          <a:schemeClr val="bg1"/>
        </a:solidFill>
        <a:ln>
          <a:noFill/>
        </a:ln>
        <a:effectLst>
          <a:glow rad="63500">
            <a:schemeClr val="tx1">
              <a:lumMod val="65000"/>
              <a:lumOff val="3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b="1">
            <a:solidFill>
              <a:schemeClr val="lt1"/>
            </a:solidFill>
            <a:latin typeface="+mn-lt"/>
            <a:ea typeface="+mn-ea"/>
            <a:cs typeface="+mn-cs"/>
          </a:endParaRPr>
        </a:p>
      </xdr:txBody>
    </xdr:sp>
    <xdr:clientData/>
  </xdr:twoCellAnchor>
  <xdr:twoCellAnchor editAs="oneCell">
    <xdr:from>
      <xdr:col>13</xdr:col>
      <xdr:colOff>535092</xdr:colOff>
      <xdr:row>2</xdr:row>
      <xdr:rowOff>63500</xdr:rowOff>
    </xdr:from>
    <xdr:to>
      <xdr:col>15</xdr:col>
      <xdr:colOff>592667</xdr:colOff>
      <xdr:row>6</xdr:row>
      <xdr:rowOff>76862</xdr:rowOff>
    </xdr:to>
    <xdr:pic>
      <xdr:nvPicPr>
        <xdr:cNvPr id="4" name="Graphic 3" descr="Freight with solid fill">
          <a:extLst>
            <a:ext uri="{FF2B5EF4-FFF2-40B4-BE49-F238E27FC236}">
              <a16:creationId xmlns:a16="http://schemas.microsoft.com/office/drawing/2014/main" id="{79A5DB1C-9BB7-4807-F047-9F19401CED6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459892" y="436033"/>
          <a:ext cx="1276775" cy="758429"/>
        </a:xfrm>
        <a:prstGeom prst="rect">
          <a:avLst/>
        </a:prstGeom>
      </xdr:spPr>
    </xdr:pic>
    <xdr:clientData/>
  </xdr:twoCellAnchor>
  <xdr:twoCellAnchor editAs="oneCell">
    <xdr:from>
      <xdr:col>17</xdr:col>
      <xdr:colOff>541020</xdr:colOff>
      <xdr:row>19</xdr:row>
      <xdr:rowOff>152400</xdr:rowOff>
    </xdr:from>
    <xdr:to>
      <xdr:col>19</xdr:col>
      <xdr:colOff>45720</xdr:colOff>
      <xdr:row>23</xdr:row>
      <xdr:rowOff>138854</xdr:rowOff>
    </xdr:to>
    <xdr:pic>
      <xdr:nvPicPr>
        <xdr:cNvPr id="10" name="Graphic 1" descr="Crane with solid fill">
          <a:extLst>
            <a:ext uri="{FF2B5EF4-FFF2-40B4-BE49-F238E27FC236}">
              <a16:creationId xmlns:a16="http://schemas.microsoft.com/office/drawing/2014/main" id="{3A129798-CF11-C3E5-8BEC-E29E2426FF3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904220" y="3627120"/>
          <a:ext cx="723900" cy="717974"/>
        </a:xfrm>
        <a:prstGeom prst="rect">
          <a:avLst/>
        </a:prstGeom>
      </xdr:spPr>
    </xdr:pic>
    <xdr:clientData/>
  </xdr:twoCellAnchor>
  <xdr:twoCellAnchor editAs="oneCell">
    <xdr:from>
      <xdr:col>9</xdr:col>
      <xdr:colOff>487680</xdr:colOff>
      <xdr:row>21</xdr:row>
      <xdr:rowOff>83820</xdr:rowOff>
    </xdr:from>
    <xdr:to>
      <xdr:col>10</xdr:col>
      <xdr:colOff>541020</xdr:colOff>
      <xdr:row>25</xdr:row>
      <xdr:rowOff>5926</xdr:rowOff>
    </xdr:to>
    <xdr:pic>
      <xdr:nvPicPr>
        <xdr:cNvPr id="20" name="Picture 19">
          <a:extLst>
            <a:ext uri="{FF2B5EF4-FFF2-40B4-BE49-F238E27FC236}">
              <a16:creationId xmlns:a16="http://schemas.microsoft.com/office/drawing/2014/main" id="{CC8E1E65-0093-B471-0904-C1E248EA2C7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974080" y="3924300"/>
          <a:ext cx="662940" cy="662940"/>
        </a:xfrm>
        <a:prstGeom prst="rect">
          <a:avLst/>
        </a:prstGeom>
      </xdr:spPr>
    </xdr:pic>
    <xdr:clientData/>
  </xdr:twoCellAnchor>
  <xdr:twoCellAnchor editAs="oneCell">
    <xdr:from>
      <xdr:col>2</xdr:col>
      <xdr:colOff>594361</xdr:colOff>
      <xdr:row>1</xdr:row>
      <xdr:rowOff>60960</xdr:rowOff>
    </xdr:from>
    <xdr:to>
      <xdr:col>9</xdr:col>
      <xdr:colOff>7621</xdr:colOff>
      <xdr:row>6</xdr:row>
      <xdr:rowOff>68580</xdr:rowOff>
    </xdr:to>
    <xdr:pic>
      <xdr:nvPicPr>
        <xdr:cNvPr id="22" name="Picture 21">
          <a:extLst>
            <a:ext uri="{FF2B5EF4-FFF2-40B4-BE49-F238E27FC236}">
              <a16:creationId xmlns:a16="http://schemas.microsoft.com/office/drawing/2014/main" id="{53690135-0F34-C3C0-E4D5-E58D257194E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813561" y="243840"/>
          <a:ext cx="3680460" cy="922020"/>
        </a:xfrm>
        <a:prstGeom prst="rect">
          <a:avLst/>
        </a:prstGeom>
      </xdr:spPr>
    </xdr:pic>
    <xdr:clientData/>
  </xdr:twoCellAnchor>
  <xdr:twoCellAnchor>
    <xdr:from>
      <xdr:col>7</xdr:col>
      <xdr:colOff>115147</xdr:colOff>
      <xdr:row>2</xdr:row>
      <xdr:rowOff>122769</xdr:rowOff>
    </xdr:from>
    <xdr:to>
      <xdr:col>14</xdr:col>
      <xdr:colOff>558800</xdr:colOff>
      <xdr:row>6</xdr:row>
      <xdr:rowOff>169334</xdr:rowOff>
    </xdr:to>
    <xdr:sp macro="" textlink="">
      <xdr:nvSpPr>
        <xdr:cNvPr id="25" name="TextBox 24">
          <a:extLst>
            <a:ext uri="{FF2B5EF4-FFF2-40B4-BE49-F238E27FC236}">
              <a16:creationId xmlns:a16="http://schemas.microsoft.com/office/drawing/2014/main" id="{535863AF-4CB3-4596-9F71-B1340139588F}"/>
            </a:ext>
          </a:extLst>
        </xdr:cNvPr>
        <xdr:cNvSpPr txBox="1"/>
      </xdr:nvSpPr>
      <xdr:spPr>
        <a:xfrm>
          <a:off x="4382347" y="495302"/>
          <a:ext cx="4710853" cy="791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perspectiveLeft"/>
            <a:lightRig rig="threePt" dir="t"/>
          </a:scene3d>
          <a:sp3d extrusionH="57150">
            <a:bevelT w="38100" h="38100" prst="angle"/>
          </a:sp3d>
        </a:bodyPr>
        <a:lstStyle/>
        <a:p>
          <a:r>
            <a:rPr lang="en-IN" sz="2400" b="0" cap="none" spc="0">
              <a:ln w="0"/>
              <a:solidFill>
                <a:schemeClr val="accent1"/>
              </a:solidFill>
              <a:effectLst>
                <a:outerShdw blurRad="38100" dist="25400" dir="5400000" algn="ctr" rotWithShape="0">
                  <a:srgbClr val="6E747A">
                    <a:alpha val="43000"/>
                  </a:srgbClr>
                </a:outerShdw>
              </a:effectLst>
            </a:rPr>
            <a:t>    DUE DILIGENCE</a:t>
          </a:r>
          <a:r>
            <a:rPr lang="en-IN" sz="2400" b="0" cap="none" spc="0" baseline="0">
              <a:ln w="0"/>
              <a:solidFill>
                <a:schemeClr val="accent1"/>
              </a:solidFill>
              <a:effectLst>
                <a:outerShdw blurRad="38100" dist="25400" dir="5400000" algn="ctr" rotWithShape="0">
                  <a:srgbClr val="6E747A">
                    <a:alpha val="43000"/>
                  </a:srgbClr>
                </a:outerShdw>
              </a:effectLst>
            </a:rPr>
            <a:t> DASHBOARD</a:t>
          </a:r>
          <a:r>
            <a:rPr lang="en-IN" sz="2400" b="0" cap="none" spc="0">
              <a:ln w="0"/>
              <a:solidFill>
                <a:schemeClr val="accent1"/>
              </a:solidFill>
              <a:effectLst>
                <a:outerShdw blurRad="38100" dist="25400" dir="5400000" algn="ctr" rotWithShape="0">
                  <a:srgbClr val="6E747A">
                    <a:alpha val="43000"/>
                  </a:srgbClr>
                </a:outerShdw>
              </a:effectLst>
            </a:rPr>
            <a:t> </a:t>
          </a:r>
          <a:r>
            <a:rPr lang="en-IN" sz="2400" b="0" cap="none" spc="0" baseline="0">
              <a:ln w="0"/>
              <a:solidFill>
                <a:schemeClr val="accent1"/>
              </a:solidFill>
              <a:effectLst>
                <a:outerShdw blurRad="38100" dist="25400" dir="5400000" algn="ctr" rotWithShape="0">
                  <a:srgbClr val="6E747A">
                    <a:alpha val="43000"/>
                  </a:srgbClr>
                </a:outerShdw>
              </a:effectLst>
            </a:rPr>
            <a:t> </a:t>
          </a:r>
          <a:endParaRPr lang="en-IN" sz="24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13</xdr:col>
      <xdr:colOff>144780</xdr:colOff>
      <xdr:row>12</xdr:row>
      <xdr:rowOff>60960</xdr:rowOff>
    </xdr:from>
    <xdr:to>
      <xdr:col>13</xdr:col>
      <xdr:colOff>304800</xdr:colOff>
      <xdr:row>13</xdr:row>
      <xdr:rowOff>7620</xdr:rowOff>
    </xdr:to>
    <xdr:sp macro="" textlink="">
      <xdr:nvSpPr>
        <xdr:cNvPr id="48" name="Oval 47">
          <a:extLst>
            <a:ext uri="{FF2B5EF4-FFF2-40B4-BE49-F238E27FC236}">
              <a16:creationId xmlns:a16="http://schemas.microsoft.com/office/drawing/2014/main" id="{2595EB5C-8576-CC6F-DFC4-6F0D7A3F4753}"/>
            </a:ext>
          </a:extLst>
        </xdr:cNvPr>
        <xdr:cNvSpPr/>
      </xdr:nvSpPr>
      <xdr:spPr>
        <a:xfrm>
          <a:off x="8069580" y="2255520"/>
          <a:ext cx="160020" cy="129540"/>
        </a:xfrm>
        <a:prstGeom prst="ellipse">
          <a:avLst/>
        </a:prstGeom>
        <a:solidFill>
          <a:schemeClr val="accent2"/>
        </a:solidFill>
        <a:ln>
          <a:noFill/>
        </a:ln>
        <a:effectLst>
          <a:glow rad="63500">
            <a:schemeClr val="tx1">
              <a:lumMod val="65000"/>
              <a:lumOff val="3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13</xdr:col>
      <xdr:colOff>137160</xdr:colOff>
      <xdr:row>13</xdr:row>
      <xdr:rowOff>121920</xdr:rowOff>
    </xdr:from>
    <xdr:to>
      <xdr:col>13</xdr:col>
      <xdr:colOff>297180</xdr:colOff>
      <xdr:row>14</xdr:row>
      <xdr:rowOff>68580</xdr:rowOff>
    </xdr:to>
    <xdr:sp macro="" textlink="">
      <xdr:nvSpPr>
        <xdr:cNvPr id="50" name="Oval 49">
          <a:extLst>
            <a:ext uri="{FF2B5EF4-FFF2-40B4-BE49-F238E27FC236}">
              <a16:creationId xmlns:a16="http://schemas.microsoft.com/office/drawing/2014/main" id="{10274B72-D346-440B-9ADF-F0190A8C38FB}"/>
            </a:ext>
          </a:extLst>
        </xdr:cNvPr>
        <xdr:cNvSpPr/>
      </xdr:nvSpPr>
      <xdr:spPr>
        <a:xfrm>
          <a:off x="8061960" y="2499360"/>
          <a:ext cx="160020" cy="129540"/>
        </a:xfrm>
        <a:prstGeom prst="ellipse">
          <a:avLst/>
        </a:prstGeom>
        <a:solidFill>
          <a:srgbClr val="00B0F0"/>
        </a:solidFill>
        <a:ln>
          <a:noFill/>
        </a:ln>
        <a:effectLst>
          <a:glow rad="63500">
            <a:schemeClr val="tx1">
              <a:lumMod val="65000"/>
              <a:lumOff val="3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6</xdr:col>
      <xdr:colOff>0</xdr:colOff>
      <xdr:row>7</xdr:row>
      <xdr:rowOff>30480</xdr:rowOff>
    </xdr:from>
    <xdr:to>
      <xdr:col>9</xdr:col>
      <xdr:colOff>91440</xdr:colOff>
      <xdr:row>19</xdr:row>
      <xdr:rowOff>106680</xdr:rowOff>
    </xdr:to>
    <xdr:sp macro="" textlink="">
      <xdr:nvSpPr>
        <xdr:cNvPr id="52" name="Rectangle: Rounded Corners 51">
          <a:extLst>
            <a:ext uri="{FF2B5EF4-FFF2-40B4-BE49-F238E27FC236}">
              <a16:creationId xmlns:a16="http://schemas.microsoft.com/office/drawing/2014/main" id="{320705EB-0D34-43F3-BB96-4918728A3B3B}"/>
            </a:ext>
          </a:extLst>
        </xdr:cNvPr>
        <xdr:cNvSpPr/>
      </xdr:nvSpPr>
      <xdr:spPr>
        <a:xfrm>
          <a:off x="3657600" y="1310640"/>
          <a:ext cx="1920240" cy="2270760"/>
        </a:xfrm>
        <a:prstGeom prst="roundRect">
          <a:avLst/>
        </a:prstGeom>
        <a:solidFill>
          <a:schemeClr val="bg2"/>
        </a:solidFill>
        <a:ln>
          <a:noFill/>
        </a:ln>
        <a:effectLst>
          <a:glow rad="63500">
            <a:schemeClr val="tx1">
              <a:lumMod val="50000"/>
              <a:lumOff val="5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13</xdr:col>
      <xdr:colOff>594360</xdr:colOff>
      <xdr:row>6</xdr:row>
      <xdr:rowOff>167640</xdr:rowOff>
    </xdr:from>
    <xdr:to>
      <xdr:col>19</xdr:col>
      <xdr:colOff>144780</xdr:colOff>
      <xdr:row>18</xdr:row>
      <xdr:rowOff>106680</xdr:rowOff>
    </xdr:to>
    <xdr:graphicFrame macro="">
      <xdr:nvGraphicFramePr>
        <xdr:cNvPr id="2" name="Chart 1">
          <a:extLst>
            <a:ext uri="{FF2B5EF4-FFF2-40B4-BE49-F238E27FC236}">
              <a16:creationId xmlns:a16="http://schemas.microsoft.com/office/drawing/2014/main" id="{7B6F0F66-50E0-49FD-9BD5-1AA8F526F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213360</xdr:colOff>
      <xdr:row>20</xdr:row>
      <xdr:rowOff>68580</xdr:rowOff>
    </xdr:from>
    <xdr:to>
      <xdr:col>10</xdr:col>
      <xdr:colOff>518160</xdr:colOff>
      <xdr:row>35</xdr:row>
      <xdr:rowOff>45720</xdr:rowOff>
    </xdr:to>
    <xdr:graphicFrame macro="">
      <xdr:nvGraphicFramePr>
        <xdr:cNvPr id="3" name="Chart 2">
          <a:extLst>
            <a:ext uri="{FF2B5EF4-FFF2-40B4-BE49-F238E27FC236}">
              <a16:creationId xmlns:a16="http://schemas.microsoft.com/office/drawing/2014/main" id="{9A14E5AF-8EAA-43B5-9B54-DECBF7626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541020</xdr:colOff>
      <xdr:row>20</xdr:row>
      <xdr:rowOff>68580</xdr:rowOff>
    </xdr:from>
    <xdr:to>
      <xdr:col>19</xdr:col>
      <xdr:colOff>236220</xdr:colOff>
      <xdr:row>35</xdr:row>
      <xdr:rowOff>45720</xdr:rowOff>
    </xdr:to>
    <xdr:graphicFrame macro="">
      <xdr:nvGraphicFramePr>
        <xdr:cNvPr id="12" name="Chart 11">
          <a:extLst>
            <a:ext uri="{FF2B5EF4-FFF2-40B4-BE49-F238E27FC236}">
              <a16:creationId xmlns:a16="http://schemas.microsoft.com/office/drawing/2014/main" id="{E76957ED-2F72-49B3-917D-3CD0DE2B0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388620</xdr:colOff>
      <xdr:row>6</xdr:row>
      <xdr:rowOff>152400</xdr:rowOff>
    </xdr:from>
    <xdr:to>
      <xdr:col>14</xdr:col>
      <xdr:colOff>129540</xdr:colOff>
      <xdr:row>20</xdr:row>
      <xdr:rowOff>68580</xdr:rowOff>
    </xdr:to>
    <xdr:graphicFrame macro="">
      <xdr:nvGraphicFramePr>
        <xdr:cNvPr id="14" name="Chart 13">
          <a:extLst>
            <a:ext uri="{FF2B5EF4-FFF2-40B4-BE49-F238E27FC236}">
              <a16:creationId xmlns:a16="http://schemas.microsoft.com/office/drawing/2014/main" id="{4C7679C4-25DB-4266-B871-AA3CB0E54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121920</xdr:colOff>
      <xdr:row>6</xdr:row>
      <xdr:rowOff>175260</xdr:rowOff>
    </xdr:from>
    <xdr:to>
      <xdr:col>9</xdr:col>
      <xdr:colOff>30480</xdr:colOff>
      <xdr:row>19</xdr:row>
      <xdr:rowOff>114300</xdr:rowOff>
    </xdr:to>
    <xdr:graphicFrame macro="">
      <xdr:nvGraphicFramePr>
        <xdr:cNvPr id="21" name="Chart 20">
          <a:extLst>
            <a:ext uri="{FF2B5EF4-FFF2-40B4-BE49-F238E27FC236}">
              <a16:creationId xmlns:a16="http://schemas.microsoft.com/office/drawing/2014/main" id="{4C2BAD1A-A6A8-433B-B2D8-DF14794B7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16</xdr:col>
      <xdr:colOff>472440</xdr:colOff>
      <xdr:row>3</xdr:row>
      <xdr:rowOff>99060</xdr:rowOff>
    </xdr:from>
    <xdr:to>
      <xdr:col>19</xdr:col>
      <xdr:colOff>419100</xdr:colOff>
      <xdr:row>6</xdr:row>
      <xdr:rowOff>152400</xdr:rowOff>
    </xdr:to>
    <mc:AlternateContent xmlns:mc="http://schemas.openxmlformats.org/markup-compatibility/2006">
      <mc:Choice xmlns:a14="http://schemas.microsoft.com/office/drawing/2010/main" Requires="a14">
        <xdr:graphicFrame macro="">
          <xdr:nvGraphicFramePr>
            <xdr:cNvPr id="24" name="Month 1">
              <a:extLst>
                <a:ext uri="{FF2B5EF4-FFF2-40B4-BE49-F238E27FC236}">
                  <a16:creationId xmlns:a16="http://schemas.microsoft.com/office/drawing/2014/main" id="{922BB97A-71CD-431B-986B-04B4BF777DF6}"/>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0226040" y="647700"/>
              <a:ext cx="1775460" cy="601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480060</xdr:colOff>
      <xdr:row>0</xdr:row>
      <xdr:rowOff>60960</xdr:rowOff>
    </xdr:from>
    <xdr:to>
      <xdr:col>19</xdr:col>
      <xdr:colOff>403860</xdr:colOff>
      <xdr:row>3</xdr:row>
      <xdr:rowOff>91440</xdr:rowOff>
    </xdr:to>
    <mc:AlternateContent xmlns:mc="http://schemas.openxmlformats.org/markup-compatibility/2006">
      <mc:Choice xmlns:a14="http://schemas.microsoft.com/office/drawing/2010/main" Requires="a14">
        <xdr:graphicFrame macro="">
          <xdr:nvGraphicFramePr>
            <xdr:cNvPr id="31" name="year 1">
              <a:extLst>
                <a:ext uri="{FF2B5EF4-FFF2-40B4-BE49-F238E27FC236}">
                  <a16:creationId xmlns:a16="http://schemas.microsoft.com/office/drawing/2014/main" id="{F0EE9C0F-97F7-45D6-A79F-6450E48C9CC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0233660" y="60960"/>
              <a:ext cx="1752600" cy="579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586740</xdr:colOff>
      <xdr:row>15</xdr:row>
      <xdr:rowOff>144781</xdr:rowOff>
    </xdr:from>
    <xdr:to>
      <xdr:col>13</xdr:col>
      <xdr:colOff>586740</xdr:colOff>
      <xdr:row>22</xdr:row>
      <xdr:rowOff>60961</xdr:rowOff>
    </xdr:to>
    <mc:AlternateContent xmlns:mc="http://schemas.openxmlformats.org/markup-compatibility/2006">
      <mc:Choice xmlns:a14="http://schemas.microsoft.com/office/drawing/2010/main" Requires="a14">
        <xdr:graphicFrame macro="">
          <xdr:nvGraphicFramePr>
            <xdr:cNvPr id="12" name="Month">
              <a:extLst>
                <a:ext uri="{FF2B5EF4-FFF2-40B4-BE49-F238E27FC236}">
                  <a16:creationId xmlns:a16="http://schemas.microsoft.com/office/drawing/2014/main" id="{017A74D4-43DB-91B5-834E-1D6CDE8DE0D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8420100" y="288798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Jagadeesh S" id="{5A42AD81-BE39-48F3-A5E7-15F7DD4436F1}" userId="S::jagadeesh.shyamsundar@houseofshipping.com::dbb0f974-07b1-40d0-84dc-a602c699b8d8"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va J" refreshedDate="45726.648670023147" createdVersion="8" refreshedVersion="8" minRefreshableVersion="3" recordCount="44" xr:uid="{01FA9AAA-AB62-4157-B7F9-D9D9B82BC78E}">
  <cacheSource type="worksheet">
    <worksheetSource ref="A1:M45" sheet="data"/>
  </cacheSource>
  <cacheFields count="13">
    <cacheField name="Vessel Name" numFmtId="0">
      <sharedItems count="7">
        <s v="RACINE"/>
        <s v="EXPRESS BERLIN "/>
        <s v="EXPRESS ATHENS"/>
        <s v="EXPRESS ROME"/>
        <s v="ZHONG GU LAN ZHOU"/>
        <s v="NORTHERN MAJESTIC"/>
        <s v="NORTHERN MONUMENT"/>
      </sharedItems>
    </cacheField>
    <cacheField name="Voyage" numFmtId="0">
      <sharedItems/>
    </cacheField>
    <cacheField name="POL" numFmtId="0">
      <sharedItems count="11">
        <s v="CNTAO"/>
        <s v="CNSHA"/>
        <s v="CNTXG"/>
        <s v="CNNGB"/>
        <s v="CNDLC"/>
        <s v="CNNSA"/>
        <s v="CNXMN"/>
        <s v="AEJEA"/>
        <s v="QAHMD"/>
        <s v="AEKLF"/>
        <s v="MYPKG"/>
      </sharedItems>
    </cacheField>
    <cacheField name="year" numFmtId="0">
      <sharedItems containsSemiMixedTypes="0" containsString="0" containsNumber="1" containsInteger="1" minValue="2025" maxValue="2025" count="1">
        <n v="2025"/>
      </sharedItems>
    </cacheField>
    <cacheField name="Month" numFmtId="0">
      <sharedItems count="2">
        <s v="Jan"/>
        <s v="Feb"/>
      </sharedItems>
    </cacheField>
    <cacheField name="ETD / SLD" numFmtId="14">
      <sharedItems containsSemiMixedTypes="0" containsNonDate="0" containsDate="1" containsString="0" minDate="2025-01-01T00:00:00" maxDate="2025-02-27T00:00:00"/>
    </cacheField>
    <cacheField name="Completed" numFmtId="14">
      <sharedItems containsSemiMixedTypes="0" containsNonDate="0" containsDate="1" containsString="0" minDate="2025-01-04T00:00:00" maxDate="2025-02-27T00:00:00"/>
    </cacheField>
    <cacheField name="TAT" numFmtId="0">
      <sharedItems containsSemiMixedTypes="0" containsString="0" containsNumber="1" containsInteger="1" minValue="0" maxValue="13"/>
    </cacheField>
    <cacheField name="TAT2" numFmtId="1">
      <sharedItems count="2">
        <s v="OUTER_TAT"/>
        <s v="WITH_IN"/>
      </sharedItems>
    </cacheField>
    <cacheField name="No of container" numFmtId="0">
      <sharedItems containsSemiMixedTypes="0" containsString="0" containsNumber="1" containsInteger="1" minValue="71" maxValue="1763"/>
    </cacheField>
    <cacheField name="AGEING" numFmtId="0">
      <sharedItems containsNonDate="0" containsString="0" containsBlank="1"/>
    </cacheField>
    <cacheField name="Status" numFmtId="0">
      <sharedItems/>
    </cacheField>
    <cacheField name="Remarks" numFmtId="0">
      <sharedItems containsBlank="1"/>
    </cacheField>
  </cacheFields>
  <extLst>
    <ext xmlns:x14="http://schemas.microsoft.com/office/spreadsheetml/2009/9/main" uri="{725AE2AE-9491-48be-B2B4-4EB974FC3084}">
      <x14:pivotCacheDefinition pivotCacheId="14863518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va J" refreshedDate="45726.648670717594" createdVersion="8" refreshedVersion="8" minRefreshableVersion="3" recordCount="37" xr:uid="{FDFE8978-21D4-4DCE-9B56-820E61D84F24}">
  <cacheSource type="worksheet">
    <worksheetSource ref="A1:M38" sheet="data"/>
  </cacheSource>
  <cacheFields count="15">
    <cacheField name="Vessel Name" numFmtId="0">
      <sharedItems count="7">
        <s v="RACINE"/>
        <s v="EXPRESS BERLIN "/>
        <s v="EXPRESS ATHENS"/>
        <s v="EXPRESS ROME"/>
        <s v="ZHONG GU LAN ZHOU"/>
        <s v="NORTHERN MAJESTIC"/>
        <s v="NORTHERN MONUMENT"/>
      </sharedItems>
    </cacheField>
    <cacheField name="Voyage" numFmtId="0">
      <sharedItems count="9">
        <s v="24054W"/>
        <s v="24053W"/>
        <s v="25001W"/>
        <s v="25002W"/>
        <s v="25004W"/>
        <s v="25003W"/>
        <s v="25005W"/>
        <s v="25002E" u="1"/>
        <s v="25006W" u="1"/>
      </sharedItems>
    </cacheField>
    <cacheField name="POL" numFmtId="0">
      <sharedItems count="11">
        <s v="CNTAO"/>
        <s v="CNSHA"/>
        <s v="CNTXG"/>
        <s v="CNNGB"/>
        <s v="CNDLC"/>
        <s v="CNNSA"/>
        <s v="CNXMN"/>
        <s v="AEJEA"/>
        <s v="QAHMD"/>
        <s v="AEKLF"/>
        <s v="MYPKG"/>
      </sharedItems>
    </cacheField>
    <cacheField name="year" numFmtId="0">
      <sharedItems containsSemiMixedTypes="0" containsString="0" containsNumber="1" containsInteger="1" minValue="2025" maxValue="2025" count="1">
        <n v="2025"/>
      </sharedItems>
    </cacheField>
    <cacheField name="Month" numFmtId="0">
      <sharedItems count="2">
        <s v="Jan"/>
        <s v="Feb"/>
      </sharedItems>
    </cacheField>
    <cacheField name="ETD / SLD" numFmtId="14">
      <sharedItems containsSemiMixedTypes="0" containsNonDate="0" containsDate="1" containsString="0" minDate="2025-01-01T00:00:00" maxDate="2025-02-18T00:00:00"/>
    </cacheField>
    <cacheField name="Completed" numFmtId="14">
      <sharedItems containsSemiMixedTypes="0" containsNonDate="0" containsDate="1" containsString="0" minDate="2025-01-04T00:00:00" maxDate="2025-02-26T00:00:00" count="23">
        <d v="2025-01-04T00:00:00"/>
        <d v="2025-01-06T00:00:00"/>
        <d v="2025-01-07T00:00:00"/>
        <d v="2025-01-16T00:00:00"/>
        <d v="2025-01-13T00:00:00"/>
        <d v="2025-01-15T00:00:00"/>
        <d v="2025-01-17T00:00:00"/>
        <d v="2025-01-22T00:00:00"/>
        <d v="2025-01-21T00:00:00"/>
        <d v="2025-01-23T00:00:00"/>
        <d v="2025-01-27T00:00:00"/>
        <d v="2025-01-30T00:00:00"/>
        <d v="2025-02-10T00:00:00"/>
        <d v="2025-02-11T00:00:00"/>
        <d v="2025-01-31T00:00:00"/>
        <d v="2025-02-03T00:00:00"/>
        <d v="2025-02-12T00:00:00"/>
        <d v="2025-02-14T00:00:00"/>
        <d v="2025-02-19T00:00:00"/>
        <d v="2025-02-24T00:00:00"/>
        <d v="2025-02-17T00:00:00"/>
        <d v="2025-02-20T00:00:00" u="1"/>
        <d v="2025-02-25T00:00:00" u="1"/>
      </sharedItems>
      <fieldGroup par="14"/>
    </cacheField>
    <cacheField name="TAT" numFmtId="0">
      <sharedItems containsSemiMixedTypes="0" containsString="0" containsNumber="1" containsInteger="1" minValue="0" maxValue="13" count="12">
        <n v="3"/>
        <n v="1"/>
        <n v="2"/>
        <n v="8"/>
        <n v="4"/>
        <n v="6"/>
        <n v="5"/>
        <n v="13"/>
        <n v="12"/>
        <n v="10"/>
        <n v="0"/>
        <n v="9"/>
      </sharedItems>
    </cacheField>
    <cacheField name="TAT2" numFmtId="1">
      <sharedItems count="2">
        <s v="OUTER_TAT"/>
        <s v="WITH_IN"/>
      </sharedItems>
    </cacheField>
    <cacheField name="No of container" numFmtId="0">
      <sharedItems containsSemiMixedTypes="0" containsString="0" containsNumber="1" containsInteger="1" minValue="71" maxValue="1763"/>
    </cacheField>
    <cacheField name="AGEING" numFmtId="0">
      <sharedItems containsNonDate="0" containsString="0" containsBlank="1"/>
    </cacheField>
    <cacheField name="Status" numFmtId="14">
      <sharedItems count="1">
        <s v="Completed"/>
      </sharedItems>
    </cacheField>
    <cacheField name="Remarks" numFmtId="0">
      <sharedItems containsBlank="1"/>
    </cacheField>
    <cacheField name="Days (Completed)" numFmtId="0" databaseField="0">
      <fieldGroup base="6">
        <rangePr groupBy="days" startDate="2025-01-04T00:00:00" endDate="2025-02-25T00:00:00"/>
        <groupItems count="368">
          <s v="&lt;04-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5-02-2025"/>
        </groupItems>
      </fieldGroup>
    </cacheField>
    <cacheField name="Months (Completed)" numFmtId="0" databaseField="0">
      <fieldGroup base="6">
        <rangePr groupBy="months" startDate="2025-01-04T00:00:00" endDate="2025-02-25T00:00:00"/>
        <groupItems count="14">
          <s v="&lt;04-01-2025"/>
          <s v="Jan"/>
          <s v="Feb"/>
          <s v="Mar"/>
          <s v="Apr"/>
          <s v="May"/>
          <s v="Jun"/>
          <s v="Jul"/>
          <s v="Aug"/>
          <s v="Sep"/>
          <s v="Oct"/>
          <s v="Nov"/>
          <s v="Dec"/>
          <s v="&gt;25-02-2025"/>
        </groupItems>
      </fieldGroup>
    </cacheField>
  </cacheFields>
  <extLst>
    <ext xmlns:x14="http://schemas.microsoft.com/office/spreadsheetml/2009/9/main" uri="{725AE2AE-9491-48be-B2B4-4EB974FC3084}">
      <x14:pivotCacheDefinition pivotCacheId="70696082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va J" refreshedDate="45726.648672106479" createdVersion="8" refreshedVersion="8" minRefreshableVersion="3" recordCount="21" xr:uid="{31CB8593-A994-444B-A3CF-65328D7400D1}">
  <cacheSource type="worksheet">
    <worksheetSource ref="A1:M22" sheet="data"/>
  </cacheSource>
  <cacheFields count="15">
    <cacheField name="Vessel Name" numFmtId="0">
      <sharedItems/>
    </cacheField>
    <cacheField name="Voyage" numFmtId="0">
      <sharedItems/>
    </cacheField>
    <cacheField name="POL" numFmtId="0">
      <sharedItems count="6">
        <s v="CNTAO"/>
        <s v="CNSHA"/>
        <s v="CNTXG"/>
        <s v="CNNGB"/>
        <s v="CNDLC"/>
        <s v="CNNSA"/>
      </sharedItems>
    </cacheField>
    <cacheField name="year" numFmtId="0">
      <sharedItems containsSemiMixedTypes="0" containsString="0" containsNumber="1" containsInteger="1" minValue="2025" maxValue="2025"/>
    </cacheField>
    <cacheField name="Month" numFmtId="0">
      <sharedItems count="2">
        <s v="Jan"/>
        <s v="Feb"/>
      </sharedItems>
    </cacheField>
    <cacheField name="ETD / SLD" numFmtId="14">
      <sharedItems containsSemiMixedTypes="0" containsNonDate="0" containsDate="1" containsString="0" minDate="2025-01-01T00:00:00" maxDate="2025-02-01T00:00:00"/>
    </cacheField>
    <cacheField name="Completed" numFmtId="14">
      <sharedItems containsSemiMixedTypes="0" containsNonDate="0" containsDate="1" containsString="0" minDate="2025-01-04T00:00:00" maxDate="2025-02-12T00:00:00" count="15">
        <d v="2025-01-04T00:00:00"/>
        <d v="2025-01-06T00:00:00"/>
        <d v="2025-01-07T00:00:00"/>
        <d v="2025-01-16T00:00:00"/>
        <d v="2025-01-13T00:00:00"/>
        <d v="2025-01-15T00:00:00"/>
        <d v="2025-01-17T00:00:00"/>
        <d v="2025-01-22T00:00:00"/>
        <d v="2025-01-21T00:00:00"/>
        <d v="2025-01-23T00:00:00"/>
        <d v="2025-01-27T00:00:00"/>
        <d v="2025-01-30T00:00:00"/>
        <d v="2025-02-10T00:00:00"/>
        <d v="2025-02-11T00:00:00"/>
        <d v="2025-01-31T00:00:00"/>
      </sharedItems>
      <fieldGroup par="14"/>
    </cacheField>
    <cacheField name="TAT" numFmtId="0">
      <sharedItems containsSemiMixedTypes="0" containsString="0" containsNumber="1" containsInteger="1" minValue="1" maxValue="13"/>
    </cacheField>
    <cacheField name="TAT2" numFmtId="1">
      <sharedItems/>
    </cacheField>
    <cacheField name="No of container" numFmtId="3">
      <sharedItems containsSemiMixedTypes="0" containsString="0" containsNumber="1" containsInteger="1" minValue="71" maxValue="1763"/>
    </cacheField>
    <cacheField name="AGEING" numFmtId="0">
      <sharedItems containsNonDate="0" containsString="0" containsBlank="1"/>
    </cacheField>
    <cacheField name="Status" numFmtId="14">
      <sharedItems/>
    </cacheField>
    <cacheField name="Remarks" numFmtId="0">
      <sharedItems containsBlank="1" count="4">
        <m/>
        <s v="Missmatch between TDR &amp; DD"/>
        <s v="TDR &amp; DD delay from POL"/>
        <s v="TDR &amp; DD delay from POL / China Holiday"/>
      </sharedItems>
    </cacheField>
    <cacheField name="Days (Completed)" numFmtId="0" databaseField="0">
      <fieldGroup base="6">
        <rangePr groupBy="days" startDate="2025-01-04T00:00:00" endDate="2025-02-12T00:00:00"/>
        <groupItems count="368">
          <s v="&lt;04-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2-02-2025"/>
        </groupItems>
      </fieldGroup>
    </cacheField>
    <cacheField name="Months (Completed)" numFmtId="0" databaseField="0">
      <fieldGroup base="6">
        <rangePr groupBy="months" startDate="2025-01-04T00:00:00" endDate="2025-02-12T00:00:00"/>
        <groupItems count="14">
          <s v="&lt;04-01-2025"/>
          <s v="Jan"/>
          <s v="Feb"/>
          <s v="Mar"/>
          <s v="Apr"/>
          <s v="May"/>
          <s v="Jun"/>
          <s v="Jul"/>
          <s v="Aug"/>
          <s v="Sep"/>
          <s v="Oct"/>
          <s v="Nov"/>
          <s v="Dec"/>
          <s v="&gt;12-02-2025"/>
        </groupItems>
      </fieldGroup>
    </cacheField>
  </cacheFields>
  <extLst>
    <ext xmlns:x14="http://schemas.microsoft.com/office/spreadsheetml/2009/9/main" uri="{725AE2AE-9491-48be-B2B4-4EB974FC3084}">
      <x14:pivotCacheDefinition pivotCacheId="183212763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va J" refreshedDate="45726.648672453703" createdVersion="8" refreshedVersion="8" minRefreshableVersion="3" recordCount="54" xr:uid="{C9D5A58F-BB3F-4CBE-A788-8C40A8045F6E}">
  <cacheSource type="worksheet">
    <worksheetSource ref="A1:M196" sheet="data"/>
  </cacheSource>
  <cacheFields count="13">
    <cacheField name="Vessel Name" numFmtId="0">
      <sharedItems containsBlank="1" count="8">
        <s v="RACINE"/>
        <s v="EXPRESS BERLIN "/>
        <s v="EXPRESS ATHENS"/>
        <s v="EXPRESS ROME"/>
        <s v="ZHONG GU LAN ZHOU"/>
        <s v="NORTHERN MAJESTIC"/>
        <s v="NORTHERN MONUMENT"/>
        <m/>
      </sharedItems>
    </cacheField>
    <cacheField name="Voyage" numFmtId="0">
      <sharedItems containsBlank="1"/>
    </cacheField>
    <cacheField name="POL" numFmtId="0">
      <sharedItems containsBlank="1" count="12">
        <s v="CNTAO"/>
        <s v="CNSHA"/>
        <s v="CNTXG"/>
        <s v="CNNGB"/>
        <s v="CNDLC"/>
        <s v="CNNSA"/>
        <s v="CNXMN"/>
        <s v="AEJEA"/>
        <s v="QAHMD"/>
        <s v="AEKLF"/>
        <s v="MYPKG"/>
        <m/>
      </sharedItems>
    </cacheField>
    <cacheField name="year" numFmtId="0">
      <sharedItems containsString="0" containsBlank="1" containsNumber="1" containsInteger="1" minValue="2025" maxValue="2025" count="2">
        <n v="2025"/>
        <m/>
      </sharedItems>
    </cacheField>
    <cacheField name="Month" numFmtId="0">
      <sharedItems containsBlank="1" count="3">
        <s v="Jan"/>
        <s v="Feb"/>
        <m/>
      </sharedItems>
    </cacheField>
    <cacheField name="ETD / SLD" numFmtId="0">
      <sharedItems containsNonDate="0" containsDate="1" containsString="0" containsBlank="1" minDate="2025-01-01T00:00:00" maxDate="2025-02-27T00:00:00"/>
    </cacheField>
    <cacheField name="Completed" numFmtId="0">
      <sharedItems containsNonDate="0" containsDate="1" containsString="0" containsBlank="1" minDate="2025-01-04T00:00:00" maxDate="2025-02-27T00:00:00"/>
    </cacheField>
    <cacheField name="TAT" numFmtId="0">
      <sharedItems containsString="0" containsBlank="1" containsNumber="1" containsInteger="1" minValue="0" maxValue="13"/>
    </cacheField>
    <cacheField name="TAT2" numFmtId="0">
      <sharedItems containsBlank="1" count="3">
        <s v="OUTER_TAT"/>
        <s v="WITH_IN"/>
        <m/>
      </sharedItems>
    </cacheField>
    <cacheField name="No of container" numFmtId="0">
      <sharedItems containsString="0" containsBlank="1" containsNumber="1" containsInteger="1" minValue="71" maxValue="1763"/>
    </cacheField>
    <cacheField name="AGEING" numFmtId="0">
      <sharedItems containsNonDate="0" containsString="0" containsBlank="1"/>
    </cacheField>
    <cacheField name="Status" numFmtId="0">
      <sharedItems containsBlank="1"/>
    </cacheField>
    <cacheField name="Remarks" numFmtId="0">
      <sharedItems containsBlank="1"/>
    </cacheField>
  </cacheFields>
  <extLst>
    <ext xmlns:x14="http://schemas.microsoft.com/office/spreadsheetml/2009/9/main" uri="{725AE2AE-9491-48be-B2B4-4EB974FC3084}">
      <x14:pivotCacheDefinition pivotCacheId="3776140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s v="24054W"/>
    <x v="0"/>
    <x v="0"/>
    <x v="0"/>
    <d v="2025-01-01T00:00:00"/>
    <d v="2025-01-04T00:00:00"/>
    <n v="3"/>
    <x v="0"/>
    <n v="592"/>
    <m/>
    <s v="Completed"/>
    <m/>
  </r>
  <r>
    <x v="1"/>
    <s v="24053W"/>
    <x v="1"/>
    <x v="0"/>
    <x v="0"/>
    <d v="2025-01-03T00:00:00"/>
    <d v="2025-01-04T00:00:00"/>
    <n v="1"/>
    <x v="1"/>
    <n v="1045"/>
    <m/>
    <s v="Completed"/>
    <m/>
  </r>
  <r>
    <x v="0"/>
    <s v="24054W"/>
    <x v="2"/>
    <x v="0"/>
    <x v="0"/>
    <d v="2025-01-03T00:00:00"/>
    <d v="2025-01-06T00:00:00"/>
    <n v="3"/>
    <x v="0"/>
    <n v="499"/>
    <m/>
    <s v="Completed"/>
    <m/>
  </r>
  <r>
    <x v="1"/>
    <s v="24053W"/>
    <x v="3"/>
    <x v="0"/>
    <x v="0"/>
    <d v="2025-01-05T00:00:00"/>
    <d v="2025-01-07T00:00:00"/>
    <n v="2"/>
    <x v="1"/>
    <n v="1306"/>
    <m/>
    <s v="Completed"/>
    <m/>
  </r>
  <r>
    <x v="0"/>
    <s v="24054W"/>
    <x v="4"/>
    <x v="0"/>
    <x v="0"/>
    <d v="2025-01-05T00:00:00"/>
    <d v="2025-01-07T00:00:00"/>
    <n v="2"/>
    <x v="1"/>
    <n v="71"/>
    <m/>
    <s v="Completed"/>
    <m/>
  </r>
  <r>
    <x v="1"/>
    <s v="24053W"/>
    <x v="5"/>
    <x v="0"/>
    <x v="0"/>
    <d v="2025-01-08T00:00:00"/>
    <d v="2025-01-16T00:00:00"/>
    <n v="8"/>
    <x v="0"/>
    <n v="738"/>
    <m/>
    <s v="Completed"/>
    <s v="Missmatch between TDR &amp; DD"/>
  </r>
  <r>
    <x v="0"/>
    <s v="24054W"/>
    <x v="1"/>
    <x v="0"/>
    <x v="0"/>
    <d v="2025-01-11T00:00:00"/>
    <d v="2025-01-13T00:00:00"/>
    <n v="2"/>
    <x v="1"/>
    <n v="357"/>
    <m/>
    <s v="Completed"/>
    <m/>
  </r>
  <r>
    <x v="2"/>
    <s v="25001W"/>
    <x v="0"/>
    <x v="0"/>
    <x v="0"/>
    <d v="2025-01-12T00:00:00"/>
    <d v="2025-01-15T00:00:00"/>
    <n v="3"/>
    <x v="0"/>
    <n v="961"/>
    <m/>
    <s v="Completed"/>
    <m/>
  </r>
  <r>
    <x v="0"/>
    <s v="24054W"/>
    <x v="3"/>
    <x v="0"/>
    <x v="0"/>
    <d v="2025-01-12T00:00:00"/>
    <d v="2025-01-16T00:00:00"/>
    <n v="4"/>
    <x v="0"/>
    <n v="859"/>
    <m/>
    <s v="Completed"/>
    <m/>
  </r>
  <r>
    <x v="3"/>
    <s v="25002W"/>
    <x v="0"/>
    <x v="0"/>
    <x v="0"/>
    <d v="2025-01-15T00:00:00"/>
    <d v="2025-01-17T00:00:00"/>
    <n v="2"/>
    <x v="1"/>
    <n v="1291"/>
    <m/>
    <s v="Completed"/>
    <m/>
  </r>
  <r>
    <x v="2"/>
    <s v="25001W"/>
    <x v="1"/>
    <x v="0"/>
    <x v="0"/>
    <d v="2025-01-16T00:00:00"/>
    <d v="2025-01-17T00:00:00"/>
    <n v="1"/>
    <x v="1"/>
    <n v="768"/>
    <m/>
    <s v="Completed"/>
    <m/>
  </r>
  <r>
    <x v="0"/>
    <s v="24054W"/>
    <x v="5"/>
    <x v="0"/>
    <x v="0"/>
    <d v="2025-01-16T00:00:00"/>
    <d v="2025-01-22T00:00:00"/>
    <n v="6"/>
    <x v="0"/>
    <n v="481"/>
    <m/>
    <s v="Completed"/>
    <s v="TDR &amp; DD delay from POL"/>
  </r>
  <r>
    <x v="3"/>
    <s v="25002W"/>
    <x v="2"/>
    <x v="0"/>
    <x v="0"/>
    <d v="2025-01-18T00:00:00"/>
    <d v="2025-01-21T00:00:00"/>
    <n v="3"/>
    <x v="0"/>
    <n v="1071"/>
    <m/>
    <s v="Completed"/>
    <m/>
  </r>
  <r>
    <x v="2"/>
    <s v="25001W"/>
    <x v="3"/>
    <x v="0"/>
    <x v="0"/>
    <d v="2025-01-18T00:00:00"/>
    <d v="2025-01-23T00:00:00"/>
    <n v="5"/>
    <x v="0"/>
    <n v="1763"/>
    <m/>
    <s v="Completed"/>
    <s v="TDR &amp; DD delay from POL"/>
  </r>
  <r>
    <x v="3"/>
    <s v="25002W"/>
    <x v="4"/>
    <x v="0"/>
    <x v="0"/>
    <d v="2025-01-20T00:00:00"/>
    <d v="2025-01-22T00:00:00"/>
    <n v="2"/>
    <x v="1"/>
    <n v="110"/>
    <m/>
    <s v="Completed"/>
    <m/>
  </r>
  <r>
    <x v="3"/>
    <s v="25002W"/>
    <x v="1"/>
    <x v="0"/>
    <x v="0"/>
    <d v="2025-01-23T00:00:00"/>
    <d v="2025-01-27T00:00:00"/>
    <n v="4"/>
    <x v="0"/>
    <n v="647"/>
    <m/>
    <s v="Completed"/>
    <s v="TDR &amp; DD delay from POL"/>
  </r>
  <r>
    <x v="2"/>
    <s v="25001W"/>
    <x v="5"/>
    <x v="0"/>
    <x v="0"/>
    <d v="2025-01-24T00:00:00"/>
    <d v="2025-01-30T00:00:00"/>
    <n v="6"/>
    <x v="0"/>
    <n v="1209"/>
    <m/>
    <s v="Completed"/>
    <s v="TDR &amp; DD delay from POL"/>
  </r>
  <r>
    <x v="3"/>
    <s v="25002W"/>
    <x v="3"/>
    <x v="0"/>
    <x v="0"/>
    <d v="2025-01-28T00:00:00"/>
    <d v="2025-02-10T00:00:00"/>
    <n v="13"/>
    <x v="0"/>
    <n v="1156"/>
    <m/>
    <s v="Completed"/>
    <s v="TDR &amp; DD delay from POL / China Holiday"/>
  </r>
  <r>
    <x v="4"/>
    <s v="25004W"/>
    <x v="3"/>
    <x v="0"/>
    <x v="0"/>
    <d v="2025-01-30T00:00:00"/>
    <d v="2025-02-11T00:00:00"/>
    <n v="12"/>
    <x v="0"/>
    <n v="1687"/>
    <m/>
    <s v="Completed"/>
    <s v="TDR &amp; DD delay from POL / China Holiday"/>
  </r>
  <r>
    <x v="5"/>
    <s v="25003W"/>
    <x v="0"/>
    <x v="0"/>
    <x v="0"/>
    <d v="2025-01-30T00:00:00"/>
    <d v="2025-01-31T00:00:00"/>
    <n v="1"/>
    <x v="1"/>
    <n v="1216"/>
    <m/>
    <s v="Completed"/>
    <m/>
  </r>
  <r>
    <x v="3"/>
    <s v="25002W"/>
    <x v="5"/>
    <x v="0"/>
    <x v="1"/>
    <d v="2025-01-31T00:00:00"/>
    <d v="2025-02-10T00:00:00"/>
    <n v="10"/>
    <x v="0"/>
    <n v="1039"/>
    <m/>
    <s v="Completed"/>
    <s v="TDR &amp; DD delay from POL / China Holiday"/>
  </r>
  <r>
    <x v="3"/>
    <s v="25002W"/>
    <x v="3"/>
    <x v="0"/>
    <x v="1"/>
    <d v="2025-01-28T00:00:00"/>
    <d v="2025-02-10T00:00:00"/>
    <n v="13"/>
    <x v="0"/>
    <n v="1156"/>
    <m/>
    <s v="Completed"/>
    <m/>
  </r>
  <r>
    <x v="4"/>
    <s v="25004W"/>
    <x v="3"/>
    <x v="0"/>
    <x v="1"/>
    <d v="2025-01-30T00:00:00"/>
    <d v="2025-02-11T00:00:00"/>
    <n v="12"/>
    <x v="0"/>
    <n v="1687"/>
    <m/>
    <s v="Completed"/>
    <m/>
  </r>
  <r>
    <x v="3"/>
    <s v="25002W"/>
    <x v="5"/>
    <x v="0"/>
    <x v="1"/>
    <d v="2025-01-31T00:00:00"/>
    <d v="2025-02-10T00:00:00"/>
    <n v="10"/>
    <x v="0"/>
    <n v="1039"/>
    <m/>
    <s v="Completed"/>
    <m/>
  </r>
  <r>
    <x v="4"/>
    <s v="25004W"/>
    <x v="1"/>
    <x v="0"/>
    <x v="1"/>
    <d v="2025-02-01T00:00:00"/>
    <d v="2025-02-03T00:00:00"/>
    <n v="2"/>
    <x v="1"/>
    <n v="688"/>
    <m/>
    <s v="Completed"/>
    <m/>
  </r>
  <r>
    <x v="5"/>
    <s v="25003W"/>
    <x v="3"/>
    <x v="0"/>
    <x v="1"/>
    <d v="2025-02-04T00:00:00"/>
    <d v="2025-02-10T00:00:00"/>
    <n v="6"/>
    <x v="0"/>
    <n v="445"/>
    <m/>
    <s v="Completed"/>
    <m/>
  </r>
  <r>
    <x v="5"/>
    <s v="25003W"/>
    <x v="6"/>
    <x v="0"/>
    <x v="1"/>
    <d v="2025-02-06T00:00:00"/>
    <d v="2025-02-12T00:00:00"/>
    <n v="6"/>
    <x v="0"/>
    <n v="212"/>
    <m/>
    <s v="Completed"/>
    <m/>
  </r>
  <r>
    <x v="5"/>
    <s v="25003W"/>
    <x v="5"/>
    <x v="0"/>
    <x v="1"/>
    <d v="2025-02-08T00:00:00"/>
    <d v="2025-02-14T00:00:00"/>
    <n v="6"/>
    <x v="0"/>
    <n v="1009"/>
    <m/>
    <s v="Completed"/>
    <m/>
  </r>
  <r>
    <x v="2"/>
    <s v="25001W"/>
    <x v="7"/>
    <x v="0"/>
    <x v="1"/>
    <d v="2025-02-09T00:00:00"/>
    <d v="2025-02-19T00:00:00"/>
    <n v="10"/>
    <x v="0"/>
    <n v="437"/>
    <m/>
    <s v="Completed"/>
    <m/>
  </r>
  <r>
    <x v="6"/>
    <s v="25005W"/>
    <x v="2"/>
    <x v="0"/>
    <x v="1"/>
    <d v="2025-02-10T00:00:00"/>
    <d v="2025-02-12T00:00:00"/>
    <n v="2"/>
    <x v="1"/>
    <n v="987"/>
    <m/>
    <s v="Completed"/>
    <m/>
  </r>
  <r>
    <x v="2"/>
    <s v="25001W"/>
    <x v="8"/>
    <x v="0"/>
    <x v="1"/>
    <d v="2025-02-11T00:00:00"/>
    <d v="2025-02-19T00:00:00"/>
    <n v="8"/>
    <x v="0"/>
    <n v="756"/>
    <m/>
    <s v="Completed"/>
    <m/>
  </r>
  <r>
    <x v="6"/>
    <s v="25005W"/>
    <x v="4"/>
    <x v="0"/>
    <x v="1"/>
    <d v="2025-02-12T00:00:00"/>
    <d v="2025-02-12T00:00:00"/>
    <n v="0"/>
    <x v="1"/>
    <n v="215"/>
    <m/>
    <s v="Completed"/>
    <m/>
  </r>
  <r>
    <x v="6"/>
    <s v="25005W"/>
    <x v="0"/>
    <x v="0"/>
    <x v="1"/>
    <d v="2025-02-14T00:00:00"/>
    <d v="2025-02-14T00:00:00"/>
    <n v="0"/>
    <x v="1"/>
    <n v="570"/>
    <m/>
    <s v="Completed"/>
    <m/>
  </r>
  <r>
    <x v="2"/>
    <s v="25001W"/>
    <x v="9"/>
    <x v="0"/>
    <x v="1"/>
    <d v="2025-02-15T00:00:00"/>
    <d v="2025-02-19T00:00:00"/>
    <n v="4"/>
    <x v="0"/>
    <n v="1126"/>
    <m/>
    <s v="Completed"/>
    <m/>
  </r>
  <r>
    <x v="5"/>
    <s v="25003W"/>
    <x v="10"/>
    <x v="0"/>
    <x v="1"/>
    <d v="2025-02-15T00:00:00"/>
    <d v="2025-02-24T00:00:00"/>
    <n v="9"/>
    <x v="0"/>
    <n v="266"/>
    <m/>
    <s v="Completed"/>
    <m/>
  </r>
  <r>
    <x v="6"/>
    <s v="25005W"/>
    <x v="1"/>
    <x v="0"/>
    <x v="1"/>
    <d v="2025-02-16T00:00:00"/>
    <d v="2025-02-17T00:00:00"/>
    <n v="1"/>
    <x v="1"/>
    <n v="247"/>
    <m/>
    <s v="Completed"/>
    <m/>
  </r>
  <r>
    <x v="6"/>
    <s v="25005W"/>
    <x v="3"/>
    <x v="0"/>
    <x v="1"/>
    <d v="2025-02-17T00:00:00"/>
    <d v="2025-02-19T00:00:00"/>
    <n v="2"/>
    <x v="1"/>
    <n v="351"/>
    <m/>
    <s v="Completed"/>
    <m/>
  </r>
  <r>
    <x v="3"/>
    <s v="25002E"/>
    <x v="7"/>
    <x v="0"/>
    <x v="1"/>
    <d v="2025-02-17T00:00:00"/>
    <d v="2025-02-20T00:00:00"/>
    <n v="3"/>
    <x v="0"/>
    <n v="193"/>
    <m/>
    <s v="Completed"/>
    <m/>
  </r>
  <r>
    <x v="6"/>
    <s v="25005W"/>
    <x v="5"/>
    <x v="0"/>
    <x v="1"/>
    <d v="2025-02-20T00:00:00"/>
    <d v="2025-02-25T00:00:00"/>
    <n v="5"/>
    <x v="0"/>
    <n v="151"/>
    <m/>
    <s v="Completed"/>
    <m/>
  </r>
  <r>
    <x v="1"/>
    <s v="25006W"/>
    <x v="2"/>
    <x v="0"/>
    <x v="1"/>
    <d v="2025-02-22T00:00:00"/>
    <d v="2025-02-25T00:00:00"/>
    <n v="3"/>
    <x v="0"/>
    <n v="387"/>
    <m/>
    <s v="Completed"/>
    <m/>
  </r>
  <r>
    <x v="3"/>
    <s v="25002E"/>
    <x v="9"/>
    <x v="0"/>
    <x v="1"/>
    <d v="2025-02-22T00:00:00"/>
    <d v="2025-02-26T00:00:00"/>
    <n v="4"/>
    <x v="0"/>
    <n v="1348"/>
    <m/>
    <s v="Completed"/>
    <m/>
  </r>
  <r>
    <x v="1"/>
    <s v="25006W"/>
    <x v="4"/>
    <x v="0"/>
    <x v="1"/>
    <d v="2025-02-23T00:00:00"/>
    <d v="2025-02-26T00:00:00"/>
    <n v="3"/>
    <x v="0"/>
    <n v="75"/>
    <m/>
    <s v="Completed"/>
    <m/>
  </r>
  <r>
    <x v="1"/>
    <s v="25006W"/>
    <x v="0"/>
    <x v="0"/>
    <x v="1"/>
    <d v="2025-02-25T00:00:00"/>
    <d v="2025-02-26T00:00:00"/>
    <n v="1"/>
    <x v="1"/>
    <n v="786"/>
    <m/>
    <s v="Completed"/>
    <m/>
  </r>
  <r>
    <x v="0"/>
    <s v="25007W"/>
    <x v="2"/>
    <x v="0"/>
    <x v="1"/>
    <d v="2025-02-26T00:00:00"/>
    <d v="2025-02-26T00:00:00"/>
    <n v="0"/>
    <x v="1"/>
    <n v="183"/>
    <m/>
    <s v="Completed"/>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x v="0"/>
    <x v="0"/>
    <x v="0"/>
    <d v="2025-01-01T00:00:00"/>
    <x v="0"/>
    <x v="0"/>
    <x v="0"/>
    <n v="592"/>
    <m/>
    <x v="0"/>
    <m/>
  </r>
  <r>
    <x v="1"/>
    <x v="1"/>
    <x v="1"/>
    <x v="0"/>
    <x v="0"/>
    <d v="2025-01-03T00:00:00"/>
    <x v="0"/>
    <x v="1"/>
    <x v="1"/>
    <n v="1045"/>
    <m/>
    <x v="0"/>
    <m/>
  </r>
  <r>
    <x v="0"/>
    <x v="0"/>
    <x v="2"/>
    <x v="0"/>
    <x v="0"/>
    <d v="2025-01-03T00:00:00"/>
    <x v="1"/>
    <x v="0"/>
    <x v="0"/>
    <n v="499"/>
    <m/>
    <x v="0"/>
    <m/>
  </r>
  <r>
    <x v="1"/>
    <x v="1"/>
    <x v="3"/>
    <x v="0"/>
    <x v="0"/>
    <d v="2025-01-05T00:00:00"/>
    <x v="2"/>
    <x v="2"/>
    <x v="1"/>
    <n v="1306"/>
    <m/>
    <x v="0"/>
    <m/>
  </r>
  <r>
    <x v="0"/>
    <x v="0"/>
    <x v="4"/>
    <x v="0"/>
    <x v="0"/>
    <d v="2025-01-05T00:00:00"/>
    <x v="2"/>
    <x v="2"/>
    <x v="1"/>
    <n v="71"/>
    <m/>
    <x v="0"/>
    <m/>
  </r>
  <r>
    <x v="1"/>
    <x v="1"/>
    <x v="5"/>
    <x v="0"/>
    <x v="0"/>
    <d v="2025-01-08T00:00:00"/>
    <x v="3"/>
    <x v="3"/>
    <x v="0"/>
    <n v="738"/>
    <m/>
    <x v="0"/>
    <s v="Missmatch between TDR &amp; DD"/>
  </r>
  <r>
    <x v="0"/>
    <x v="0"/>
    <x v="1"/>
    <x v="0"/>
    <x v="0"/>
    <d v="2025-01-11T00:00:00"/>
    <x v="4"/>
    <x v="2"/>
    <x v="1"/>
    <n v="357"/>
    <m/>
    <x v="0"/>
    <m/>
  </r>
  <r>
    <x v="2"/>
    <x v="2"/>
    <x v="0"/>
    <x v="0"/>
    <x v="0"/>
    <d v="2025-01-12T00:00:00"/>
    <x v="5"/>
    <x v="0"/>
    <x v="0"/>
    <n v="961"/>
    <m/>
    <x v="0"/>
    <m/>
  </r>
  <r>
    <x v="0"/>
    <x v="0"/>
    <x v="3"/>
    <x v="0"/>
    <x v="0"/>
    <d v="2025-01-12T00:00:00"/>
    <x v="3"/>
    <x v="4"/>
    <x v="0"/>
    <n v="859"/>
    <m/>
    <x v="0"/>
    <m/>
  </r>
  <r>
    <x v="3"/>
    <x v="3"/>
    <x v="0"/>
    <x v="0"/>
    <x v="0"/>
    <d v="2025-01-15T00:00:00"/>
    <x v="6"/>
    <x v="2"/>
    <x v="1"/>
    <n v="1291"/>
    <m/>
    <x v="0"/>
    <m/>
  </r>
  <r>
    <x v="2"/>
    <x v="2"/>
    <x v="1"/>
    <x v="0"/>
    <x v="0"/>
    <d v="2025-01-16T00:00:00"/>
    <x v="6"/>
    <x v="1"/>
    <x v="1"/>
    <n v="768"/>
    <m/>
    <x v="0"/>
    <m/>
  </r>
  <r>
    <x v="0"/>
    <x v="0"/>
    <x v="5"/>
    <x v="0"/>
    <x v="0"/>
    <d v="2025-01-16T00:00:00"/>
    <x v="7"/>
    <x v="5"/>
    <x v="0"/>
    <n v="481"/>
    <m/>
    <x v="0"/>
    <s v="TDR &amp; DD delay from POL"/>
  </r>
  <r>
    <x v="3"/>
    <x v="3"/>
    <x v="2"/>
    <x v="0"/>
    <x v="0"/>
    <d v="2025-01-18T00:00:00"/>
    <x v="8"/>
    <x v="0"/>
    <x v="0"/>
    <n v="1071"/>
    <m/>
    <x v="0"/>
    <m/>
  </r>
  <r>
    <x v="2"/>
    <x v="2"/>
    <x v="3"/>
    <x v="0"/>
    <x v="0"/>
    <d v="2025-01-18T00:00:00"/>
    <x v="9"/>
    <x v="6"/>
    <x v="0"/>
    <n v="1763"/>
    <m/>
    <x v="0"/>
    <s v="TDR &amp; DD delay from POL"/>
  </r>
  <r>
    <x v="3"/>
    <x v="3"/>
    <x v="4"/>
    <x v="0"/>
    <x v="0"/>
    <d v="2025-01-20T00:00:00"/>
    <x v="7"/>
    <x v="2"/>
    <x v="1"/>
    <n v="110"/>
    <m/>
    <x v="0"/>
    <m/>
  </r>
  <r>
    <x v="3"/>
    <x v="3"/>
    <x v="1"/>
    <x v="0"/>
    <x v="0"/>
    <d v="2025-01-23T00:00:00"/>
    <x v="10"/>
    <x v="4"/>
    <x v="0"/>
    <n v="647"/>
    <m/>
    <x v="0"/>
    <s v="TDR &amp; DD delay from POL"/>
  </r>
  <r>
    <x v="2"/>
    <x v="2"/>
    <x v="5"/>
    <x v="0"/>
    <x v="0"/>
    <d v="2025-01-24T00:00:00"/>
    <x v="11"/>
    <x v="5"/>
    <x v="0"/>
    <n v="1209"/>
    <m/>
    <x v="0"/>
    <s v="TDR &amp; DD delay from POL"/>
  </r>
  <r>
    <x v="3"/>
    <x v="3"/>
    <x v="3"/>
    <x v="0"/>
    <x v="0"/>
    <d v="2025-01-28T00:00:00"/>
    <x v="12"/>
    <x v="7"/>
    <x v="0"/>
    <n v="1156"/>
    <m/>
    <x v="0"/>
    <s v="TDR &amp; DD delay from POL / China Holiday"/>
  </r>
  <r>
    <x v="4"/>
    <x v="4"/>
    <x v="3"/>
    <x v="0"/>
    <x v="0"/>
    <d v="2025-01-30T00:00:00"/>
    <x v="13"/>
    <x v="8"/>
    <x v="0"/>
    <n v="1687"/>
    <m/>
    <x v="0"/>
    <s v="TDR &amp; DD delay from POL / China Holiday"/>
  </r>
  <r>
    <x v="5"/>
    <x v="5"/>
    <x v="0"/>
    <x v="0"/>
    <x v="0"/>
    <d v="2025-01-30T00:00:00"/>
    <x v="14"/>
    <x v="1"/>
    <x v="1"/>
    <n v="1216"/>
    <m/>
    <x v="0"/>
    <m/>
  </r>
  <r>
    <x v="3"/>
    <x v="3"/>
    <x v="5"/>
    <x v="0"/>
    <x v="1"/>
    <d v="2025-01-31T00:00:00"/>
    <x v="12"/>
    <x v="9"/>
    <x v="0"/>
    <n v="1039"/>
    <m/>
    <x v="0"/>
    <s v="TDR &amp; DD delay from POL / China Holiday"/>
  </r>
  <r>
    <x v="3"/>
    <x v="3"/>
    <x v="3"/>
    <x v="0"/>
    <x v="1"/>
    <d v="2025-01-28T00:00:00"/>
    <x v="12"/>
    <x v="7"/>
    <x v="0"/>
    <n v="1156"/>
    <m/>
    <x v="0"/>
    <m/>
  </r>
  <r>
    <x v="4"/>
    <x v="4"/>
    <x v="3"/>
    <x v="0"/>
    <x v="1"/>
    <d v="2025-01-30T00:00:00"/>
    <x v="13"/>
    <x v="8"/>
    <x v="0"/>
    <n v="1687"/>
    <m/>
    <x v="0"/>
    <m/>
  </r>
  <r>
    <x v="3"/>
    <x v="3"/>
    <x v="5"/>
    <x v="0"/>
    <x v="1"/>
    <d v="2025-01-31T00:00:00"/>
    <x v="12"/>
    <x v="9"/>
    <x v="0"/>
    <n v="1039"/>
    <m/>
    <x v="0"/>
    <m/>
  </r>
  <r>
    <x v="4"/>
    <x v="4"/>
    <x v="1"/>
    <x v="0"/>
    <x v="1"/>
    <d v="2025-02-01T00:00:00"/>
    <x v="15"/>
    <x v="2"/>
    <x v="1"/>
    <n v="688"/>
    <m/>
    <x v="0"/>
    <m/>
  </r>
  <r>
    <x v="5"/>
    <x v="5"/>
    <x v="3"/>
    <x v="0"/>
    <x v="1"/>
    <d v="2025-02-04T00:00:00"/>
    <x v="12"/>
    <x v="5"/>
    <x v="0"/>
    <n v="445"/>
    <m/>
    <x v="0"/>
    <m/>
  </r>
  <r>
    <x v="5"/>
    <x v="5"/>
    <x v="6"/>
    <x v="0"/>
    <x v="1"/>
    <d v="2025-02-06T00:00:00"/>
    <x v="16"/>
    <x v="5"/>
    <x v="0"/>
    <n v="212"/>
    <m/>
    <x v="0"/>
    <m/>
  </r>
  <r>
    <x v="5"/>
    <x v="5"/>
    <x v="5"/>
    <x v="0"/>
    <x v="1"/>
    <d v="2025-02-08T00:00:00"/>
    <x v="17"/>
    <x v="5"/>
    <x v="0"/>
    <n v="1009"/>
    <m/>
    <x v="0"/>
    <m/>
  </r>
  <r>
    <x v="2"/>
    <x v="2"/>
    <x v="7"/>
    <x v="0"/>
    <x v="1"/>
    <d v="2025-02-09T00:00:00"/>
    <x v="18"/>
    <x v="9"/>
    <x v="0"/>
    <n v="437"/>
    <m/>
    <x v="0"/>
    <m/>
  </r>
  <r>
    <x v="6"/>
    <x v="6"/>
    <x v="2"/>
    <x v="0"/>
    <x v="1"/>
    <d v="2025-02-10T00:00:00"/>
    <x v="16"/>
    <x v="2"/>
    <x v="1"/>
    <n v="987"/>
    <m/>
    <x v="0"/>
    <m/>
  </r>
  <r>
    <x v="2"/>
    <x v="2"/>
    <x v="8"/>
    <x v="0"/>
    <x v="1"/>
    <d v="2025-02-11T00:00:00"/>
    <x v="18"/>
    <x v="3"/>
    <x v="0"/>
    <n v="756"/>
    <m/>
    <x v="0"/>
    <m/>
  </r>
  <r>
    <x v="6"/>
    <x v="6"/>
    <x v="4"/>
    <x v="0"/>
    <x v="1"/>
    <d v="2025-02-12T00:00:00"/>
    <x v="16"/>
    <x v="10"/>
    <x v="1"/>
    <n v="215"/>
    <m/>
    <x v="0"/>
    <m/>
  </r>
  <r>
    <x v="6"/>
    <x v="6"/>
    <x v="0"/>
    <x v="0"/>
    <x v="1"/>
    <d v="2025-02-14T00:00:00"/>
    <x v="17"/>
    <x v="10"/>
    <x v="1"/>
    <n v="570"/>
    <m/>
    <x v="0"/>
    <m/>
  </r>
  <r>
    <x v="2"/>
    <x v="2"/>
    <x v="9"/>
    <x v="0"/>
    <x v="1"/>
    <d v="2025-02-15T00:00:00"/>
    <x v="18"/>
    <x v="4"/>
    <x v="0"/>
    <n v="1126"/>
    <m/>
    <x v="0"/>
    <m/>
  </r>
  <r>
    <x v="5"/>
    <x v="5"/>
    <x v="10"/>
    <x v="0"/>
    <x v="1"/>
    <d v="2025-02-15T00:00:00"/>
    <x v="19"/>
    <x v="11"/>
    <x v="0"/>
    <n v="266"/>
    <m/>
    <x v="0"/>
    <m/>
  </r>
  <r>
    <x v="6"/>
    <x v="6"/>
    <x v="1"/>
    <x v="0"/>
    <x v="1"/>
    <d v="2025-02-16T00:00:00"/>
    <x v="20"/>
    <x v="1"/>
    <x v="1"/>
    <n v="247"/>
    <m/>
    <x v="0"/>
    <m/>
  </r>
  <r>
    <x v="6"/>
    <x v="6"/>
    <x v="3"/>
    <x v="0"/>
    <x v="1"/>
    <d v="2025-02-17T00:00:00"/>
    <x v="18"/>
    <x v="2"/>
    <x v="1"/>
    <n v="351"/>
    <m/>
    <x v="0"/>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s v="RACINE"/>
    <s v="24054W"/>
    <x v="0"/>
    <n v="2025"/>
    <x v="0"/>
    <d v="2025-01-01T00:00:00"/>
    <x v="0"/>
    <n v="3"/>
    <s v="OUTER_TAT"/>
    <n v="592"/>
    <m/>
    <s v="Completed"/>
    <x v="0"/>
  </r>
  <r>
    <s v="EXPRESS BERLIN "/>
    <s v="24053W"/>
    <x v="1"/>
    <n v="2025"/>
    <x v="0"/>
    <d v="2025-01-03T00:00:00"/>
    <x v="0"/>
    <n v="1"/>
    <s v="WITH_IN"/>
    <n v="1045"/>
    <m/>
    <s v="Completed"/>
    <x v="0"/>
  </r>
  <r>
    <s v="RACINE"/>
    <s v="24054W"/>
    <x v="2"/>
    <n v="2025"/>
    <x v="0"/>
    <d v="2025-01-03T00:00:00"/>
    <x v="1"/>
    <n v="3"/>
    <s v="OUTER_TAT"/>
    <n v="499"/>
    <m/>
    <s v="Completed"/>
    <x v="0"/>
  </r>
  <r>
    <s v="EXPRESS BERLIN "/>
    <s v="24053W"/>
    <x v="3"/>
    <n v="2025"/>
    <x v="0"/>
    <d v="2025-01-05T00:00:00"/>
    <x v="2"/>
    <n v="2"/>
    <s v="WITH_IN"/>
    <n v="1306"/>
    <m/>
    <s v="Completed"/>
    <x v="0"/>
  </r>
  <r>
    <s v="RACINE"/>
    <s v="24054W"/>
    <x v="4"/>
    <n v="2025"/>
    <x v="0"/>
    <d v="2025-01-05T00:00:00"/>
    <x v="2"/>
    <n v="2"/>
    <s v="WITH_IN"/>
    <n v="71"/>
    <m/>
    <s v="Completed"/>
    <x v="0"/>
  </r>
  <r>
    <s v="EXPRESS BERLIN "/>
    <s v="24053W"/>
    <x v="5"/>
    <n v="2025"/>
    <x v="0"/>
    <d v="2025-01-08T00:00:00"/>
    <x v="3"/>
    <n v="8"/>
    <s v="OUTER_TAT"/>
    <n v="738"/>
    <m/>
    <s v="Completed"/>
    <x v="1"/>
  </r>
  <r>
    <s v="RACINE"/>
    <s v="24054W"/>
    <x v="1"/>
    <n v="2025"/>
    <x v="0"/>
    <d v="2025-01-11T00:00:00"/>
    <x v="4"/>
    <n v="2"/>
    <s v="WITH_IN"/>
    <n v="357"/>
    <m/>
    <s v="Completed"/>
    <x v="0"/>
  </r>
  <r>
    <s v="EXPRESS ATHENS"/>
    <s v="25001W"/>
    <x v="0"/>
    <n v="2025"/>
    <x v="0"/>
    <d v="2025-01-12T00:00:00"/>
    <x v="5"/>
    <n v="3"/>
    <s v="OUTER_TAT"/>
    <n v="961"/>
    <m/>
    <s v="Completed"/>
    <x v="0"/>
  </r>
  <r>
    <s v="RACINE"/>
    <s v="24054W"/>
    <x v="3"/>
    <n v="2025"/>
    <x v="0"/>
    <d v="2025-01-12T00:00:00"/>
    <x v="3"/>
    <n v="4"/>
    <s v="OUTER_TAT"/>
    <n v="859"/>
    <m/>
    <s v="Completed"/>
    <x v="0"/>
  </r>
  <r>
    <s v="EXPRESS ROME"/>
    <s v="25002W"/>
    <x v="0"/>
    <n v="2025"/>
    <x v="0"/>
    <d v="2025-01-15T00:00:00"/>
    <x v="6"/>
    <n v="2"/>
    <s v="WITH_IN"/>
    <n v="1291"/>
    <m/>
    <s v="Completed"/>
    <x v="0"/>
  </r>
  <r>
    <s v="EXPRESS ATHENS"/>
    <s v="25001W"/>
    <x v="1"/>
    <n v="2025"/>
    <x v="0"/>
    <d v="2025-01-16T00:00:00"/>
    <x v="6"/>
    <n v="1"/>
    <s v="WITH_IN"/>
    <n v="768"/>
    <m/>
    <s v="Completed"/>
    <x v="0"/>
  </r>
  <r>
    <s v="RACINE"/>
    <s v="24054W"/>
    <x v="5"/>
    <n v="2025"/>
    <x v="0"/>
    <d v="2025-01-16T00:00:00"/>
    <x v="7"/>
    <n v="6"/>
    <s v="OUTER_TAT"/>
    <n v="481"/>
    <m/>
    <s v="Completed"/>
    <x v="2"/>
  </r>
  <r>
    <s v="EXPRESS ROME"/>
    <s v="25002W"/>
    <x v="2"/>
    <n v="2025"/>
    <x v="0"/>
    <d v="2025-01-18T00:00:00"/>
    <x v="8"/>
    <n v="3"/>
    <s v="OUTER_TAT"/>
    <n v="1071"/>
    <m/>
    <s v="Completed"/>
    <x v="0"/>
  </r>
  <r>
    <s v="EXPRESS ATHENS"/>
    <s v="25001W"/>
    <x v="3"/>
    <n v="2025"/>
    <x v="0"/>
    <d v="2025-01-18T00:00:00"/>
    <x v="9"/>
    <n v="5"/>
    <s v="OUTER_TAT"/>
    <n v="1763"/>
    <m/>
    <s v="Completed"/>
    <x v="2"/>
  </r>
  <r>
    <s v="EXPRESS ROME"/>
    <s v="25002W"/>
    <x v="4"/>
    <n v="2025"/>
    <x v="0"/>
    <d v="2025-01-20T00:00:00"/>
    <x v="7"/>
    <n v="2"/>
    <s v="WITH_IN"/>
    <n v="110"/>
    <m/>
    <s v="Completed"/>
    <x v="0"/>
  </r>
  <r>
    <s v="EXPRESS ROME"/>
    <s v="25002W"/>
    <x v="1"/>
    <n v="2025"/>
    <x v="0"/>
    <d v="2025-01-23T00:00:00"/>
    <x v="10"/>
    <n v="4"/>
    <s v="OUTER_TAT"/>
    <n v="647"/>
    <m/>
    <s v="Completed"/>
    <x v="2"/>
  </r>
  <r>
    <s v="EXPRESS ATHENS"/>
    <s v="25001W"/>
    <x v="5"/>
    <n v="2025"/>
    <x v="0"/>
    <d v="2025-01-24T00:00:00"/>
    <x v="11"/>
    <n v="6"/>
    <s v="OUTER_TAT"/>
    <n v="1209"/>
    <m/>
    <s v="Completed"/>
    <x v="2"/>
  </r>
  <r>
    <s v="EXPRESS ROME"/>
    <s v="25002W"/>
    <x v="3"/>
    <n v="2025"/>
    <x v="0"/>
    <d v="2025-01-28T00:00:00"/>
    <x v="12"/>
    <n v="13"/>
    <s v="OUTER_TAT"/>
    <n v="1156"/>
    <m/>
    <s v="Completed"/>
    <x v="3"/>
  </r>
  <r>
    <s v="ZHONG GU LAN ZHOU"/>
    <s v="25004W"/>
    <x v="3"/>
    <n v="2025"/>
    <x v="0"/>
    <d v="2025-01-30T00:00:00"/>
    <x v="13"/>
    <n v="12"/>
    <s v="OUTER_TAT"/>
    <n v="1687"/>
    <m/>
    <s v="Completed"/>
    <x v="3"/>
  </r>
  <r>
    <s v="NORTHERN MAJESTIC"/>
    <s v="25003W"/>
    <x v="0"/>
    <n v="2025"/>
    <x v="0"/>
    <d v="2025-01-30T00:00:00"/>
    <x v="14"/>
    <n v="1"/>
    <s v="WITH_IN"/>
    <n v="1216"/>
    <m/>
    <s v="Completed"/>
    <x v="0"/>
  </r>
  <r>
    <s v="EXPRESS ROME"/>
    <s v="25002W"/>
    <x v="5"/>
    <n v="2025"/>
    <x v="1"/>
    <d v="2025-01-31T00:00:00"/>
    <x v="12"/>
    <n v="10"/>
    <s v="OUTER_TAT"/>
    <n v="1039"/>
    <m/>
    <s v="Completed"/>
    <x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s v="24054W"/>
    <x v="0"/>
    <x v="0"/>
    <x v="0"/>
    <d v="2025-01-01T00:00:00"/>
    <d v="2025-01-04T00:00:00"/>
    <n v="3"/>
    <x v="0"/>
    <n v="592"/>
    <m/>
    <s v="Completed"/>
    <m/>
  </r>
  <r>
    <x v="1"/>
    <s v="24053W"/>
    <x v="1"/>
    <x v="0"/>
    <x v="0"/>
    <d v="2025-01-03T00:00:00"/>
    <d v="2025-01-04T00:00:00"/>
    <n v="1"/>
    <x v="1"/>
    <n v="1045"/>
    <m/>
    <s v="Completed"/>
    <m/>
  </r>
  <r>
    <x v="0"/>
    <s v="24054W"/>
    <x v="2"/>
    <x v="0"/>
    <x v="0"/>
    <d v="2025-01-03T00:00:00"/>
    <d v="2025-01-06T00:00:00"/>
    <n v="3"/>
    <x v="0"/>
    <n v="499"/>
    <m/>
    <s v="Completed"/>
    <m/>
  </r>
  <r>
    <x v="1"/>
    <s v="24053W"/>
    <x v="3"/>
    <x v="0"/>
    <x v="0"/>
    <d v="2025-01-05T00:00:00"/>
    <d v="2025-01-07T00:00:00"/>
    <n v="2"/>
    <x v="1"/>
    <n v="1306"/>
    <m/>
    <s v="Completed"/>
    <m/>
  </r>
  <r>
    <x v="0"/>
    <s v="24054W"/>
    <x v="4"/>
    <x v="0"/>
    <x v="0"/>
    <d v="2025-01-05T00:00:00"/>
    <d v="2025-01-07T00:00:00"/>
    <n v="2"/>
    <x v="1"/>
    <n v="71"/>
    <m/>
    <s v="Completed"/>
    <m/>
  </r>
  <r>
    <x v="1"/>
    <s v="24053W"/>
    <x v="5"/>
    <x v="0"/>
    <x v="0"/>
    <d v="2025-01-08T00:00:00"/>
    <d v="2025-01-16T00:00:00"/>
    <n v="8"/>
    <x v="0"/>
    <n v="738"/>
    <m/>
    <s v="Completed"/>
    <s v="Missmatch between TDR &amp; DD"/>
  </r>
  <r>
    <x v="0"/>
    <s v="24054W"/>
    <x v="1"/>
    <x v="0"/>
    <x v="0"/>
    <d v="2025-01-11T00:00:00"/>
    <d v="2025-01-13T00:00:00"/>
    <n v="2"/>
    <x v="1"/>
    <n v="357"/>
    <m/>
    <s v="Completed"/>
    <m/>
  </r>
  <r>
    <x v="2"/>
    <s v="25001W"/>
    <x v="0"/>
    <x v="0"/>
    <x v="0"/>
    <d v="2025-01-12T00:00:00"/>
    <d v="2025-01-15T00:00:00"/>
    <n v="3"/>
    <x v="0"/>
    <n v="961"/>
    <m/>
    <s v="Completed"/>
    <m/>
  </r>
  <r>
    <x v="0"/>
    <s v="24054W"/>
    <x v="3"/>
    <x v="0"/>
    <x v="0"/>
    <d v="2025-01-12T00:00:00"/>
    <d v="2025-01-16T00:00:00"/>
    <n v="4"/>
    <x v="0"/>
    <n v="859"/>
    <m/>
    <s v="Completed"/>
    <m/>
  </r>
  <r>
    <x v="3"/>
    <s v="25002W"/>
    <x v="0"/>
    <x v="0"/>
    <x v="0"/>
    <d v="2025-01-15T00:00:00"/>
    <d v="2025-01-17T00:00:00"/>
    <n v="2"/>
    <x v="1"/>
    <n v="1291"/>
    <m/>
    <s v="Completed"/>
    <m/>
  </r>
  <r>
    <x v="2"/>
    <s v="25001W"/>
    <x v="1"/>
    <x v="0"/>
    <x v="0"/>
    <d v="2025-01-16T00:00:00"/>
    <d v="2025-01-17T00:00:00"/>
    <n v="1"/>
    <x v="1"/>
    <n v="768"/>
    <m/>
    <s v="Completed"/>
    <m/>
  </r>
  <r>
    <x v="0"/>
    <s v="24054W"/>
    <x v="5"/>
    <x v="0"/>
    <x v="0"/>
    <d v="2025-01-16T00:00:00"/>
    <d v="2025-01-22T00:00:00"/>
    <n v="6"/>
    <x v="0"/>
    <n v="481"/>
    <m/>
    <s v="Completed"/>
    <s v="TDR &amp; DD delay from POL"/>
  </r>
  <r>
    <x v="3"/>
    <s v="25002W"/>
    <x v="2"/>
    <x v="0"/>
    <x v="0"/>
    <d v="2025-01-18T00:00:00"/>
    <d v="2025-01-21T00:00:00"/>
    <n v="3"/>
    <x v="0"/>
    <n v="1071"/>
    <m/>
    <s v="Completed"/>
    <m/>
  </r>
  <r>
    <x v="2"/>
    <s v="25001W"/>
    <x v="3"/>
    <x v="0"/>
    <x v="0"/>
    <d v="2025-01-18T00:00:00"/>
    <d v="2025-01-23T00:00:00"/>
    <n v="5"/>
    <x v="0"/>
    <n v="1763"/>
    <m/>
    <s v="Completed"/>
    <s v="TDR &amp; DD delay from POL"/>
  </r>
  <r>
    <x v="3"/>
    <s v="25002W"/>
    <x v="4"/>
    <x v="0"/>
    <x v="0"/>
    <d v="2025-01-20T00:00:00"/>
    <d v="2025-01-22T00:00:00"/>
    <n v="2"/>
    <x v="1"/>
    <n v="110"/>
    <m/>
    <s v="Completed"/>
    <m/>
  </r>
  <r>
    <x v="3"/>
    <s v="25002W"/>
    <x v="1"/>
    <x v="0"/>
    <x v="0"/>
    <d v="2025-01-23T00:00:00"/>
    <d v="2025-01-27T00:00:00"/>
    <n v="4"/>
    <x v="0"/>
    <n v="647"/>
    <m/>
    <s v="Completed"/>
    <s v="TDR &amp; DD delay from POL"/>
  </r>
  <r>
    <x v="2"/>
    <s v="25001W"/>
    <x v="5"/>
    <x v="0"/>
    <x v="0"/>
    <d v="2025-01-24T00:00:00"/>
    <d v="2025-01-30T00:00:00"/>
    <n v="6"/>
    <x v="0"/>
    <n v="1209"/>
    <m/>
    <s v="Completed"/>
    <s v="TDR &amp; DD delay from POL"/>
  </r>
  <r>
    <x v="3"/>
    <s v="25002W"/>
    <x v="3"/>
    <x v="0"/>
    <x v="0"/>
    <d v="2025-01-28T00:00:00"/>
    <d v="2025-02-10T00:00:00"/>
    <n v="13"/>
    <x v="0"/>
    <n v="1156"/>
    <m/>
    <s v="Completed"/>
    <s v="TDR &amp; DD delay from POL / China Holiday"/>
  </r>
  <r>
    <x v="4"/>
    <s v="25004W"/>
    <x v="3"/>
    <x v="0"/>
    <x v="0"/>
    <d v="2025-01-30T00:00:00"/>
    <d v="2025-02-11T00:00:00"/>
    <n v="12"/>
    <x v="0"/>
    <n v="1687"/>
    <m/>
    <s v="Completed"/>
    <s v="TDR &amp; DD delay from POL / China Holiday"/>
  </r>
  <r>
    <x v="5"/>
    <s v="25003W"/>
    <x v="0"/>
    <x v="0"/>
    <x v="0"/>
    <d v="2025-01-30T00:00:00"/>
    <d v="2025-01-31T00:00:00"/>
    <n v="1"/>
    <x v="1"/>
    <n v="1216"/>
    <m/>
    <s v="Completed"/>
    <m/>
  </r>
  <r>
    <x v="3"/>
    <s v="25002W"/>
    <x v="5"/>
    <x v="0"/>
    <x v="1"/>
    <d v="2025-01-31T00:00:00"/>
    <d v="2025-02-10T00:00:00"/>
    <n v="10"/>
    <x v="0"/>
    <n v="1039"/>
    <m/>
    <s v="Completed"/>
    <s v="TDR &amp; DD delay from POL / China Holiday"/>
  </r>
  <r>
    <x v="3"/>
    <s v="25002W"/>
    <x v="3"/>
    <x v="0"/>
    <x v="1"/>
    <d v="2025-01-28T00:00:00"/>
    <d v="2025-02-10T00:00:00"/>
    <n v="13"/>
    <x v="0"/>
    <n v="1156"/>
    <m/>
    <s v="Completed"/>
    <m/>
  </r>
  <r>
    <x v="4"/>
    <s v="25004W"/>
    <x v="3"/>
    <x v="0"/>
    <x v="1"/>
    <d v="2025-01-30T00:00:00"/>
    <d v="2025-02-11T00:00:00"/>
    <n v="12"/>
    <x v="0"/>
    <n v="1687"/>
    <m/>
    <s v="Completed"/>
    <m/>
  </r>
  <r>
    <x v="3"/>
    <s v="25002W"/>
    <x v="5"/>
    <x v="0"/>
    <x v="1"/>
    <d v="2025-01-31T00:00:00"/>
    <d v="2025-02-10T00:00:00"/>
    <n v="10"/>
    <x v="0"/>
    <n v="1039"/>
    <m/>
    <s v="Completed"/>
    <m/>
  </r>
  <r>
    <x v="4"/>
    <s v="25004W"/>
    <x v="1"/>
    <x v="0"/>
    <x v="1"/>
    <d v="2025-02-01T00:00:00"/>
    <d v="2025-02-03T00:00:00"/>
    <n v="2"/>
    <x v="1"/>
    <n v="688"/>
    <m/>
    <s v="Completed"/>
    <m/>
  </r>
  <r>
    <x v="5"/>
    <s v="25003W"/>
    <x v="3"/>
    <x v="0"/>
    <x v="1"/>
    <d v="2025-02-04T00:00:00"/>
    <d v="2025-02-10T00:00:00"/>
    <n v="6"/>
    <x v="0"/>
    <n v="445"/>
    <m/>
    <s v="Completed"/>
    <m/>
  </r>
  <r>
    <x v="5"/>
    <s v="25003W"/>
    <x v="6"/>
    <x v="0"/>
    <x v="1"/>
    <d v="2025-02-06T00:00:00"/>
    <d v="2025-02-12T00:00:00"/>
    <n v="6"/>
    <x v="0"/>
    <n v="212"/>
    <m/>
    <s v="Completed"/>
    <m/>
  </r>
  <r>
    <x v="5"/>
    <s v="25003W"/>
    <x v="5"/>
    <x v="0"/>
    <x v="1"/>
    <d v="2025-02-08T00:00:00"/>
    <d v="2025-02-14T00:00:00"/>
    <n v="6"/>
    <x v="0"/>
    <n v="1009"/>
    <m/>
    <s v="Completed"/>
    <m/>
  </r>
  <r>
    <x v="2"/>
    <s v="25001W"/>
    <x v="7"/>
    <x v="0"/>
    <x v="1"/>
    <d v="2025-02-09T00:00:00"/>
    <d v="2025-02-19T00:00:00"/>
    <n v="10"/>
    <x v="0"/>
    <n v="437"/>
    <m/>
    <s v="Completed"/>
    <m/>
  </r>
  <r>
    <x v="6"/>
    <s v="25005W"/>
    <x v="2"/>
    <x v="0"/>
    <x v="1"/>
    <d v="2025-02-10T00:00:00"/>
    <d v="2025-02-12T00:00:00"/>
    <n v="2"/>
    <x v="1"/>
    <n v="987"/>
    <m/>
    <s v="Completed"/>
    <m/>
  </r>
  <r>
    <x v="2"/>
    <s v="25001W"/>
    <x v="8"/>
    <x v="0"/>
    <x v="1"/>
    <d v="2025-02-11T00:00:00"/>
    <d v="2025-02-19T00:00:00"/>
    <n v="8"/>
    <x v="0"/>
    <n v="756"/>
    <m/>
    <s v="Completed"/>
    <m/>
  </r>
  <r>
    <x v="6"/>
    <s v="25005W"/>
    <x v="4"/>
    <x v="0"/>
    <x v="1"/>
    <d v="2025-02-12T00:00:00"/>
    <d v="2025-02-12T00:00:00"/>
    <n v="0"/>
    <x v="1"/>
    <n v="215"/>
    <m/>
    <s v="Completed"/>
    <m/>
  </r>
  <r>
    <x v="6"/>
    <s v="25005W"/>
    <x v="0"/>
    <x v="0"/>
    <x v="1"/>
    <d v="2025-02-14T00:00:00"/>
    <d v="2025-02-14T00:00:00"/>
    <n v="0"/>
    <x v="1"/>
    <n v="570"/>
    <m/>
    <s v="Completed"/>
    <m/>
  </r>
  <r>
    <x v="2"/>
    <s v="25001W"/>
    <x v="9"/>
    <x v="0"/>
    <x v="1"/>
    <d v="2025-02-15T00:00:00"/>
    <d v="2025-02-19T00:00:00"/>
    <n v="4"/>
    <x v="0"/>
    <n v="1126"/>
    <m/>
    <s v="Completed"/>
    <m/>
  </r>
  <r>
    <x v="5"/>
    <s v="25003W"/>
    <x v="10"/>
    <x v="0"/>
    <x v="1"/>
    <d v="2025-02-15T00:00:00"/>
    <d v="2025-02-24T00:00:00"/>
    <n v="9"/>
    <x v="0"/>
    <n v="266"/>
    <m/>
    <s v="Completed"/>
    <m/>
  </r>
  <r>
    <x v="6"/>
    <s v="25005W"/>
    <x v="1"/>
    <x v="0"/>
    <x v="1"/>
    <d v="2025-02-16T00:00:00"/>
    <d v="2025-02-17T00:00:00"/>
    <n v="1"/>
    <x v="1"/>
    <n v="247"/>
    <m/>
    <s v="Completed"/>
    <m/>
  </r>
  <r>
    <x v="6"/>
    <s v="25005W"/>
    <x v="3"/>
    <x v="0"/>
    <x v="1"/>
    <d v="2025-02-17T00:00:00"/>
    <d v="2025-02-19T00:00:00"/>
    <n v="2"/>
    <x v="1"/>
    <n v="351"/>
    <m/>
    <s v="Completed"/>
    <m/>
  </r>
  <r>
    <x v="3"/>
    <s v="25002E"/>
    <x v="7"/>
    <x v="0"/>
    <x v="1"/>
    <d v="2025-02-17T00:00:00"/>
    <d v="2025-02-20T00:00:00"/>
    <n v="3"/>
    <x v="0"/>
    <n v="193"/>
    <m/>
    <s v="Completed"/>
    <m/>
  </r>
  <r>
    <x v="6"/>
    <s v="25005W"/>
    <x v="5"/>
    <x v="0"/>
    <x v="1"/>
    <d v="2025-02-20T00:00:00"/>
    <d v="2025-02-25T00:00:00"/>
    <n v="5"/>
    <x v="0"/>
    <n v="151"/>
    <m/>
    <s v="Completed"/>
    <m/>
  </r>
  <r>
    <x v="1"/>
    <s v="25006W"/>
    <x v="2"/>
    <x v="0"/>
    <x v="1"/>
    <d v="2025-02-22T00:00:00"/>
    <d v="2025-02-25T00:00:00"/>
    <n v="3"/>
    <x v="0"/>
    <n v="387"/>
    <m/>
    <s v="Completed"/>
    <m/>
  </r>
  <r>
    <x v="3"/>
    <s v="25002E"/>
    <x v="9"/>
    <x v="0"/>
    <x v="1"/>
    <d v="2025-02-22T00:00:00"/>
    <d v="2025-02-26T00:00:00"/>
    <n v="4"/>
    <x v="0"/>
    <n v="1348"/>
    <m/>
    <s v="Completed"/>
    <m/>
  </r>
  <r>
    <x v="1"/>
    <s v="25006W"/>
    <x v="4"/>
    <x v="0"/>
    <x v="1"/>
    <d v="2025-02-23T00:00:00"/>
    <d v="2025-02-26T00:00:00"/>
    <n v="3"/>
    <x v="0"/>
    <n v="75"/>
    <m/>
    <s v="Completed"/>
    <m/>
  </r>
  <r>
    <x v="1"/>
    <s v="25006W"/>
    <x v="0"/>
    <x v="0"/>
    <x v="1"/>
    <d v="2025-02-25T00:00:00"/>
    <d v="2025-02-26T00:00:00"/>
    <n v="1"/>
    <x v="1"/>
    <n v="786"/>
    <m/>
    <s v="Completed"/>
    <m/>
  </r>
  <r>
    <x v="0"/>
    <s v="25007W"/>
    <x v="2"/>
    <x v="0"/>
    <x v="1"/>
    <d v="2025-02-26T00:00:00"/>
    <d v="2025-02-26T00:00:00"/>
    <n v="0"/>
    <x v="1"/>
    <n v="183"/>
    <m/>
    <s v="Completed"/>
    <m/>
  </r>
  <r>
    <x v="7"/>
    <m/>
    <x v="11"/>
    <x v="1"/>
    <x v="2"/>
    <m/>
    <m/>
    <m/>
    <x v="2"/>
    <m/>
    <m/>
    <m/>
    <m/>
  </r>
  <r>
    <x v="7"/>
    <m/>
    <x v="11"/>
    <x v="1"/>
    <x v="2"/>
    <m/>
    <m/>
    <m/>
    <x v="2"/>
    <m/>
    <m/>
    <m/>
    <m/>
  </r>
  <r>
    <x v="7"/>
    <m/>
    <x v="11"/>
    <x v="1"/>
    <x v="2"/>
    <m/>
    <m/>
    <m/>
    <x v="2"/>
    <m/>
    <m/>
    <m/>
    <m/>
  </r>
  <r>
    <x v="7"/>
    <m/>
    <x v="11"/>
    <x v="1"/>
    <x v="2"/>
    <m/>
    <m/>
    <m/>
    <x v="2"/>
    <m/>
    <m/>
    <m/>
    <m/>
  </r>
  <r>
    <x v="7"/>
    <m/>
    <x v="11"/>
    <x v="1"/>
    <x v="2"/>
    <m/>
    <m/>
    <m/>
    <x v="2"/>
    <m/>
    <m/>
    <m/>
    <m/>
  </r>
  <r>
    <x v="7"/>
    <m/>
    <x v="11"/>
    <x v="1"/>
    <x v="2"/>
    <m/>
    <m/>
    <m/>
    <x v="2"/>
    <m/>
    <m/>
    <m/>
    <m/>
  </r>
  <r>
    <x v="7"/>
    <m/>
    <x v="11"/>
    <x v="1"/>
    <x v="2"/>
    <m/>
    <m/>
    <m/>
    <x v="2"/>
    <m/>
    <m/>
    <m/>
    <m/>
  </r>
  <r>
    <x v="7"/>
    <m/>
    <x v="11"/>
    <x v="1"/>
    <x v="2"/>
    <m/>
    <m/>
    <m/>
    <x v="2"/>
    <m/>
    <m/>
    <m/>
    <m/>
  </r>
  <r>
    <x v="7"/>
    <m/>
    <x v="11"/>
    <x v="1"/>
    <x v="2"/>
    <m/>
    <m/>
    <m/>
    <x v="2"/>
    <m/>
    <m/>
    <m/>
    <m/>
  </r>
  <r>
    <x v="7"/>
    <m/>
    <x v="11"/>
    <x v="1"/>
    <x v="2"/>
    <m/>
    <m/>
    <m/>
    <x v="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B9A6FE-9DF7-4589-B2BC-E88353ED65A2}" name="PivotTable2"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4:B22" firstHeaderRow="1" firstDataRow="1" firstDataCol="1"/>
  <pivotFields count="15">
    <pivotField showAll="0"/>
    <pivotField axis="axisRow" showAll="0" sortType="descending">
      <items count="10">
        <item x="1"/>
        <item x="0"/>
        <item x="2"/>
        <item x="3"/>
        <item x="5"/>
        <item x="4"/>
        <item x="6"/>
        <item m="1" x="7"/>
        <item m="1" x="8"/>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numFmtId="14" showAll="0"/>
    <pivotField showAll="0">
      <items count="24">
        <item x="0"/>
        <item x="1"/>
        <item x="2"/>
        <item x="4"/>
        <item x="5"/>
        <item x="3"/>
        <item x="6"/>
        <item x="8"/>
        <item x="7"/>
        <item x="9"/>
        <item x="10"/>
        <item x="11"/>
        <item x="14"/>
        <item x="12"/>
        <item x="13"/>
        <item x="15"/>
        <item x="16"/>
        <item x="17"/>
        <item x="18"/>
        <item x="19"/>
        <item x="20"/>
        <item m="1" x="21"/>
        <item m="1" x="22"/>
        <item t="default"/>
      </items>
    </pivotField>
    <pivotField showAll="0"/>
    <pivotField showAll="0"/>
    <pivotField numFmtId="3"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v="3"/>
    </i>
    <i>
      <x v="2"/>
    </i>
    <i>
      <x v="1"/>
    </i>
    <i>
      <x v="6"/>
    </i>
    <i>
      <x v="4"/>
    </i>
    <i>
      <x v="5"/>
    </i>
    <i>
      <x/>
    </i>
    <i t="grand">
      <x/>
    </i>
  </rowItems>
  <colItems count="1">
    <i/>
  </colItems>
  <dataFields count="1">
    <dataField name="Count of POL" fld="2" subtotal="count" baseField="0" baseItem="0"/>
  </dataFields>
  <chartFormats count="2">
    <chartFormat chart="6"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AF7758A-3E54-43C8-8268-E30ACB9F1D19}" name="PivotTable17"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B38:B39" firstHeaderRow="1" firstDataRow="1" firstDataCol="0"/>
  <pivotFields count="15">
    <pivotField showAll="0"/>
    <pivotField showAll="0"/>
    <pivotField showAll="0"/>
    <pivotField showAll="0"/>
    <pivotField showAll="0"/>
    <pivotField numFmtId="14" showAll="0"/>
    <pivotField showAll="0">
      <items count="24">
        <item x="0"/>
        <item x="1"/>
        <item x="2"/>
        <item x="4"/>
        <item x="5"/>
        <item x="3"/>
        <item x="6"/>
        <item x="8"/>
        <item x="7"/>
        <item x="9"/>
        <item x="10"/>
        <item x="11"/>
        <item x="14"/>
        <item x="12"/>
        <item x="13"/>
        <item x="15"/>
        <item x="16"/>
        <item x="17"/>
        <item x="18"/>
        <item x="19"/>
        <item x="20"/>
        <item m="1" x="21"/>
        <item m="1" x="22"/>
        <item t="default"/>
      </items>
    </pivotField>
    <pivotField showAll="0"/>
    <pivotField showAll="0"/>
    <pivotField dataField="1" numFmtId="3"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No of container" fld="9" subtotal="count" baseField="1"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EC9BF9F-FFE7-4742-9BAC-DA58EE2F5007}" name="PivotTable13"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A89:B101" firstHeaderRow="1" firstDataRow="1" firstDataCol="1"/>
  <pivotFields count="15">
    <pivotField dataField="1" showAll="0"/>
    <pivotField showAll="0"/>
    <pivotField axis="axisRow" showAll="0" sortType="ascending">
      <items count="12">
        <item x="7"/>
        <item x="9"/>
        <item x="4"/>
        <item x="3"/>
        <item x="5"/>
        <item x="1"/>
        <item x="0"/>
        <item x="2"/>
        <item x="6"/>
        <item x="10"/>
        <item x="8"/>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showAll="0">
      <items count="24">
        <item x="0"/>
        <item x="1"/>
        <item x="2"/>
        <item x="4"/>
        <item x="5"/>
        <item x="3"/>
        <item x="6"/>
        <item x="8"/>
        <item x="7"/>
        <item x="9"/>
        <item x="10"/>
        <item x="11"/>
        <item x="14"/>
        <item x="12"/>
        <item x="13"/>
        <item x="15"/>
        <item x="16"/>
        <item x="17"/>
        <item x="18"/>
        <item x="19"/>
        <item x="20"/>
        <item m="1" x="21"/>
        <item m="1" x="22"/>
        <item t="default"/>
      </items>
    </pivotField>
    <pivotField showAll="0"/>
    <pivotField showAll="0"/>
    <pivotField numFmtId="3"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2"/>
  </rowFields>
  <rowItems count="12">
    <i>
      <x/>
    </i>
    <i>
      <x v="10"/>
    </i>
    <i>
      <x v="1"/>
    </i>
    <i>
      <x v="8"/>
    </i>
    <i>
      <x v="9"/>
    </i>
    <i>
      <x v="2"/>
    </i>
    <i>
      <x v="7"/>
    </i>
    <i>
      <x v="6"/>
    </i>
    <i>
      <x v="5"/>
    </i>
    <i>
      <x v="4"/>
    </i>
    <i>
      <x v="3"/>
    </i>
    <i t="grand">
      <x/>
    </i>
  </rowItems>
  <colItems count="1">
    <i/>
  </colItems>
  <dataFields count="1">
    <dataField name="Count of Vessel Name" fld="0" subtotal="count" baseField="0" baseItem="0"/>
  </dataFields>
  <chartFormats count="1">
    <chartFormat chart="4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F794F35-87EF-4C35-8D3C-73026CFC3A96}" name="PivotTable3"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16" firstHeaderRow="1" firstDataRow="1" firstDataCol="1"/>
  <pivotFields count="15">
    <pivotField showAll="0"/>
    <pivotField showAll="0"/>
    <pivotField showAll="0"/>
    <pivotField showAll="0"/>
    <pivotField showAll="0"/>
    <pivotField numFmtId="14" showAll="0"/>
    <pivotField showAll="0">
      <items count="24">
        <item x="0"/>
        <item x="1"/>
        <item x="2"/>
        <item x="4"/>
        <item x="5"/>
        <item x="3"/>
        <item x="6"/>
        <item x="8"/>
        <item x="7"/>
        <item x="9"/>
        <item x="10"/>
        <item x="11"/>
        <item x="14"/>
        <item x="12"/>
        <item x="13"/>
        <item x="15"/>
        <item x="16"/>
        <item x="17"/>
        <item x="18"/>
        <item x="19"/>
        <item x="20"/>
        <item m="1" x="21"/>
        <item m="1" x="22"/>
        <item t="default"/>
      </items>
    </pivotField>
    <pivotField axis="axisRow" dataField="1" showAll="0">
      <items count="13">
        <item x="1"/>
        <item x="2"/>
        <item x="0"/>
        <item x="4"/>
        <item x="6"/>
        <item x="5"/>
        <item x="3"/>
        <item x="9"/>
        <item x="8"/>
        <item x="7"/>
        <item x="10"/>
        <item x="11"/>
        <item t="default"/>
      </items>
    </pivotField>
    <pivotField showAll="0"/>
    <pivotField numFmtId="3"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Count of TA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A8E20EA-019F-40FF-AAEB-E92C56616A42}" name="PivotTable6"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F66:F69" firstHeaderRow="1" firstDataRow="1" firstDataCol="1"/>
  <pivotFields count="15">
    <pivotField showAll="0"/>
    <pivotField showAll="0"/>
    <pivotField showAll="0"/>
    <pivotField showAll="0"/>
    <pivotField axis="axisRow" showAll="0">
      <items count="3">
        <item x="0"/>
        <item x="1"/>
        <item t="default"/>
      </items>
    </pivotField>
    <pivotField numFmtId="14" showAll="0"/>
    <pivotField showAll="0">
      <items count="24">
        <item x="0"/>
        <item x="1"/>
        <item x="2"/>
        <item x="4"/>
        <item x="5"/>
        <item x="3"/>
        <item x="6"/>
        <item x="8"/>
        <item x="7"/>
        <item x="9"/>
        <item x="10"/>
        <item x="11"/>
        <item x="14"/>
        <item x="12"/>
        <item x="13"/>
        <item x="15"/>
        <item x="16"/>
        <item x="17"/>
        <item x="18"/>
        <item x="19"/>
        <item x="20"/>
        <item m="1" x="21"/>
        <item m="1" x="22"/>
        <item t="default"/>
      </items>
    </pivotField>
    <pivotField showAll="0"/>
    <pivotField showAll="0"/>
    <pivotField numFmtId="3"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4"/>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7C52D2C-36F5-46A6-9C4E-278DE6FB2B72}" name="PivotTable11"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H24:O26" firstHeaderRow="1" firstDataRow="2" firstDataCol="1"/>
  <pivotFields count="15">
    <pivotField showAll="0"/>
    <pivotField showAll="0"/>
    <pivotField axis="axisCol" dataField="1" showAll="0" sortType="descending">
      <items count="7">
        <item x="4"/>
        <item x="3"/>
        <item x="5"/>
        <item x="1"/>
        <item x="0"/>
        <item x="2"/>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showAll="0">
      <items count="16">
        <item x="0"/>
        <item x="1"/>
        <item x="2"/>
        <item x="4"/>
        <item x="5"/>
        <item x="3"/>
        <item x="6"/>
        <item x="8"/>
        <item x="7"/>
        <item x="9"/>
        <item x="10"/>
        <item x="11"/>
        <item x="14"/>
        <item x="12"/>
        <item x="13"/>
        <item t="default"/>
      </items>
    </pivotField>
    <pivotField showAll="0"/>
    <pivotField showAll="0"/>
    <pivotField numFmtId="3"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7">
    <i>
      <x v="1"/>
    </i>
    <i>
      <x v="3"/>
    </i>
    <i>
      <x v="4"/>
    </i>
    <i>
      <x v="2"/>
    </i>
    <i>
      <x v="5"/>
    </i>
    <i>
      <x/>
    </i>
    <i t="grand">
      <x/>
    </i>
  </colItems>
  <dataFields count="1">
    <dataField name="Count of PO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7CD76C7-447B-4105-B93C-3A0A0155C796}" name="PivotTable19"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F52:G55" firstHeaderRow="1" firstDataRow="1" firstDataCol="1"/>
  <pivotFields count="15">
    <pivotField showAll="0"/>
    <pivotField showAll="0"/>
    <pivotField showAll="0"/>
    <pivotField showAll="0"/>
    <pivotField axis="axisRow" dataField="1" showAll="0">
      <items count="3">
        <item x="0"/>
        <item x="1"/>
        <item t="default"/>
      </items>
    </pivotField>
    <pivotField numFmtId="14" showAll="0"/>
    <pivotField showAll="0">
      <items count="24">
        <item x="0"/>
        <item x="1"/>
        <item x="2"/>
        <item x="4"/>
        <item x="5"/>
        <item x="3"/>
        <item x="6"/>
        <item x="8"/>
        <item x="7"/>
        <item x="9"/>
        <item x="10"/>
        <item x="11"/>
        <item x="14"/>
        <item x="12"/>
        <item x="13"/>
        <item x="15"/>
        <item x="16"/>
        <item x="17"/>
        <item x="18"/>
        <item x="19"/>
        <item x="20"/>
        <item m="1" x="21"/>
        <item m="1" x="22"/>
        <item t="default"/>
      </items>
    </pivotField>
    <pivotField showAll="0"/>
    <pivotField showAll="0"/>
    <pivotField numFmtId="3"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4"/>
  </rowFields>
  <rowItems count="3">
    <i>
      <x/>
    </i>
    <i>
      <x v="1"/>
    </i>
    <i t="grand">
      <x/>
    </i>
  </rowItems>
  <colItems count="1">
    <i/>
  </colItems>
  <dataFields count="1">
    <dataField name="Count of Mont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8EFCC71-D6EC-45FA-BA7B-078DE4040504}" name="PivotTable5"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E18:F21" firstHeaderRow="1" firstDataRow="1" firstDataCol="1"/>
  <pivotFields count="15">
    <pivotField showAll="0"/>
    <pivotField showAll="0"/>
    <pivotField showAll="0"/>
    <pivotField showAll="0"/>
    <pivotField showAll="0"/>
    <pivotField numFmtId="14" showAll="0"/>
    <pivotField showAll="0">
      <items count="24">
        <item x="0"/>
        <item x="1"/>
        <item x="2"/>
        <item x="4"/>
        <item x="5"/>
        <item x="3"/>
        <item x="6"/>
        <item x="8"/>
        <item x="7"/>
        <item x="9"/>
        <item x="10"/>
        <item x="11"/>
        <item x="14"/>
        <item x="12"/>
        <item x="13"/>
        <item x="15"/>
        <item x="16"/>
        <item x="17"/>
        <item x="18"/>
        <item x="19"/>
        <item x="20"/>
        <item m="1" x="21"/>
        <item m="1" x="22"/>
        <item t="default"/>
      </items>
    </pivotField>
    <pivotField showAll="0"/>
    <pivotField axis="axisRow" dataField="1" showAll="0">
      <items count="3">
        <item x="0"/>
        <item x="1"/>
        <item t="default"/>
      </items>
    </pivotField>
    <pivotField numFmtId="3"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t="grand">
      <x/>
    </i>
  </rowItems>
  <colItems count="1">
    <i/>
  </colItems>
  <dataFields count="1">
    <dataField name="Count of TAT2" fld="8" subtotal="count" baseField="0" baseItem="0"/>
  </dataFields>
  <chartFormats count="3">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8" count="1" selected="0">
            <x v="0"/>
          </reference>
        </references>
      </pivotArea>
    </chartFormat>
    <chartFormat chart="5" format="3">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FCF7557-F4ED-474F-8A71-D3594CEF5C55}" name="PivotTable12"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H36:I44" firstHeaderRow="1" firstDataRow="1" firstDataCol="1"/>
  <pivotFields count="15">
    <pivotField axis="axisRow" showAll="0" sortType="ascending">
      <items count="8">
        <item x="2"/>
        <item x="1"/>
        <item x="3"/>
        <item x="5"/>
        <item x="6"/>
        <item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pivotField showAll="0">
      <items count="24">
        <item x="0"/>
        <item x="1"/>
        <item x="2"/>
        <item x="4"/>
        <item x="5"/>
        <item x="3"/>
        <item x="6"/>
        <item x="8"/>
        <item x="7"/>
        <item x="9"/>
        <item x="10"/>
        <item x="11"/>
        <item x="14"/>
        <item x="12"/>
        <item x="13"/>
        <item x="15"/>
        <item x="16"/>
        <item x="17"/>
        <item x="18"/>
        <item x="19"/>
        <item x="20"/>
        <item m="1" x="21"/>
        <item m="1" x="22"/>
        <item t="default"/>
      </items>
    </pivotField>
    <pivotField showAll="0"/>
    <pivotField showAll="0"/>
    <pivotField dataField="1" numFmtId="3"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0"/>
  </rowFields>
  <rowItems count="8">
    <i>
      <x v="6"/>
    </i>
    <i>
      <x v="1"/>
    </i>
    <i>
      <x v="3"/>
    </i>
    <i>
      <x v="4"/>
    </i>
    <i>
      <x v="5"/>
    </i>
    <i>
      <x/>
    </i>
    <i>
      <x v="2"/>
    </i>
    <i t="grand">
      <x/>
    </i>
  </rowItems>
  <colItems count="1">
    <i/>
  </colItems>
  <dataFields count="1">
    <dataField name="Count of No of container" fld="9" subtotal="count" baseField="6"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17D3B46-98B0-49BF-BDA4-BFB935D9E55D}" name="PivotTable7"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10:I15" firstHeaderRow="1" firstDataRow="1" firstDataCol="1"/>
  <pivotFields count="15">
    <pivotField showAll="0"/>
    <pivotField showAll="0"/>
    <pivotField showAll="0"/>
    <pivotField showAll="0"/>
    <pivotField showAll="0"/>
    <pivotField numFmtId="14" showAll="0"/>
    <pivotField showAll="0">
      <items count="16">
        <item x="0"/>
        <item x="1"/>
        <item x="2"/>
        <item x="4"/>
        <item x="5"/>
        <item x="3"/>
        <item x="6"/>
        <item x="8"/>
        <item x="7"/>
        <item x="9"/>
        <item x="10"/>
        <item x="11"/>
        <item x="14"/>
        <item x="12"/>
        <item x="13"/>
        <item t="default"/>
      </items>
    </pivotField>
    <pivotField showAll="0"/>
    <pivotField showAll="0"/>
    <pivotField numFmtId="3" showAll="0"/>
    <pivotField showAll="0"/>
    <pivotField showAll="0"/>
    <pivotField axis="axisRow" dataField="1" showAll="0">
      <items count="5">
        <item x="1"/>
        <item x="2"/>
        <item x="3"/>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5">
    <i>
      <x/>
    </i>
    <i>
      <x v="1"/>
    </i>
    <i>
      <x v="2"/>
    </i>
    <i>
      <x v="3"/>
    </i>
    <i t="grand">
      <x/>
    </i>
  </rowItems>
  <colItems count="1">
    <i/>
  </colItems>
  <dataFields count="1">
    <dataField name="Count of Remarks"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4AB0A7F-E610-443D-BBCF-78A47BD9D548}" name="PivotTable16"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3">
    <pivotField showAll="0"/>
    <pivotField showAll="0"/>
    <pivotField showAll="0"/>
    <pivotField showAll="0"/>
    <pivotField showAll="0">
      <items count="3">
        <item x="0"/>
        <item x="1"/>
        <item t="default"/>
      </items>
    </pivotField>
    <pivotField numFmtId="14" showAll="0"/>
    <pivotField numFmtId="14"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69CF3D-E065-4E4A-A513-2DBE558F3C84}" name="PivotTable8"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72:B80" firstHeaderRow="1" firstDataRow="1" firstDataCol="1"/>
  <pivotFields count="15">
    <pivotField axis="axisRow" showAll="0" sortType="ascending">
      <items count="8">
        <item x="2"/>
        <item x="1"/>
        <item x="3"/>
        <item x="5"/>
        <item x="6"/>
        <item x="0"/>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numFmtId="14" showAll="0"/>
    <pivotField showAll="0">
      <items count="24">
        <item x="0"/>
        <item x="1"/>
        <item x="2"/>
        <item x="4"/>
        <item x="5"/>
        <item x="3"/>
        <item x="6"/>
        <item x="8"/>
        <item x="7"/>
        <item x="9"/>
        <item x="10"/>
        <item x="11"/>
        <item x="14"/>
        <item x="12"/>
        <item x="13"/>
        <item x="15"/>
        <item x="16"/>
        <item x="17"/>
        <item x="18"/>
        <item x="19"/>
        <item x="20"/>
        <item m="1" x="21"/>
        <item m="1" x="22"/>
        <item t="default"/>
      </items>
    </pivotField>
    <pivotField showAll="0"/>
    <pivotField showAll="0"/>
    <pivotField numFmtId="3"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0"/>
  </rowFields>
  <rowItems count="8">
    <i>
      <x v="6"/>
    </i>
    <i>
      <x v="1"/>
    </i>
    <i>
      <x v="3"/>
    </i>
    <i>
      <x v="4"/>
    </i>
    <i>
      <x v="5"/>
    </i>
    <i>
      <x/>
    </i>
    <i>
      <x v="2"/>
    </i>
    <i t="grand">
      <x/>
    </i>
  </rowItems>
  <colItems count="1">
    <i/>
  </colItems>
  <dataFields count="1">
    <dataField name="Count of Voyag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74B433E-3064-4067-BACC-BBEA13FD7977}" name="PivotTable21"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E28:F31" firstHeaderRow="1" firstDataRow="1" firstDataCol="1"/>
  <pivotFields count="13">
    <pivotField dataField="1" showAll="0"/>
    <pivotField showAll="0"/>
    <pivotField showAll="0"/>
    <pivotField showAll="0">
      <items count="2">
        <item x="0"/>
        <item t="default"/>
      </items>
    </pivotField>
    <pivotField axis="axisRow" showAll="0">
      <items count="3">
        <item x="0"/>
        <item x="1"/>
        <item t="default"/>
      </items>
    </pivotField>
    <pivotField numFmtId="14" showAll="0"/>
    <pivotField numFmtId="14"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Vessel Name" fld="0" subtotal="count" baseField="0" baseItem="0"/>
  </dataFields>
  <chartFormats count="1">
    <chartFormat chart="2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624B052-B611-4969-9BD9-4E91093830F4}" name="PivotTable20"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E20:F23" firstHeaderRow="1" firstDataRow="1" firstDataCol="1"/>
  <pivotFields count="13">
    <pivotField showAll="0"/>
    <pivotField showAll="0"/>
    <pivotField showAll="0"/>
    <pivotField showAll="0">
      <items count="2">
        <item x="0"/>
        <item t="default"/>
      </items>
    </pivotField>
    <pivotField showAll="0">
      <items count="3">
        <item x="0"/>
        <item x="1"/>
        <item t="default"/>
      </items>
    </pivotField>
    <pivotField numFmtId="14" showAll="0"/>
    <pivotField numFmtId="14" showAll="0"/>
    <pivotField showAll="0"/>
    <pivotField axis="axisRow" dataField="1" showAll="0">
      <items count="3">
        <item x="0"/>
        <item x="1"/>
        <item t="default"/>
      </items>
    </pivotField>
    <pivotField showAll="0"/>
    <pivotField showAll="0"/>
    <pivotField showAll="0"/>
    <pivotField showAll="0"/>
  </pivotFields>
  <rowFields count="1">
    <field x="8"/>
  </rowFields>
  <rowItems count="3">
    <i>
      <x/>
    </i>
    <i>
      <x v="1"/>
    </i>
    <i t="grand">
      <x/>
    </i>
  </rowItems>
  <colItems count="1">
    <i/>
  </colItems>
  <dataFields count="1">
    <dataField name="Count of TAT2"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5F64B2D-C423-448A-99B1-05A7D6827CEC}" name="PivotTable19"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3:F15" firstHeaderRow="1" firstDataRow="1" firstDataCol="1"/>
  <pivotFields count="13">
    <pivotField dataField="1" showAll="0"/>
    <pivotField showAll="0"/>
    <pivotField axis="axisRow" showAll="0" sortType="ascending">
      <items count="12">
        <item x="7"/>
        <item x="9"/>
        <item x="4"/>
        <item x="3"/>
        <item x="5"/>
        <item x="1"/>
        <item x="0"/>
        <item x="2"/>
        <item x="6"/>
        <item x="10"/>
        <item x="8"/>
        <item t="default"/>
      </items>
      <autoSortScope>
        <pivotArea dataOnly="0" outline="0" fieldPosition="0">
          <references count="1">
            <reference field="4294967294" count="1" selected="0">
              <x v="0"/>
            </reference>
          </references>
        </pivotArea>
      </autoSortScope>
    </pivotField>
    <pivotField showAll="0">
      <items count="2">
        <item x="0"/>
        <item t="default"/>
      </items>
    </pivotField>
    <pivotField showAll="0">
      <items count="3">
        <item x="0"/>
        <item x="1"/>
        <item t="default"/>
      </items>
    </pivotField>
    <pivotField numFmtId="14" showAll="0"/>
    <pivotField numFmtId="14" showAll="0"/>
    <pivotField showAll="0"/>
    <pivotField showAll="0"/>
    <pivotField showAll="0"/>
    <pivotField showAll="0"/>
    <pivotField showAll="0"/>
    <pivotField showAll="0"/>
  </pivotFields>
  <rowFields count="1">
    <field x="2"/>
  </rowFields>
  <rowItems count="12">
    <i>
      <x v="10"/>
    </i>
    <i>
      <x v="9"/>
    </i>
    <i>
      <x v="8"/>
    </i>
    <i>
      <x/>
    </i>
    <i>
      <x v="1"/>
    </i>
    <i>
      <x v="2"/>
    </i>
    <i>
      <x v="7"/>
    </i>
    <i>
      <x v="5"/>
    </i>
    <i>
      <x v="6"/>
    </i>
    <i>
      <x v="4"/>
    </i>
    <i>
      <x v="3"/>
    </i>
    <i t="grand">
      <x/>
    </i>
  </rowItems>
  <colItems count="1">
    <i/>
  </colItems>
  <dataFields count="1">
    <dataField name="Count of Vessel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D48B0B2-1A19-494E-87E0-254A44E09CEF}" name="PivotTable18"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5:B27" firstHeaderRow="1" firstDataRow="1" firstDataCol="1"/>
  <pivotFields count="13">
    <pivotField showAll="0"/>
    <pivotField showAll="0"/>
    <pivotField axis="axisRow" showAll="0" sortType="descending">
      <items count="12">
        <item x="7"/>
        <item x="9"/>
        <item x="4"/>
        <item x="3"/>
        <item x="5"/>
        <item x="1"/>
        <item x="0"/>
        <item x="2"/>
        <item x="6"/>
        <item x="10"/>
        <item x="8"/>
        <item t="default"/>
      </items>
      <autoSortScope>
        <pivotArea dataOnly="0" outline="0" fieldPosition="0">
          <references count="1">
            <reference field="4294967294" count="1" selected="0">
              <x v="0"/>
            </reference>
          </references>
        </pivotArea>
      </autoSortScope>
    </pivotField>
    <pivotField showAll="0">
      <items count="2">
        <item x="0"/>
        <item t="default"/>
      </items>
    </pivotField>
    <pivotField showAll="0">
      <items count="3">
        <item x="0"/>
        <item x="1"/>
        <item t="default"/>
      </items>
    </pivotField>
    <pivotField numFmtId="14" showAll="0"/>
    <pivotField numFmtId="14" showAll="0"/>
    <pivotField showAll="0"/>
    <pivotField showAll="0"/>
    <pivotField dataField="1" showAll="0"/>
    <pivotField showAll="0"/>
    <pivotField showAll="0"/>
    <pivotField showAll="0"/>
  </pivotFields>
  <rowFields count="1">
    <field x="2"/>
  </rowFields>
  <rowItems count="12">
    <i>
      <x v="3"/>
    </i>
    <i>
      <x v="4"/>
    </i>
    <i>
      <x v="6"/>
    </i>
    <i>
      <x v="5"/>
    </i>
    <i>
      <x v="7"/>
    </i>
    <i>
      <x v="1"/>
    </i>
    <i>
      <x v="10"/>
    </i>
    <i>
      <x/>
    </i>
    <i>
      <x v="2"/>
    </i>
    <i>
      <x v="9"/>
    </i>
    <i>
      <x v="8"/>
    </i>
    <i t="grand">
      <x/>
    </i>
  </rowItems>
  <colItems count="1">
    <i/>
  </colItems>
  <dataFields count="1">
    <dataField name="Sum of No of container"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4E8BA7D4-3F25-4818-A08E-7B944E372DAF}" name="PivotTable17"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13">
    <pivotField axis="axisRow" showAll="0" sortType="ascending">
      <items count="8">
        <item x="2"/>
        <item x="1"/>
        <item x="3"/>
        <item x="5"/>
        <item x="6"/>
        <item x="0"/>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2">
        <item x="0"/>
        <item t="default"/>
      </items>
    </pivotField>
    <pivotField showAll="0">
      <items count="3">
        <item x="0"/>
        <item x="1"/>
        <item t="default"/>
      </items>
    </pivotField>
    <pivotField numFmtId="14" showAll="0"/>
    <pivotField numFmtId="14" showAll="0"/>
    <pivotField showAll="0"/>
    <pivotField showAll="0"/>
    <pivotField showAll="0"/>
    <pivotField showAll="0"/>
    <pivotField showAll="0"/>
    <pivotField showAll="0"/>
  </pivotFields>
  <rowFields count="1">
    <field x="0"/>
  </rowFields>
  <rowItems count="8">
    <i>
      <x v="6"/>
    </i>
    <i>
      <x v="3"/>
    </i>
    <i>
      <x v="4"/>
    </i>
    <i>
      <x v="1"/>
    </i>
    <i>
      <x/>
    </i>
    <i>
      <x v="5"/>
    </i>
    <i>
      <x v="2"/>
    </i>
    <i t="grand">
      <x/>
    </i>
  </rowItems>
  <colItems count="1">
    <i/>
  </colItems>
  <dataFields count="1">
    <dataField name="Count of Voyag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3717589C-0061-4037-8693-4114795C39B5}" name="PivotTable5"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E29:F33" firstHeaderRow="1" firstDataRow="1" firstDataCol="1"/>
  <pivotFields count="13">
    <pivotField showAll="0"/>
    <pivotField showAll="0"/>
    <pivotField showAll="0"/>
    <pivotField showAll="0"/>
    <pivotField axis="axisRow" dataField="1" showAll="0">
      <items count="4">
        <item x="0"/>
        <item x="1"/>
        <item x="2"/>
        <item t="default"/>
      </items>
    </pivotField>
    <pivotField showAll="0"/>
    <pivotField showAll="0"/>
    <pivotField showAll="0"/>
    <pivotField showAll="0">
      <items count="4">
        <item x="0"/>
        <item x="1"/>
        <item x="2"/>
        <item t="default"/>
      </items>
    </pivotField>
    <pivotField showAll="0"/>
    <pivotField showAll="0"/>
    <pivotField showAll="0"/>
    <pivotField showAll="0"/>
  </pivotFields>
  <rowFields count="1">
    <field x="4"/>
  </rowFields>
  <rowItems count="4">
    <i>
      <x/>
    </i>
    <i>
      <x v="1"/>
    </i>
    <i>
      <x v="2"/>
    </i>
    <i t="grand">
      <x/>
    </i>
  </rowItems>
  <colItems count="1">
    <i/>
  </colItems>
  <dataFields count="1">
    <dataField name="Count of Mont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53FFE8E9-FACF-4B99-A793-9ECBF40E0CE5}" name="PivotTable4"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E21:F25" firstHeaderRow="1" firstDataRow="1" firstDataCol="1"/>
  <pivotFields count="13">
    <pivotField showAll="0"/>
    <pivotField showAll="0"/>
    <pivotField showAll="0"/>
    <pivotField showAll="0"/>
    <pivotField showAll="0">
      <items count="4">
        <item x="0"/>
        <item x="1"/>
        <item x="2"/>
        <item t="default"/>
      </items>
    </pivotField>
    <pivotField showAll="0"/>
    <pivotField showAll="0"/>
    <pivotField showAll="0"/>
    <pivotField axis="axisRow" dataField="1" showAll="0">
      <items count="4">
        <item x="0"/>
        <item x="1"/>
        <item x="2"/>
        <item t="default"/>
      </items>
    </pivotField>
    <pivotField showAll="0"/>
    <pivotField showAll="0"/>
    <pivotField showAll="0"/>
    <pivotField showAll="0"/>
  </pivotFields>
  <rowFields count="1">
    <field x="8"/>
  </rowFields>
  <rowItems count="4">
    <i>
      <x/>
    </i>
    <i>
      <x v="1"/>
    </i>
    <i>
      <x v="2"/>
    </i>
    <i t="grand">
      <x/>
    </i>
  </rowItems>
  <colItems count="1">
    <i/>
  </colItems>
  <dataFields count="1">
    <dataField name="Count of TAT2"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B4EEC080-1B7D-4230-9A6A-F0C81B81A2BD}" name="PivotTable3"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E3:F16" firstHeaderRow="1" firstDataRow="1" firstDataCol="1"/>
  <pivotFields count="13">
    <pivotField dataField="1" showAll="0"/>
    <pivotField showAll="0"/>
    <pivotField axis="axisRow" showAll="0" sortType="ascending">
      <items count="13">
        <item x="7"/>
        <item x="9"/>
        <item x="4"/>
        <item x="3"/>
        <item x="5"/>
        <item x="1"/>
        <item x="0"/>
        <item x="2"/>
        <item x="6"/>
        <item x="10"/>
        <item x="8"/>
        <item x="11"/>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s>
  <rowFields count="1">
    <field x="2"/>
  </rowFields>
  <rowItems count="13">
    <i>
      <x v="11"/>
    </i>
    <i>
      <x v="8"/>
    </i>
    <i>
      <x v="10"/>
    </i>
    <i>
      <x v="9"/>
    </i>
    <i>
      <x/>
    </i>
    <i>
      <x v="1"/>
    </i>
    <i>
      <x v="2"/>
    </i>
    <i>
      <x v="7"/>
    </i>
    <i>
      <x v="5"/>
    </i>
    <i>
      <x v="6"/>
    </i>
    <i>
      <x v="4"/>
    </i>
    <i>
      <x v="3"/>
    </i>
    <i t="grand">
      <x/>
    </i>
  </rowItems>
  <colItems count="1">
    <i/>
  </colItems>
  <dataFields count="1">
    <dataField name="Count of Vessel Name" fld="0" subtotal="count" baseField="0" baseItem="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B376693B-52A1-4B77-9979-EE4B883D7C56}" name="PivotTable2"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5:B28" firstHeaderRow="1" firstDataRow="1" firstDataCol="1"/>
  <pivotFields count="13">
    <pivotField showAll="0"/>
    <pivotField showAll="0"/>
    <pivotField axis="axisRow" showAll="0" sortType="descending">
      <items count="13">
        <item x="7"/>
        <item x="9"/>
        <item x="4"/>
        <item x="3"/>
        <item x="5"/>
        <item x="1"/>
        <item x="0"/>
        <item x="2"/>
        <item x="6"/>
        <item x="10"/>
        <item x="8"/>
        <item x="11"/>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showAll="0"/>
    <pivotField showAll="0"/>
    <pivotField showAll="0"/>
    <pivotField dataField="1" showAll="0"/>
    <pivotField showAll="0"/>
    <pivotField showAll="0"/>
    <pivotField showAll="0"/>
  </pivotFields>
  <rowFields count="1">
    <field x="2"/>
  </rowFields>
  <rowItems count="13">
    <i>
      <x v="3"/>
    </i>
    <i>
      <x v="4"/>
    </i>
    <i>
      <x v="6"/>
    </i>
    <i>
      <x v="5"/>
    </i>
    <i>
      <x v="7"/>
    </i>
    <i>
      <x v="1"/>
    </i>
    <i>
      <x v="10"/>
    </i>
    <i>
      <x/>
    </i>
    <i>
      <x v="2"/>
    </i>
    <i>
      <x v="9"/>
    </i>
    <i>
      <x v="8"/>
    </i>
    <i>
      <x v="11"/>
    </i>
    <i t="grand">
      <x/>
    </i>
  </rowItems>
  <colItems count="1">
    <i/>
  </colItems>
  <dataFields count="1">
    <dataField name="Sum of No of container" fld="9"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D73AD88B-B70F-44D7-8ABD-5A035E924896}" name="PivotTable1"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13">
    <pivotField axis="axisRow" showAll="0" sortType="ascending">
      <items count="9">
        <item x="2"/>
        <item x="1"/>
        <item x="3"/>
        <item x="5"/>
        <item x="6"/>
        <item x="0"/>
        <item x="4"/>
        <item x="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s>
  <rowFields count="1">
    <field x="0"/>
  </rowFields>
  <rowItems count="9">
    <i>
      <x v="7"/>
    </i>
    <i>
      <x v="6"/>
    </i>
    <i>
      <x v="3"/>
    </i>
    <i>
      <x v="1"/>
    </i>
    <i>
      <x v="4"/>
    </i>
    <i>
      <x v="5"/>
    </i>
    <i>
      <x/>
    </i>
    <i>
      <x v="2"/>
    </i>
    <i t="grand">
      <x/>
    </i>
  </rowItems>
  <colItems count="1">
    <i/>
  </colItems>
  <dataFields count="1">
    <dataField name="Count of Voyage" fld="1"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864662-E935-400B-8EAA-E7D979EF832E}" name="PivotTable1"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0" firstHeaderRow="1" firstDataRow="1" firstDataCol="1"/>
  <pivotFields count="15">
    <pivotField axis="axisRow" showAll="0">
      <items count="8">
        <item x="2"/>
        <item x="1"/>
        <item x="3"/>
        <item x="5"/>
        <item x="6"/>
        <item x="0"/>
        <item x="4"/>
        <item t="default"/>
      </items>
    </pivotField>
    <pivotField dataField="1" showAll="0"/>
    <pivotField showAll="0"/>
    <pivotField showAll="0"/>
    <pivotField showAll="0"/>
    <pivotField numFmtId="14" showAll="0"/>
    <pivotField showAll="0">
      <items count="24">
        <item x="0"/>
        <item x="1"/>
        <item x="2"/>
        <item x="4"/>
        <item x="5"/>
        <item x="3"/>
        <item x="6"/>
        <item x="8"/>
        <item x="7"/>
        <item x="9"/>
        <item x="10"/>
        <item x="11"/>
        <item x="14"/>
        <item x="12"/>
        <item x="13"/>
        <item x="15"/>
        <item x="16"/>
        <item x="17"/>
        <item x="18"/>
        <item x="19"/>
        <item x="20"/>
        <item m="1" x="21"/>
        <item m="1" x="22"/>
        <item t="default"/>
      </items>
    </pivotField>
    <pivotField showAll="0"/>
    <pivotField showAll="0">
      <items count="3">
        <item x="0"/>
        <item h="1" x="1"/>
        <item t="default"/>
      </items>
    </pivotField>
    <pivotField numFmtId="3"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7">
    <i>
      <x/>
    </i>
    <i>
      <x v="1"/>
    </i>
    <i>
      <x v="2"/>
    </i>
    <i>
      <x v="3"/>
    </i>
    <i>
      <x v="5"/>
    </i>
    <i>
      <x v="6"/>
    </i>
    <i t="grand">
      <x/>
    </i>
  </rowItems>
  <colItems count="1">
    <i/>
  </colItems>
  <dataFields count="1">
    <dataField name="Count of Voyage" fld="1"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AAFC43-1114-402C-8A88-811E636D4532}" name="PivotTable15"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6:B28" firstHeaderRow="1" firstDataRow="1" firstDataCol="1"/>
  <pivotFields count="15">
    <pivotField showAll="0"/>
    <pivotField showAll="0"/>
    <pivotField showAll="0"/>
    <pivotField axis="axisRow" dataField="1" showAll="0">
      <items count="2">
        <item x="0"/>
        <item t="default"/>
      </items>
    </pivotField>
    <pivotField showAll="0"/>
    <pivotField numFmtId="14" showAll="0"/>
    <pivotField showAll="0">
      <items count="24">
        <item x="0"/>
        <item x="1"/>
        <item x="2"/>
        <item x="4"/>
        <item x="5"/>
        <item x="3"/>
        <item x="6"/>
        <item x="8"/>
        <item x="7"/>
        <item x="9"/>
        <item x="10"/>
        <item x="11"/>
        <item x="14"/>
        <item x="12"/>
        <item x="13"/>
        <item x="15"/>
        <item x="16"/>
        <item x="17"/>
        <item x="18"/>
        <item x="19"/>
        <item x="20"/>
        <item m="1" x="21"/>
        <item m="1" x="22"/>
        <item t="default"/>
      </items>
    </pivotField>
    <pivotField showAll="0"/>
    <pivotField showAll="0"/>
    <pivotField numFmtId="3"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2">
    <i>
      <x/>
    </i>
    <i t="grand">
      <x/>
    </i>
  </rowItems>
  <colItems count="1">
    <i/>
  </colItems>
  <dataFields count="1">
    <dataField name="Average of year" fld="3"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A44C05-39D8-4921-9AA4-F766BC5ADB13}" name="PivotTable4"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C63:D66" firstHeaderRow="1" firstDataRow="1" firstDataCol="1"/>
  <pivotFields count="15">
    <pivotField showAll="0"/>
    <pivotField showAll="0"/>
    <pivotField showAll="0"/>
    <pivotField showAll="0"/>
    <pivotField axis="axisRow" dataField="1" showAll="0">
      <items count="3">
        <item x="0"/>
        <item x="1"/>
        <item t="default"/>
      </items>
    </pivotField>
    <pivotField numFmtId="14" showAll="0"/>
    <pivotField showAll="0">
      <items count="24">
        <item x="0"/>
        <item x="1"/>
        <item x="2"/>
        <item x="4"/>
        <item x="5"/>
        <item x="3"/>
        <item x="6"/>
        <item x="8"/>
        <item x="7"/>
        <item x="9"/>
        <item x="10"/>
        <item x="11"/>
        <item x="14"/>
        <item x="12"/>
        <item x="13"/>
        <item x="15"/>
        <item x="16"/>
        <item x="17"/>
        <item x="18"/>
        <item x="19"/>
        <item x="20"/>
        <item m="1" x="21"/>
        <item m="1" x="22"/>
        <item t="default"/>
      </items>
    </pivotField>
    <pivotField showAll="0"/>
    <pivotField showAll="0"/>
    <pivotField numFmtId="3"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4"/>
  </rowFields>
  <rowItems count="3">
    <i>
      <x/>
    </i>
    <i>
      <x v="1"/>
    </i>
    <i t="grand">
      <x/>
    </i>
  </rowItems>
  <colItems count="1">
    <i/>
  </colItems>
  <dataFields count="1">
    <dataField name="Count of Mont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F013F7-E826-4E02-96D8-6DA6F27E24AE}" name="PivotTable9"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17:I19" firstHeaderRow="1" firstDataRow="1" firstDataCol="1"/>
  <pivotFields count="15">
    <pivotField showAll="0"/>
    <pivotField showAll="0"/>
    <pivotField showAll="0"/>
    <pivotField showAll="0"/>
    <pivotField showAll="0"/>
    <pivotField numFmtId="14" showAll="0"/>
    <pivotField showAll="0">
      <items count="24">
        <item x="0"/>
        <item x="1"/>
        <item x="2"/>
        <item x="4"/>
        <item x="5"/>
        <item x="3"/>
        <item x="6"/>
        <item x="8"/>
        <item x="7"/>
        <item x="9"/>
        <item x="10"/>
        <item x="11"/>
        <item x="14"/>
        <item x="12"/>
        <item x="13"/>
        <item x="15"/>
        <item x="16"/>
        <item x="17"/>
        <item x="18"/>
        <item x="19"/>
        <item x="20"/>
        <item m="1" x="21"/>
        <item m="1" x="22"/>
        <item t="default"/>
      </items>
    </pivotField>
    <pivotField showAll="0"/>
    <pivotField dataField="1" showAll="0"/>
    <pivotField numFmtId="3" showAll="0"/>
    <pivotField showAll="0"/>
    <pivotField axis="axisRow" showAll="0">
      <items count="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2">
    <i>
      <x/>
    </i>
    <i t="grand">
      <x/>
    </i>
  </rowItems>
  <colItems count="1">
    <i/>
  </colItems>
  <dataFields count="1">
    <dataField name="Count of TAT2"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CF6CB2-15D6-47A4-A354-026016B637CD}" name="PivotTable18"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C50:D62" firstHeaderRow="1" firstDataRow="1" firstDataCol="1"/>
  <pivotFields count="15">
    <pivotField showAll="0"/>
    <pivotField showAll="0"/>
    <pivotField axis="axisRow" showAll="0" sortType="descending">
      <items count="12">
        <item x="4"/>
        <item x="3"/>
        <item x="5"/>
        <item x="1"/>
        <item x="0"/>
        <item x="2"/>
        <item x="6"/>
        <item x="7"/>
        <item x="8"/>
        <item x="9"/>
        <item x="10"/>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showAll="0">
      <items count="24">
        <item x="0"/>
        <item x="1"/>
        <item x="2"/>
        <item x="4"/>
        <item x="5"/>
        <item x="3"/>
        <item x="6"/>
        <item x="8"/>
        <item x="7"/>
        <item x="9"/>
        <item x="10"/>
        <item x="11"/>
        <item x="14"/>
        <item x="12"/>
        <item x="13"/>
        <item x="15"/>
        <item x="16"/>
        <item x="17"/>
        <item x="18"/>
        <item x="19"/>
        <item x="20"/>
        <item m="1" x="21"/>
        <item m="1" x="22"/>
        <item t="default"/>
      </items>
    </pivotField>
    <pivotField showAll="0"/>
    <pivotField showAll="0"/>
    <pivotField dataField="1" numFmtId="3"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2"/>
  </rowFields>
  <rowItems count="12">
    <i>
      <x v="1"/>
    </i>
    <i>
      <x v="2"/>
    </i>
    <i>
      <x v="4"/>
    </i>
    <i>
      <x v="3"/>
    </i>
    <i>
      <x v="5"/>
    </i>
    <i>
      <x v="9"/>
    </i>
    <i>
      <x v="8"/>
    </i>
    <i>
      <x v="7"/>
    </i>
    <i>
      <x/>
    </i>
    <i>
      <x v="10"/>
    </i>
    <i>
      <x v="6"/>
    </i>
    <i t="grand">
      <x/>
    </i>
  </rowItems>
  <colItems count="1">
    <i/>
  </colItems>
  <dataFields count="1">
    <dataField name="Sum of No of container" fld="9" baseField="2" baseItem="3"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441A8F-5036-41D6-A67E-B0E061F335AB}" name="PivotTable16"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1:B34" firstHeaderRow="1" firstDataRow="1" firstDataCol="1"/>
  <pivotFields count="15">
    <pivotField showAll="0"/>
    <pivotField showAll="0"/>
    <pivotField showAll="0"/>
    <pivotField showAll="0"/>
    <pivotField axis="axisRow" dataField="1" showAll="0">
      <items count="3">
        <item x="0"/>
        <item x="1"/>
        <item t="default"/>
      </items>
    </pivotField>
    <pivotField numFmtId="14" showAll="0"/>
    <pivotField showAll="0">
      <items count="16">
        <item x="0"/>
        <item x="1"/>
        <item x="2"/>
        <item x="4"/>
        <item x="5"/>
        <item x="3"/>
        <item x="6"/>
        <item x="8"/>
        <item x="7"/>
        <item x="9"/>
        <item x="10"/>
        <item x="11"/>
        <item x="14"/>
        <item x="12"/>
        <item x="13"/>
        <item t="default"/>
      </items>
    </pivotField>
    <pivotField showAll="0"/>
    <pivotField showAll="0"/>
    <pivotField numFmtId="3"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Items count="1">
    <i/>
  </colItems>
  <dataFields count="1">
    <dataField name="Count of Mont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CC8F65-F5EB-45ED-8B04-021D0482C124}" name="PivotTable10"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D72:E84" firstHeaderRow="1" firstDataRow="1" firstDataCol="1"/>
  <pivotFields count="15">
    <pivotField showAll="0"/>
    <pivotField showAll="0"/>
    <pivotField axis="axisRow" showAll="0" sortType="descending">
      <items count="12">
        <item x="7"/>
        <item x="9"/>
        <item x="4"/>
        <item x="3"/>
        <item x="5"/>
        <item x="1"/>
        <item x="0"/>
        <item x="2"/>
        <item x="6"/>
        <item x="10"/>
        <item x="8"/>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showAll="0">
      <items count="24">
        <item x="0"/>
        <item x="1"/>
        <item x="2"/>
        <item x="4"/>
        <item x="5"/>
        <item x="3"/>
        <item x="6"/>
        <item x="8"/>
        <item x="7"/>
        <item x="9"/>
        <item x="10"/>
        <item x="11"/>
        <item x="14"/>
        <item x="12"/>
        <item x="13"/>
        <item x="15"/>
        <item x="16"/>
        <item x="17"/>
        <item x="18"/>
        <item x="19"/>
        <item x="20"/>
        <item m="1" x="21"/>
        <item m="1" x="22"/>
        <item t="default"/>
      </items>
    </pivotField>
    <pivotField showAll="0"/>
    <pivotField showAll="0"/>
    <pivotField dataField="1" numFmtId="3"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2"/>
  </rowFields>
  <rowItems count="12">
    <i>
      <x v="3"/>
    </i>
    <i>
      <x v="4"/>
    </i>
    <i>
      <x v="6"/>
    </i>
    <i>
      <x v="5"/>
    </i>
    <i>
      <x v="7"/>
    </i>
    <i>
      <x v="1"/>
    </i>
    <i>
      <x v="10"/>
    </i>
    <i>
      <x/>
    </i>
    <i>
      <x v="2"/>
    </i>
    <i>
      <x v="9"/>
    </i>
    <i>
      <x v="8"/>
    </i>
    <i t="grand">
      <x/>
    </i>
  </rowItems>
  <colItems count="1">
    <i/>
  </colItems>
  <dataFields count="1">
    <dataField name="Sum of No of container" fld="9"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T2" xr10:uid="{FA34EF0E-9962-4B7D-ACCF-F32CE24150E8}" sourceName="TAT2">
  <pivotTables>
    <pivotTable tabId="4" name="PivotTable1"/>
  </pivotTables>
  <data>
    <tabular pivotCacheId="70696082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10D8B0EA-1D05-4A07-9E2E-D64D9353A0A2}" sourceName="Month">
  <pivotTables>
    <pivotTable tabId="10" name="PivotTable2"/>
    <pivotTable tabId="10" name="PivotTable1"/>
    <pivotTable tabId="10" name="PivotTable3"/>
    <pivotTable tabId="10" name="PivotTable4"/>
    <pivotTable tabId="10" name="PivotTable5"/>
  </pivotTables>
  <data>
    <tabular pivotCacheId="377614072">
      <items count="3">
        <i x="0" s="1"/>
        <i x="1"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AD97FE4-4CAC-4D94-A28A-042387C9B4FD}" sourceName="year">
  <pivotTables>
    <pivotTable tabId="10" name="PivotTable3"/>
  </pivotTables>
  <data>
    <tabular pivotCacheId="377614072">
      <items count="2">
        <i x="0" s="1"/>
        <i x="1"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T2" xr10:uid="{5844FE74-5AD5-4545-A300-91B555CF2460}" cache="Slicer_TAT2" caption="TAT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55C03836-66B6-4DD2-9AA5-DDF37405CA94}" cache="Slicer_Month1" caption="Month" columnCount="2" rowHeight="247650"/>
  <slicer name="year 1" xr10:uid="{915E5885-9E30-4F84-9F22-D741DCA32F98}" cache="Slicer_year1" caption="year"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15829E0-2A43-4BFF-ADFB-538B97D9406D}" cache="Slicer_Month1" caption="Month"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1"/>
        </a:solidFill>
        <a:ln>
          <a:noFill/>
        </a:ln>
        <a:effectLst>
          <a:glow rad="63500">
            <a:schemeClr val="tx1">
              <a:lumMod val="65000"/>
              <a:lumOff val="35000"/>
              <a:alpha val="40000"/>
            </a:schemeClr>
          </a:glow>
        </a:effectLst>
      </a:spPr>
      <a:bodyPr vertOverflow="clip" horzOverflow="clip" rtlCol="0" anchor="t"/>
      <a:lstStyle>
        <a:defPPr marL="0" indent="0" algn="l">
          <a:defRPr sz="1100">
            <a:solidFill>
              <a:schemeClr val="lt1"/>
            </a:solidFill>
            <a:latin typeface="+mn-lt"/>
            <a:ea typeface="+mn-ea"/>
            <a:cs typeface="+mn-cs"/>
          </a:defRPr>
        </a:defPPr>
      </a:lstStyle>
      <a:style>
        <a:lnRef idx="2">
          <a:schemeClr val="accent1">
            <a:shade val="15000"/>
          </a:schemeClr>
        </a:lnRef>
        <a:fillRef idx="1">
          <a:schemeClr val="accent1"/>
        </a:fillRef>
        <a:effectRef idx="0">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37" dT="2025-02-03T07:42:10.01" personId="{5A42AD81-BE39-48F3-A5E7-15F7DD4436F1}" id="{34C13D57-1A87-4548-A943-4BF4C652F302}">
    <text>2nd Call</text>
  </threadedComment>
  <threadedComment ref="C51" dT="2025-02-03T07:42:10.01" personId="{5A42AD81-BE39-48F3-A5E7-15F7DD4436F1}" id="{13C38F69-C22B-4750-A231-7161D9EAEFAC}">
    <text>2nd Call</text>
  </threadedComment>
</ThreadedComments>
</file>

<file path=xl/threadedComments/threadedComment2.xml><?xml version="1.0" encoding="utf-8"?>
<ThreadedComments xmlns="http://schemas.microsoft.com/office/spreadsheetml/2018/threadedcomments" xmlns:x="http://schemas.openxmlformats.org/spreadsheetml/2006/main">
  <threadedComment ref="C34" dT="2025-02-03T07:42:10.01" personId="{5A42AD81-BE39-48F3-A5E7-15F7DD4436F1}" id="{E450EE37-4116-4EC7-8BDC-88971EBE80B4}">
    <text>2nd Call</text>
  </threadedComment>
  <threadedComment ref="C44" dT="2025-02-03T07:42:10.01" personId="{5A42AD81-BE39-48F3-A5E7-15F7DD4436F1}" id="{9791EF69-4C33-43A5-9B14-718FB77FB3EC}">
    <text>2nd Call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ctrlProp" Target="../ctrlProps/ctrlProp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vmlDrawing" Target="../drawings/vmlDrawing2.v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9.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22.xml"/><Relationship Id="rId2" Type="http://schemas.openxmlformats.org/officeDocument/2006/relationships/pivotTable" Target="../pivotTables/pivotTable21.xml"/><Relationship Id="rId1" Type="http://schemas.openxmlformats.org/officeDocument/2006/relationships/pivotTable" Target="../pivotTables/pivotTable20.xml"/><Relationship Id="rId5" Type="http://schemas.openxmlformats.org/officeDocument/2006/relationships/pivotTable" Target="../pivotTables/pivotTable24.xml"/><Relationship Id="rId4" Type="http://schemas.openxmlformats.org/officeDocument/2006/relationships/pivotTable" Target="../pivotTables/pivotTable2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27.xml"/><Relationship Id="rId7" Type="http://schemas.microsoft.com/office/2007/relationships/slicer" Target="../slicers/slicer3.xml"/><Relationship Id="rId2" Type="http://schemas.openxmlformats.org/officeDocument/2006/relationships/pivotTable" Target="../pivotTables/pivotTable26.xml"/><Relationship Id="rId1" Type="http://schemas.openxmlformats.org/officeDocument/2006/relationships/pivotTable" Target="../pivotTables/pivotTable25.xml"/><Relationship Id="rId6" Type="http://schemas.openxmlformats.org/officeDocument/2006/relationships/drawing" Target="../drawings/drawing3.xml"/><Relationship Id="rId5" Type="http://schemas.openxmlformats.org/officeDocument/2006/relationships/pivotTable" Target="../pivotTables/pivotTable29.xml"/><Relationship Id="rId4" Type="http://schemas.openxmlformats.org/officeDocument/2006/relationships/pivotTable" Target="../pivotTables/pivotTable28.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0A454-974B-498D-979E-D4AD2FA3E1F5}">
  <sheetPr filterMode="1"/>
  <dimension ref="A1:I58"/>
  <sheetViews>
    <sheetView workbookViewId="0">
      <pane ySplit="1" topLeftCell="A65" activePane="bottomLeft" state="frozen"/>
      <selection pane="bottomLeft" activeCell="A27" sqref="A27:A56"/>
    </sheetView>
  </sheetViews>
  <sheetFormatPr defaultRowHeight="14.4" x14ac:dyDescent="0.3"/>
  <cols>
    <col min="1" max="1" width="22.88671875" customWidth="1"/>
    <col min="2" max="3" width="10.6640625" customWidth="1"/>
    <col min="4" max="5" width="10.6640625" style="3" customWidth="1"/>
    <col min="6" max="6" width="9.88671875" style="3" customWidth="1"/>
    <col min="7" max="7" width="13.33203125" customWidth="1"/>
    <col min="8" max="8" width="14.77734375" style="11" customWidth="1"/>
    <col min="9" max="9" width="34" bestFit="1" customWidth="1"/>
    <col min="10" max="10" width="18.6640625" bestFit="1" customWidth="1"/>
    <col min="12" max="12" width="11.77734375" bestFit="1" customWidth="1"/>
  </cols>
  <sheetData>
    <row r="1" spans="1:9" ht="18" customHeight="1" x14ac:dyDescent="0.3">
      <c r="A1" s="4" t="s">
        <v>1</v>
      </c>
      <c r="B1" s="4" t="s">
        <v>2</v>
      </c>
      <c r="C1" s="4" t="s">
        <v>16</v>
      </c>
      <c r="D1" s="4" t="s">
        <v>23</v>
      </c>
      <c r="E1" s="4" t="s">
        <v>27</v>
      </c>
      <c r="F1" s="4" t="s">
        <v>24</v>
      </c>
      <c r="G1" s="4" t="s">
        <v>25</v>
      </c>
      <c r="H1" s="4" t="s">
        <v>3</v>
      </c>
      <c r="I1" s="4" t="s">
        <v>17</v>
      </c>
    </row>
    <row r="2" spans="1:9" hidden="1" x14ac:dyDescent="0.3">
      <c r="A2" s="1" t="s">
        <v>0</v>
      </c>
      <c r="B2" s="1" t="s">
        <v>19</v>
      </c>
      <c r="C2" s="1" t="s">
        <v>4</v>
      </c>
      <c r="D2" s="2">
        <v>45658</v>
      </c>
      <c r="E2" s="2">
        <v>45661</v>
      </c>
      <c r="F2" s="6">
        <f>E2-D2</f>
        <v>3</v>
      </c>
      <c r="G2" s="5"/>
      <c r="H2" s="10" t="s">
        <v>27</v>
      </c>
      <c r="I2" s="1"/>
    </row>
    <row r="3" spans="1:9" hidden="1" x14ac:dyDescent="0.3">
      <c r="A3" s="1" t="s">
        <v>11</v>
      </c>
      <c r="B3" s="1" t="s">
        <v>12</v>
      </c>
      <c r="C3" s="1" t="s">
        <v>15</v>
      </c>
      <c r="D3" s="2">
        <v>45660</v>
      </c>
      <c r="E3" s="2">
        <v>45661</v>
      </c>
      <c r="F3" s="6">
        <f>E3-D3</f>
        <v>1</v>
      </c>
      <c r="G3" s="5"/>
      <c r="H3" s="10" t="s">
        <v>27</v>
      </c>
      <c r="I3" s="1"/>
    </row>
    <row r="4" spans="1:9" hidden="1" x14ac:dyDescent="0.3">
      <c r="A4" s="1" t="s">
        <v>0</v>
      </c>
      <c r="B4" s="1" t="s">
        <v>19</v>
      </c>
      <c r="C4" s="1" t="s">
        <v>13</v>
      </c>
      <c r="D4" s="2">
        <v>45660</v>
      </c>
      <c r="E4" s="2">
        <v>45663</v>
      </c>
      <c r="F4" s="6">
        <f>E4-D4</f>
        <v>3</v>
      </c>
      <c r="G4" s="6"/>
      <c r="H4" s="10" t="s">
        <v>27</v>
      </c>
      <c r="I4" s="1"/>
    </row>
    <row r="5" spans="1:9" hidden="1" x14ac:dyDescent="0.3">
      <c r="A5" s="1" t="s">
        <v>11</v>
      </c>
      <c r="B5" s="1" t="s">
        <v>12</v>
      </c>
      <c r="C5" s="1" t="s">
        <v>5</v>
      </c>
      <c r="D5" s="2">
        <v>45662</v>
      </c>
      <c r="E5" s="2">
        <v>45664</v>
      </c>
      <c r="F5" s="6">
        <f>E5-D5</f>
        <v>2</v>
      </c>
      <c r="G5" s="6"/>
      <c r="H5" s="10" t="s">
        <v>27</v>
      </c>
      <c r="I5" s="1"/>
    </row>
    <row r="6" spans="1:9" hidden="1" x14ac:dyDescent="0.3">
      <c r="A6" s="1" t="s">
        <v>0</v>
      </c>
      <c r="B6" s="1" t="s">
        <v>19</v>
      </c>
      <c r="C6" s="1" t="s">
        <v>7</v>
      </c>
      <c r="D6" s="2">
        <v>45662</v>
      </c>
      <c r="E6" s="2">
        <v>45664</v>
      </c>
      <c r="F6" s="6">
        <f>E6-D6</f>
        <v>2</v>
      </c>
      <c r="G6" s="6"/>
      <c r="H6" s="10" t="s">
        <v>27</v>
      </c>
      <c r="I6" s="1"/>
    </row>
    <row r="7" spans="1:9" hidden="1" x14ac:dyDescent="0.3">
      <c r="A7" s="1" t="s">
        <v>6</v>
      </c>
      <c r="B7" s="1" t="s">
        <v>20</v>
      </c>
      <c r="C7" s="1" t="s">
        <v>5</v>
      </c>
      <c r="D7" s="2">
        <v>45664</v>
      </c>
      <c r="E7" s="7" t="s">
        <v>26</v>
      </c>
      <c r="F7" s="7" t="s">
        <v>26</v>
      </c>
      <c r="G7" s="7"/>
      <c r="H7" s="8" t="s">
        <v>53</v>
      </c>
      <c r="I7" s="1"/>
    </row>
    <row r="8" spans="1:9" hidden="1" x14ac:dyDescent="0.3">
      <c r="A8" s="1" t="s">
        <v>11</v>
      </c>
      <c r="B8" s="1" t="s">
        <v>12</v>
      </c>
      <c r="C8" s="1" t="s">
        <v>8</v>
      </c>
      <c r="D8" s="2">
        <v>45665</v>
      </c>
      <c r="E8" s="2">
        <v>45673</v>
      </c>
      <c r="F8" s="6">
        <f>E8-D8</f>
        <v>8</v>
      </c>
      <c r="G8" s="6"/>
      <c r="H8" s="10" t="s">
        <v>27</v>
      </c>
      <c r="I8" s="1" t="s">
        <v>31</v>
      </c>
    </row>
    <row r="9" spans="1:9" hidden="1" x14ac:dyDescent="0.3">
      <c r="A9" s="1" t="s">
        <v>9</v>
      </c>
      <c r="B9" s="1" t="s">
        <v>22</v>
      </c>
      <c r="C9" s="1" t="s">
        <v>8</v>
      </c>
      <c r="D9" s="2">
        <v>45666</v>
      </c>
      <c r="E9" s="7" t="s">
        <v>26</v>
      </c>
      <c r="F9" s="7" t="s">
        <v>26</v>
      </c>
      <c r="G9" s="7"/>
      <c r="H9" s="8" t="s">
        <v>53</v>
      </c>
      <c r="I9" s="1"/>
    </row>
    <row r="10" spans="1:9" hidden="1" x14ac:dyDescent="0.3">
      <c r="A10" s="1" t="s">
        <v>0</v>
      </c>
      <c r="B10" s="1" t="s">
        <v>19</v>
      </c>
      <c r="C10" s="1" t="s">
        <v>15</v>
      </c>
      <c r="D10" s="2">
        <v>45668</v>
      </c>
      <c r="E10" s="2">
        <v>45670</v>
      </c>
      <c r="F10" s="6">
        <f t="shared" ref="F10:F19" si="0">E10-D10</f>
        <v>2</v>
      </c>
      <c r="G10" s="6"/>
      <c r="H10" s="10" t="s">
        <v>27</v>
      </c>
      <c r="I10" s="1"/>
    </row>
    <row r="11" spans="1:9" hidden="1" x14ac:dyDescent="0.3">
      <c r="A11" s="1" t="s">
        <v>6</v>
      </c>
      <c r="B11" s="1" t="s">
        <v>21</v>
      </c>
      <c r="C11" s="1" t="s">
        <v>4</v>
      </c>
      <c r="D11" s="2">
        <v>45669</v>
      </c>
      <c r="E11" s="2">
        <v>45672</v>
      </c>
      <c r="F11" s="6">
        <f t="shared" si="0"/>
        <v>3</v>
      </c>
      <c r="G11" s="6"/>
      <c r="H11" s="10" t="s">
        <v>27</v>
      </c>
      <c r="I11" s="1"/>
    </row>
    <row r="12" spans="1:9" hidden="1" x14ac:dyDescent="0.3">
      <c r="A12" s="1" t="s">
        <v>0</v>
      </c>
      <c r="B12" s="1" t="s">
        <v>19</v>
      </c>
      <c r="C12" s="1" t="s">
        <v>5</v>
      </c>
      <c r="D12" s="2">
        <v>45669</v>
      </c>
      <c r="E12" s="2">
        <v>45673</v>
      </c>
      <c r="F12" s="6">
        <f t="shared" si="0"/>
        <v>4</v>
      </c>
      <c r="G12" s="6"/>
      <c r="H12" s="10" t="s">
        <v>27</v>
      </c>
      <c r="I12" s="1"/>
    </row>
    <row r="13" spans="1:9" hidden="1" x14ac:dyDescent="0.3">
      <c r="A13" s="1" t="s">
        <v>9</v>
      </c>
      <c r="B13" s="1" t="s">
        <v>28</v>
      </c>
      <c r="C13" s="1" t="s">
        <v>4</v>
      </c>
      <c r="D13" s="2">
        <v>45672</v>
      </c>
      <c r="E13" s="2">
        <v>45674</v>
      </c>
      <c r="F13" s="7">
        <f t="shared" si="0"/>
        <v>2</v>
      </c>
      <c r="G13" s="6"/>
      <c r="H13" s="10" t="s">
        <v>27</v>
      </c>
      <c r="I13" s="1"/>
    </row>
    <row r="14" spans="1:9" hidden="1" x14ac:dyDescent="0.3">
      <c r="A14" s="1" t="s">
        <v>6</v>
      </c>
      <c r="B14" s="1" t="s">
        <v>21</v>
      </c>
      <c r="C14" s="1" t="s">
        <v>15</v>
      </c>
      <c r="D14" s="2">
        <v>45673</v>
      </c>
      <c r="E14" s="2">
        <v>45674</v>
      </c>
      <c r="F14" s="7">
        <f t="shared" si="0"/>
        <v>1</v>
      </c>
      <c r="G14" s="6"/>
      <c r="H14" s="10" t="s">
        <v>27</v>
      </c>
      <c r="I14" s="1"/>
    </row>
    <row r="15" spans="1:9" hidden="1" x14ac:dyDescent="0.3">
      <c r="A15" s="1" t="s">
        <v>0</v>
      </c>
      <c r="B15" s="1" t="s">
        <v>19</v>
      </c>
      <c r="C15" s="1" t="s">
        <v>8</v>
      </c>
      <c r="D15" s="2">
        <v>45673</v>
      </c>
      <c r="E15" s="2">
        <v>45679</v>
      </c>
      <c r="F15" s="7">
        <f t="shared" si="0"/>
        <v>6</v>
      </c>
      <c r="G15" s="6"/>
      <c r="H15" s="10" t="s">
        <v>27</v>
      </c>
      <c r="I15" s="1" t="s">
        <v>34</v>
      </c>
    </row>
    <row r="16" spans="1:9" hidden="1" x14ac:dyDescent="0.3">
      <c r="A16" s="1" t="s">
        <v>9</v>
      </c>
      <c r="B16" s="1" t="s">
        <v>28</v>
      </c>
      <c r="C16" s="1" t="s">
        <v>13</v>
      </c>
      <c r="D16" s="2">
        <v>45675</v>
      </c>
      <c r="E16" s="2">
        <v>45678</v>
      </c>
      <c r="F16" s="7">
        <f t="shared" si="0"/>
        <v>3</v>
      </c>
      <c r="G16" s="6"/>
      <c r="H16" s="10" t="s">
        <v>27</v>
      </c>
      <c r="I16" s="1"/>
    </row>
    <row r="17" spans="1:9" hidden="1" x14ac:dyDescent="0.3">
      <c r="A17" s="1" t="s">
        <v>6</v>
      </c>
      <c r="B17" s="1" t="s">
        <v>21</v>
      </c>
      <c r="C17" s="1" t="s">
        <v>5</v>
      </c>
      <c r="D17" s="2">
        <v>45675</v>
      </c>
      <c r="E17" s="2">
        <v>45680</v>
      </c>
      <c r="F17" s="7">
        <f t="shared" si="0"/>
        <v>5</v>
      </c>
      <c r="G17" s="6"/>
      <c r="H17" s="10" t="s">
        <v>27</v>
      </c>
      <c r="I17" s="1" t="s">
        <v>34</v>
      </c>
    </row>
    <row r="18" spans="1:9" hidden="1" x14ac:dyDescent="0.3">
      <c r="A18" s="1" t="s">
        <v>9</v>
      </c>
      <c r="B18" s="1" t="s">
        <v>28</v>
      </c>
      <c r="C18" s="1" t="s">
        <v>7</v>
      </c>
      <c r="D18" s="2">
        <v>45677</v>
      </c>
      <c r="E18" s="2">
        <v>45679</v>
      </c>
      <c r="F18" s="7">
        <f t="shared" si="0"/>
        <v>2</v>
      </c>
      <c r="G18" s="6"/>
      <c r="H18" s="10" t="s">
        <v>27</v>
      </c>
      <c r="I18" s="1"/>
    </row>
    <row r="19" spans="1:9" hidden="1" x14ac:dyDescent="0.3">
      <c r="A19" s="1" t="s">
        <v>9</v>
      </c>
      <c r="B19" s="1" t="s">
        <v>28</v>
      </c>
      <c r="C19" s="1" t="s">
        <v>15</v>
      </c>
      <c r="D19" s="2">
        <v>45680</v>
      </c>
      <c r="E19" s="2">
        <v>45684</v>
      </c>
      <c r="F19" s="7">
        <f t="shared" si="0"/>
        <v>4</v>
      </c>
      <c r="G19" s="6"/>
      <c r="H19" s="10" t="s">
        <v>27</v>
      </c>
      <c r="I19" s="1" t="s">
        <v>34</v>
      </c>
    </row>
    <row r="20" spans="1:9" hidden="1" x14ac:dyDescent="0.3">
      <c r="A20" s="1" t="s">
        <v>18</v>
      </c>
      <c r="B20" s="1" t="s">
        <v>32</v>
      </c>
      <c r="C20" s="1" t="s">
        <v>8</v>
      </c>
      <c r="D20" s="2">
        <v>45680</v>
      </c>
      <c r="E20" s="7" t="s">
        <v>26</v>
      </c>
      <c r="F20" s="7" t="s">
        <v>26</v>
      </c>
      <c r="G20" s="7"/>
      <c r="H20" s="8" t="s">
        <v>53</v>
      </c>
      <c r="I20" s="1"/>
    </row>
    <row r="21" spans="1:9" hidden="1" x14ac:dyDescent="0.3">
      <c r="A21" s="1" t="s">
        <v>6</v>
      </c>
      <c r="B21" s="1" t="s">
        <v>21</v>
      </c>
      <c r="C21" s="1" t="s">
        <v>8</v>
      </c>
      <c r="D21" s="2">
        <v>45681</v>
      </c>
      <c r="E21" s="2">
        <v>45687</v>
      </c>
      <c r="F21" s="7">
        <f>E21-D21</f>
        <v>6</v>
      </c>
      <c r="G21" s="6"/>
      <c r="H21" s="10" t="s">
        <v>27</v>
      </c>
      <c r="I21" s="1" t="s">
        <v>34</v>
      </c>
    </row>
    <row r="22" spans="1:9" hidden="1" x14ac:dyDescent="0.3">
      <c r="A22" s="1" t="s">
        <v>9</v>
      </c>
      <c r="B22" s="1" t="s">
        <v>28</v>
      </c>
      <c r="C22" s="1" t="s">
        <v>5</v>
      </c>
      <c r="D22" s="2">
        <v>45685</v>
      </c>
      <c r="E22" s="2">
        <v>45698</v>
      </c>
      <c r="F22" s="7">
        <f>E22-D22</f>
        <v>13</v>
      </c>
      <c r="G22" s="6"/>
      <c r="H22" s="10" t="s">
        <v>27</v>
      </c>
      <c r="I22" s="1" t="s">
        <v>42</v>
      </c>
    </row>
    <row r="23" spans="1:9" hidden="1" x14ac:dyDescent="0.3">
      <c r="A23" s="1" t="s">
        <v>18</v>
      </c>
      <c r="B23" s="1" t="s">
        <v>30</v>
      </c>
      <c r="C23" s="1" t="s">
        <v>5</v>
      </c>
      <c r="D23" s="2">
        <v>45687</v>
      </c>
      <c r="E23" s="2">
        <v>45699</v>
      </c>
      <c r="F23" s="7">
        <f>E23-D23</f>
        <v>12</v>
      </c>
      <c r="G23" s="6"/>
      <c r="H23" s="10" t="s">
        <v>27</v>
      </c>
      <c r="I23" s="1" t="s">
        <v>42</v>
      </c>
    </row>
    <row r="24" spans="1:9" hidden="1" x14ac:dyDescent="0.3">
      <c r="A24" s="1" t="s">
        <v>10</v>
      </c>
      <c r="B24" s="1" t="s">
        <v>29</v>
      </c>
      <c r="C24" s="1" t="s">
        <v>4</v>
      </c>
      <c r="D24" s="2">
        <v>45687</v>
      </c>
      <c r="E24" s="2">
        <v>45688</v>
      </c>
      <c r="F24" s="7">
        <f>E24-D24</f>
        <v>1</v>
      </c>
      <c r="G24" s="6"/>
      <c r="H24" s="10" t="s">
        <v>27</v>
      </c>
      <c r="I24" s="1"/>
    </row>
    <row r="25" spans="1:9" hidden="1" x14ac:dyDescent="0.3">
      <c r="A25" s="1" t="s">
        <v>14</v>
      </c>
      <c r="B25" s="1" t="s">
        <v>33</v>
      </c>
      <c r="C25" s="1" t="s">
        <v>8</v>
      </c>
      <c r="D25" s="2">
        <v>45687</v>
      </c>
      <c r="E25" s="7" t="s">
        <v>26</v>
      </c>
      <c r="F25" s="7" t="s">
        <v>26</v>
      </c>
      <c r="G25" s="7"/>
      <c r="H25" s="8" t="s">
        <v>53</v>
      </c>
      <c r="I25" s="1"/>
    </row>
    <row r="26" spans="1:9" hidden="1" x14ac:dyDescent="0.3">
      <c r="A26" s="1" t="s">
        <v>9</v>
      </c>
      <c r="B26" s="1" t="s">
        <v>28</v>
      </c>
      <c r="C26" s="1" t="s">
        <v>8</v>
      </c>
      <c r="D26" s="2">
        <v>45688</v>
      </c>
      <c r="E26" s="2">
        <v>45698</v>
      </c>
      <c r="F26" s="7">
        <f>E26-D26</f>
        <v>10</v>
      </c>
      <c r="G26" s="6"/>
      <c r="H26" s="10" t="s">
        <v>27</v>
      </c>
      <c r="I26" s="1" t="s">
        <v>42</v>
      </c>
    </row>
    <row r="27" spans="1:9" x14ac:dyDescent="0.3">
      <c r="A27" s="1" t="s">
        <v>18</v>
      </c>
      <c r="B27" s="1" t="s">
        <v>30</v>
      </c>
      <c r="C27" s="1" t="s">
        <v>15</v>
      </c>
      <c r="D27" s="2">
        <v>45689</v>
      </c>
      <c r="E27" s="2">
        <v>45691</v>
      </c>
      <c r="F27" s="7">
        <f>E27-D27</f>
        <v>2</v>
      </c>
      <c r="G27" s="6"/>
      <c r="H27" s="10" t="s">
        <v>27</v>
      </c>
      <c r="I27" s="1"/>
    </row>
    <row r="28" spans="1:9" x14ac:dyDescent="0.3">
      <c r="A28" s="1" t="s">
        <v>14</v>
      </c>
      <c r="B28" s="1" t="s">
        <v>33</v>
      </c>
      <c r="C28" s="1" t="s">
        <v>5</v>
      </c>
      <c r="D28" s="2">
        <v>45691</v>
      </c>
      <c r="E28" s="7" t="s">
        <v>26</v>
      </c>
      <c r="F28" s="7" t="s">
        <v>26</v>
      </c>
      <c r="G28" s="7"/>
      <c r="H28" s="8" t="s">
        <v>53</v>
      </c>
      <c r="I28" s="1"/>
    </row>
    <row r="29" spans="1:9" x14ac:dyDescent="0.3">
      <c r="A29" s="1" t="s">
        <v>10</v>
      </c>
      <c r="B29" s="1" t="s">
        <v>29</v>
      </c>
      <c r="C29" s="1" t="s">
        <v>5</v>
      </c>
      <c r="D29" s="2">
        <v>45692</v>
      </c>
      <c r="E29" s="2">
        <v>45698</v>
      </c>
      <c r="F29" s="7">
        <f>E29-D29</f>
        <v>6</v>
      </c>
      <c r="G29" s="6"/>
      <c r="H29" s="10" t="s">
        <v>27</v>
      </c>
      <c r="I29" s="1" t="s">
        <v>42</v>
      </c>
    </row>
    <row r="30" spans="1:9" x14ac:dyDescent="0.3">
      <c r="A30" s="1" t="s">
        <v>10</v>
      </c>
      <c r="B30" s="1" t="s">
        <v>29</v>
      </c>
      <c r="C30" s="1" t="s">
        <v>35</v>
      </c>
      <c r="D30" s="2">
        <v>45694</v>
      </c>
      <c r="E30" s="2">
        <v>45700</v>
      </c>
      <c r="F30" s="7">
        <f>E30-D30</f>
        <v>6</v>
      </c>
      <c r="G30" s="6"/>
      <c r="H30" s="10" t="s">
        <v>27</v>
      </c>
      <c r="I30" s="1" t="s">
        <v>34</v>
      </c>
    </row>
    <row r="31" spans="1:9" x14ac:dyDescent="0.3">
      <c r="A31" s="1" t="s">
        <v>14</v>
      </c>
      <c r="B31" s="1" t="s">
        <v>39</v>
      </c>
      <c r="C31" s="1" t="s">
        <v>4</v>
      </c>
      <c r="D31" s="2">
        <v>45696</v>
      </c>
      <c r="E31" s="7" t="s">
        <v>26</v>
      </c>
      <c r="F31" s="7" t="s">
        <v>26</v>
      </c>
      <c r="G31" s="7"/>
      <c r="H31" s="8" t="s">
        <v>53</v>
      </c>
      <c r="I31" s="1"/>
    </row>
    <row r="32" spans="1:9" x14ac:dyDescent="0.3">
      <c r="A32" s="1" t="s">
        <v>10</v>
      </c>
      <c r="B32" s="1" t="s">
        <v>29</v>
      </c>
      <c r="C32" s="1" t="s">
        <v>8</v>
      </c>
      <c r="D32" s="2">
        <v>45696</v>
      </c>
      <c r="E32" s="2">
        <v>45702</v>
      </c>
      <c r="F32" s="7">
        <f t="shared" ref="F32:F37" si="1">E32-D32</f>
        <v>6</v>
      </c>
      <c r="G32" s="6"/>
      <c r="H32" s="10" t="s">
        <v>27</v>
      </c>
      <c r="I32" s="1" t="s">
        <v>34</v>
      </c>
    </row>
    <row r="33" spans="1:9" x14ac:dyDescent="0.3">
      <c r="A33" s="1" t="s">
        <v>6</v>
      </c>
      <c r="B33" s="1" t="s">
        <v>21</v>
      </c>
      <c r="C33" s="1" t="s">
        <v>43</v>
      </c>
      <c r="D33" s="2">
        <v>45697</v>
      </c>
      <c r="E33" s="2">
        <v>45707</v>
      </c>
      <c r="F33" s="7">
        <f t="shared" si="1"/>
        <v>10</v>
      </c>
      <c r="G33" s="6"/>
      <c r="H33" s="10" t="s">
        <v>27</v>
      </c>
      <c r="I33" s="1" t="s">
        <v>49</v>
      </c>
    </row>
    <row r="34" spans="1:9" x14ac:dyDescent="0.3">
      <c r="A34" s="1" t="s">
        <v>14</v>
      </c>
      <c r="B34" s="1" t="s">
        <v>39</v>
      </c>
      <c r="C34" s="1" t="s">
        <v>13</v>
      </c>
      <c r="D34" s="2">
        <v>45698</v>
      </c>
      <c r="E34" s="2">
        <v>45700</v>
      </c>
      <c r="F34" s="7">
        <f t="shared" si="1"/>
        <v>2</v>
      </c>
      <c r="G34" s="6"/>
      <c r="H34" s="10" t="s">
        <v>27</v>
      </c>
      <c r="I34" s="1"/>
    </row>
    <row r="35" spans="1:9" x14ac:dyDescent="0.3">
      <c r="A35" s="1" t="s">
        <v>6</v>
      </c>
      <c r="B35" s="1" t="s">
        <v>21</v>
      </c>
      <c r="C35" s="1" t="s">
        <v>45</v>
      </c>
      <c r="D35" s="2">
        <v>45699</v>
      </c>
      <c r="E35" s="2">
        <v>45707</v>
      </c>
      <c r="F35" s="7">
        <f t="shared" si="1"/>
        <v>8</v>
      </c>
      <c r="G35" s="6"/>
      <c r="H35" s="10" t="s">
        <v>27</v>
      </c>
      <c r="I35" s="1" t="s">
        <v>49</v>
      </c>
    </row>
    <row r="36" spans="1:9" x14ac:dyDescent="0.3">
      <c r="A36" s="1" t="s">
        <v>14</v>
      </c>
      <c r="B36" s="1" t="s">
        <v>39</v>
      </c>
      <c r="C36" s="1" t="s">
        <v>7</v>
      </c>
      <c r="D36" s="2">
        <v>45700</v>
      </c>
      <c r="E36" s="2">
        <v>45700</v>
      </c>
      <c r="F36" s="7">
        <f t="shared" si="1"/>
        <v>0</v>
      </c>
      <c r="G36" s="6"/>
      <c r="H36" s="10" t="s">
        <v>27</v>
      </c>
      <c r="I36" s="1"/>
    </row>
    <row r="37" spans="1:9" x14ac:dyDescent="0.3">
      <c r="A37" s="1" t="s">
        <v>14</v>
      </c>
      <c r="B37" s="1" t="s">
        <v>39</v>
      </c>
      <c r="C37" s="1" t="s">
        <v>4</v>
      </c>
      <c r="D37" s="2">
        <v>45702</v>
      </c>
      <c r="E37" s="2">
        <v>45702</v>
      </c>
      <c r="F37" s="7">
        <f t="shared" si="1"/>
        <v>0</v>
      </c>
      <c r="G37" s="6"/>
      <c r="H37" s="10" t="s">
        <v>27</v>
      </c>
      <c r="I37" s="1"/>
    </row>
    <row r="38" spans="1:9" x14ac:dyDescent="0.3">
      <c r="A38" s="1" t="s">
        <v>11</v>
      </c>
      <c r="B38" s="1" t="s">
        <v>36</v>
      </c>
      <c r="C38" s="1" t="s">
        <v>8</v>
      </c>
      <c r="D38" s="2">
        <v>45702</v>
      </c>
      <c r="E38" s="7" t="s">
        <v>26</v>
      </c>
      <c r="F38" s="7" t="s">
        <v>26</v>
      </c>
      <c r="G38" s="7"/>
      <c r="H38" s="8" t="s">
        <v>53</v>
      </c>
      <c r="I38" s="1"/>
    </row>
    <row r="39" spans="1:9" x14ac:dyDescent="0.3">
      <c r="A39" s="1" t="s">
        <v>6</v>
      </c>
      <c r="B39" s="1" t="s">
        <v>21</v>
      </c>
      <c r="C39" s="1" t="s">
        <v>44</v>
      </c>
      <c r="D39" s="2">
        <v>45703</v>
      </c>
      <c r="E39" s="2">
        <v>45707</v>
      </c>
      <c r="F39" s="7">
        <f>E39-D39</f>
        <v>4</v>
      </c>
      <c r="G39" s="6"/>
      <c r="H39" s="10" t="s">
        <v>27</v>
      </c>
      <c r="I39" s="1" t="s">
        <v>49</v>
      </c>
    </row>
    <row r="40" spans="1:9" x14ac:dyDescent="0.3">
      <c r="A40" s="1" t="s">
        <v>10</v>
      </c>
      <c r="B40" s="1" t="s">
        <v>29</v>
      </c>
      <c r="C40" s="1" t="s">
        <v>46</v>
      </c>
      <c r="D40" s="2">
        <v>45703</v>
      </c>
      <c r="E40" s="2">
        <v>45712</v>
      </c>
      <c r="F40" s="7">
        <f>E40-D40</f>
        <v>9</v>
      </c>
      <c r="G40" s="6"/>
      <c r="H40" s="10" t="s">
        <v>27</v>
      </c>
      <c r="I40" s="1" t="s">
        <v>49</v>
      </c>
    </row>
    <row r="41" spans="1:9" x14ac:dyDescent="0.3">
      <c r="A41" s="1" t="s">
        <v>14</v>
      </c>
      <c r="B41" s="1" t="s">
        <v>39</v>
      </c>
      <c r="C41" s="1" t="s">
        <v>15</v>
      </c>
      <c r="D41" s="2">
        <v>45704</v>
      </c>
      <c r="E41" s="2">
        <v>45705</v>
      </c>
      <c r="F41" s="7">
        <f>E41-D41</f>
        <v>1</v>
      </c>
      <c r="G41" s="6"/>
      <c r="H41" s="10" t="s">
        <v>27</v>
      </c>
      <c r="I41" s="1"/>
    </row>
    <row r="42" spans="1:9" x14ac:dyDescent="0.3">
      <c r="A42" s="1" t="s">
        <v>14</v>
      </c>
      <c r="B42" s="1" t="s">
        <v>39</v>
      </c>
      <c r="C42" s="1" t="s">
        <v>5</v>
      </c>
      <c r="D42" s="2">
        <v>45705</v>
      </c>
      <c r="E42" s="2">
        <v>45707</v>
      </c>
      <c r="F42" s="7">
        <f>E42-D42</f>
        <v>2</v>
      </c>
      <c r="G42" s="6"/>
      <c r="H42" s="10" t="s">
        <v>27</v>
      </c>
      <c r="I42" s="1"/>
    </row>
    <row r="43" spans="1:9" x14ac:dyDescent="0.3">
      <c r="A43" s="1" t="s">
        <v>11</v>
      </c>
      <c r="B43" s="1" t="s">
        <v>40</v>
      </c>
      <c r="C43" s="1" t="s">
        <v>4</v>
      </c>
      <c r="D43" s="2">
        <v>45705</v>
      </c>
      <c r="E43" s="7" t="s">
        <v>26</v>
      </c>
      <c r="F43" s="7" t="s">
        <v>26</v>
      </c>
      <c r="G43" s="7" t="s">
        <v>26</v>
      </c>
      <c r="H43" s="8" t="s">
        <v>53</v>
      </c>
      <c r="I43" s="1"/>
    </row>
    <row r="44" spans="1:9" x14ac:dyDescent="0.3">
      <c r="A44" s="1" t="s">
        <v>9</v>
      </c>
      <c r="B44" s="1" t="s">
        <v>48</v>
      </c>
      <c r="C44" s="1" t="s">
        <v>43</v>
      </c>
      <c r="D44" s="2">
        <v>45705</v>
      </c>
      <c r="E44" s="2">
        <v>45708</v>
      </c>
      <c r="F44" s="7">
        <f>E44-D44</f>
        <v>3</v>
      </c>
      <c r="G44" s="6"/>
      <c r="H44" s="10" t="s">
        <v>27</v>
      </c>
      <c r="I44" s="1" t="s">
        <v>49</v>
      </c>
    </row>
    <row r="45" spans="1:9" x14ac:dyDescent="0.3">
      <c r="A45" s="1" t="s">
        <v>9</v>
      </c>
      <c r="B45" s="1" t="s">
        <v>48</v>
      </c>
      <c r="C45" s="1" t="s">
        <v>45</v>
      </c>
      <c r="D45" s="2">
        <v>45706</v>
      </c>
      <c r="E45" s="2"/>
      <c r="F45" s="7"/>
      <c r="G45" s="6">
        <f ca="1">IF(D45&lt;=TODAY(),TODAY()-D45,0)</f>
        <v>20</v>
      </c>
      <c r="H45" s="9" t="s">
        <v>52</v>
      </c>
      <c r="I45" s="1" t="s">
        <v>50</v>
      </c>
    </row>
    <row r="46" spans="1:9" x14ac:dyDescent="0.3">
      <c r="A46" s="1" t="s">
        <v>14</v>
      </c>
      <c r="B46" s="1" t="s">
        <v>39</v>
      </c>
      <c r="C46" s="1" t="s">
        <v>8</v>
      </c>
      <c r="D46" s="2">
        <v>45708</v>
      </c>
      <c r="E46" s="2">
        <v>45713</v>
      </c>
      <c r="F46" s="7">
        <f>E46-D46</f>
        <v>5</v>
      </c>
      <c r="G46" s="6"/>
      <c r="H46" s="10" t="s">
        <v>27</v>
      </c>
      <c r="I46" s="1" t="s">
        <v>47</v>
      </c>
    </row>
    <row r="47" spans="1:9" x14ac:dyDescent="0.3">
      <c r="A47" s="1" t="s">
        <v>11</v>
      </c>
      <c r="B47" s="1" t="s">
        <v>40</v>
      </c>
      <c r="C47" s="1" t="s">
        <v>13</v>
      </c>
      <c r="D47" s="2">
        <v>45710</v>
      </c>
      <c r="E47" s="2">
        <v>45713</v>
      </c>
      <c r="F47" s="7">
        <f>E47-D47</f>
        <v>3</v>
      </c>
      <c r="G47" s="6"/>
      <c r="H47" s="10" t="s">
        <v>27</v>
      </c>
      <c r="I47" s="1" t="s">
        <v>34</v>
      </c>
    </row>
    <row r="48" spans="1:9" x14ac:dyDescent="0.3">
      <c r="A48" s="1" t="s">
        <v>0</v>
      </c>
      <c r="B48" s="1" t="s">
        <v>37</v>
      </c>
      <c r="C48" s="1" t="s">
        <v>8</v>
      </c>
      <c r="D48" s="2">
        <v>45710</v>
      </c>
      <c r="E48" s="7"/>
      <c r="F48" s="7"/>
      <c r="G48" s="6">
        <f t="shared" ref="G48:G58" ca="1" si="2">IF(D48&lt;=TODAY(),TODAY()-D48,0)</f>
        <v>16</v>
      </c>
      <c r="H48" s="9" t="s">
        <v>52</v>
      </c>
      <c r="I48" s="1"/>
    </row>
    <row r="49" spans="1:9" x14ac:dyDescent="0.3">
      <c r="A49" s="1" t="s">
        <v>9</v>
      </c>
      <c r="B49" s="1" t="s">
        <v>48</v>
      </c>
      <c r="C49" s="1" t="s">
        <v>44</v>
      </c>
      <c r="D49" s="2">
        <v>45710</v>
      </c>
      <c r="E49" s="2"/>
      <c r="F49" s="7"/>
      <c r="G49" s="6">
        <f t="shared" ca="1" si="2"/>
        <v>16</v>
      </c>
      <c r="H49" s="9" t="s">
        <v>52</v>
      </c>
      <c r="I49" s="1" t="s">
        <v>50</v>
      </c>
    </row>
    <row r="50" spans="1:9" x14ac:dyDescent="0.3">
      <c r="A50" s="1" t="s">
        <v>11</v>
      </c>
      <c r="B50" s="1" t="s">
        <v>40</v>
      </c>
      <c r="C50" s="1" t="s">
        <v>7</v>
      </c>
      <c r="D50" s="2">
        <v>45711</v>
      </c>
      <c r="E50" s="7"/>
      <c r="F50" s="7"/>
      <c r="G50" s="6">
        <f t="shared" ca="1" si="2"/>
        <v>15</v>
      </c>
      <c r="H50" s="9" t="s">
        <v>52</v>
      </c>
      <c r="I50" s="1"/>
    </row>
    <row r="51" spans="1:9" x14ac:dyDescent="0.3">
      <c r="A51" s="1" t="s">
        <v>11</v>
      </c>
      <c r="B51" s="1" t="s">
        <v>40</v>
      </c>
      <c r="C51" s="1" t="s">
        <v>4</v>
      </c>
      <c r="D51" s="2">
        <v>45713</v>
      </c>
      <c r="E51" s="7"/>
      <c r="F51" s="7"/>
      <c r="G51" s="6">
        <f t="shared" ca="1" si="2"/>
        <v>13</v>
      </c>
      <c r="H51" s="9" t="s">
        <v>52</v>
      </c>
      <c r="I51" s="1"/>
    </row>
    <row r="52" spans="1:9" x14ac:dyDescent="0.3">
      <c r="A52" s="1" t="s">
        <v>11</v>
      </c>
      <c r="B52" s="1" t="s">
        <v>40</v>
      </c>
      <c r="C52" s="1" t="s">
        <v>15</v>
      </c>
      <c r="D52" s="2">
        <v>45714</v>
      </c>
      <c r="E52" s="7"/>
      <c r="F52" s="7"/>
      <c r="G52" s="6">
        <f t="shared" ca="1" si="2"/>
        <v>12</v>
      </c>
      <c r="H52" s="9" t="s">
        <v>51</v>
      </c>
      <c r="I52" s="1"/>
    </row>
    <row r="53" spans="1:9" x14ac:dyDescent="0.3">
      <c r="A53" s="1" t="s">
        <v>0</v>
      </c>
      <c r="B53" s="1" t="s">
        <v>41</v>
      </c>
      <c r="C53" s="1" t="s">
        <v>13</v>
      </c>
      <c r="D53" s="2">
        <v>45714</v>
      </c>
      <c r="E53" s="7"/>
      <c r="F53" s="7"/>
      <c r="G53" s="6">
        <f t="shared" ca="1" si="2"/>
        <v>12</v>
      </c>
      <c r="H53" s="9" t="s">
        <v>51</v>
      </c>
      <c r="I53" s="1"/>
    </row>
    <row r="54" spans="1:9" x14ac:dyDescent="0.3">
      <c r="A54" s="1" t="s">
        <v>6</v>
      </c>
      <c r="B54" s="1" t="s">
        <v>38</v>
      </c>
      <c r="C54" s="1" t="s">
        <v>8</v>
      </c>
      <c r="D54" s="2">
        <v>45716</v>
      </c>
      <c r="E54" s="7"/>
      <c r="F54" s="7"/>
      <c r="G54" s="6">
        <f t="shared" ca="1" si="2"/>
        <v>10</v>
      </c>
      <c r="H54" s="9" t="s">
        <v>51</v>
      </c>
      <c r="I54" s="1"/>
    </row>
    <row r="55" spans="1:9" x14ac:dyDescent="0.3">
      <c r="A55" s="1" t="s">
        <v>11</v>
      </c>
      <c r="B55" s="1" t="s">
        <v>40</v>
      </c>
      <c r="C55" s="1" t="s">
        <v>5</v>
      </c>
      <c r="D55" s="2">
        <v>45716</v>
      </c>
      <c r="E55" s="7"/>
      <c r="F55" s="7"/>
      <c r="G55" s="6">
        <f t="shared" ca="1" si="2"/>
        <v>10</v>
      </c>
      <c r="H55" s="9" t="s">
        <v>51</v>
      </c>
      <c r="I55" s="1"/>
    </row>
    <row r="56" spans="1:9" x14ac:dyDescent="0.3">
      <c r="A56" s="1" t="s">
        <v>0</v>
      </c>
      <c r="B56" s="1" t="s">
        <v>41</v>
      </c>
      <c r="C56" s="1" t="s">
        <v>7</v>
      </c>
      <c r="D56" s="2">
        <v>45716</v>
      </c>
      <c r="E56" s="7"/>
      <c r="F56" s="7"/>
      <c r="G56" s="6">
        <f t="shared" ca="1" si="2"/>
        <v>10</v>
      </c>
      <c r="H56" s="9" t="s">
        <v>51</v>
      </c>
      <c r="I56" s="1"/>
    </row>
    <row r="57" spans="1:9" hidden="1" x14ac:dyDescent="0.3">
      <c r="A57" s="1" t="s">
        <v>11</v>
      </c>
      <c r="B57" s="1" t="s">
        <v>40</v>
      </c>
      <c r="C57" s="1" t="s">
        <v>8</v>
      </c>
      <c r="D57" s="2">
        <v>45720</v>
      </c>
      <c r="E57" s="2"/>
      <c r="F57" s="7"/>
      <c r="G57" s="6">
        <f t="shared" ca="1" si="2"/>
        <v>6</v>
      </c>
      <c r="H57" s="9" t="s">
        <v>51</v>
      </c>
      <c r="I57" s="1"/>
    </row>
    <row r="58" spans="1:9" hidden="1" x14ac:dyDescent="0.3">
      <c r="A58" s="1" t="s">
        <v>0</v>
      </c>
      <c r="B58" s="1" t="s">
        <v>41</v>
      </c>
      <c r="C58" s="1" t="s">
        <v>4</v>
      </c>
      <c r="D58" s="2">
        <v>45721</v>
      </c>
      <c r="E58" s="7"/>
      <c r="F58" s="7"/>
      <c r="G58" s="6">
        <f t="shared" ca="1" si="2"/>
        <v>5</v>
      </c>
      <c r="H58" s="9" t="s">
        <v>51</v>
      </c>
      <c r="I58" s="1"/>
    </row>
  </sheetData>
  <autoFilter ref="A1:I58" xr:uid="{DCC0A454-974B-498D-979E-D4AD2FA3E1F5}">
    <filterColumn colId="3">
      <filters>
        <dateGroupItem year="2025" month="2" dateTimeGrouping="month"/>
      </filters>
    </filterColumn>
  </autoFilter>
  <sortState xmlns:xlrd2="http://schemas.microsoft.com/office/spreadsheetml/2017/richdata2" ref="A2:I13">
    <sortCondition ref="D2:D13"/>
  </sortState>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675A0-6250-4254-BF27-02A1A56B3722}">
  <dimension ref="A1:O274"/>
  <sheetViews>
    <sheetView workbookViewId="0">
      <selection activeCell="F19" sqref="F19"/>
    </sheetView>
  </sheetViews>
  <sheetFormatPr defaultRowHeight="14.4" x14ac:dyDescent="0.3"/>
  <cols>
    <col min="1" max="1" width="12.44140625" bestFit="1" customWidth="1"/>
    <col min="2" max="2" width="13.33203125" bestFit="1" customWidth="1"/>
    <col min="3" max="5" width="12.44140625" bestFit="1" customWidth="1"/>
    <col min="6" max="6" width="12" bestFit="1" customWidth="1"/>
    <col min="7" max="7" width="13.33203125" bestFit="1" customWidth="1"/>
    <col min="8" max="8" width="33.88671875" bestFit="1" customWidth="1"/>
    <col min="9" max="9" width="15.5546875" bestFit="1" customWidth="1"/>
    <col min="10" max="10" width="7.109375" bestFit="1" customWidth="1"/>
    <col min="11" max="11" width="6.88671875" bestFit="1" customWidth="1"/>
    <col min="12" max="12" width="7.109375" bestFit="1" customWidth="1"/>
    <col min="13" max="14" width="6.88671875" bestFit="1" customWidth="1"/>
    <col min="15" max="15" width="10.5546875" bestFit="1" customWidth="1"/>
    <col min="16" max="16" width="8.44140625" customWidth="1"/>
  </cols>
  <sheetData>
    <row r="1" spans="1:12" x14ac:dyDescent="0.3">
      <c r="L1" s="14"/>
    </row>
    <row r="2" spans="1:12" x14ac:dyDescent="0.3">
      <c r="L2" s="14"/>
    </row>
    <row r="3" spans="1:12" x14ac:dyDescent="0.3">
      <c r="A3" s="12" t="s">
        <v>54</v>
      </c>
      <c r="B3" t="s">
        <v>72</v>
      </c>
      <c r="E3" s="12" t="s">
        <v>54</v>
      </c>
      <c r="F3" t="s">
        <v>57</v>
      </c>
      <c r="L3" s="14"/>
    </row>
    <row r="4" spans="1:12" x14ac:dyDescent="0.3">
      <c r="A4" s="13" t="s">
        <v>6</v>
      </c>
      <c r="B4" s="31">
        <v>6</v>
      </c>
      <c r="E4" s="13">
        <v>1</v>
      </c>
      <c r="F4" s="31">
        <v>4</v>
      </c>
      <c r="L4" s="14"/>
    </row>
    <row r="5" spans="1:12" x14ac:dyDescent="0.3">
      <c r="A5" s="13" t="s">
        <v>11</v>
      </c>
      <c r="B5" s="31">
        <v>1</v>
      </c>
      <c r="E5" s="13">
        <v>2</v>
      </c>
      <c r="F5" s="31">
        <v>8</v>
      </c>
      <c r="L5" s="14"/>
    </row>
    <row r="6" spans="1:12" x14ac:dyDescent="0.3">
      <c r="A6" s="13" t="s">
        <v>9</v>
      </c>
      <c r="B6" s="31">
        <v>6</v>
      </c>
      <c r="E6" s="13">
        <v>3</v>
      </c>
      <c r="F6" s="31">
        <v>4</v>
      </c>
      <c r="L6" s="14"/>
    </row>
    <row r="7" spans="1:12" x14ac:dyDescent="0.3">
      <c r="A7" s="13" t="s">
        <v>10</v>
      </c>
      <c r="B7" s="31">
        <v>4</v>
      </c>
      <c r="E7" s="13">
        <v>4</v>
      </c>
      <c r="F7" s="31">
        <v>3</v>
      </c>
      <c r="L7" s="14"/>
    </row>
    <row r="8" spans="1:12" x14ac:dyDescent="0.3">
      <c r="A8" s="13" t="s">
        <v>0</v>
      </c>
      <c r="B8" s="31">
        <v>4</v>
      </c>
      <c r="E8" s="13">
        <v>5</v>
      </c>
      <c r="F8" s="31">
        <v>1</v>
      </c>
      <c r="L8" s="14"/>
    </row>
    <row r="9" spans="1:12" x14ac:dyDescent="0.3">
      <c r="A9" s="13" t="s">
        <v>18</v>
      </c>
      <c r="B9" s="31">
        <v>2</v>
      </c>
      <c r="E9" s="13">
        <v>6</v>
      </c>
      <c r="F9" s="31">
        <v>5</v>
      </c>
      <c r="L9" s="14"/>
    </row>
    <row r="10" spans="1:12" x14ac:dyDescent="0.3">
      <c r="A10" s="13" t="s">
        <v>55</v>
      </c>
      <c r="B10" s="31">
        <v>23</v>
      </c>
      <c r="E10" s="13">
        <v>8</v>
      </c>
      <c r="F10" s="31">
        <v>2</v>
      </c>
      <c r="H10" s="12" t="s">
        <v>54</v>
      </c>
      <c r="I10" t="s">
        <v>63</v>
      </c>
      <c r="L10" s="14"/>
    </row>
    <row r="11" spans="1:12" x14ac:dyDescent="0.3">
      <c r="E11" s="13">
        <v>10</v>
      </c>
      <c r="F11" s="31">
        <v>3</v>
      </c>
      <c r="H11" s="13" t="s">
        <v>31</v>
      </c>
      <c r="I11" s="31">
        <v>1</v>
      </c>
      <c r="L11" s="14"/>
    </row>
    <row r="12" spans="1:12" x14ac:dyDescent="0.3">
      <c r="E12" s="13">
        <v>12</v>
      </c>
      <c r="F12" s="31">
        <v>2</v>
      </c>
      <c r="H12" s="13" t="s">
        <v>34</v>
      </c>
      <c r="I12" s="31">
        <v>4</v>
      </c>
      <c r="L12" s="14"/>
    </row>
    <row r="13" spans="1:12" x14ac:dyDescent="0.3">
      <c r="E13" s="13">
        <v>13</v>
      </c>
      <c r="F13" s="31">
        <v>2</v>
      </c>
      <c r="H13" s="13" t="s">
        <v>42</v>
      </c>
      <c r="I13" s="31">
        <v>3</v>
      </c>
      <c r="L13" s="14"/>
    </row>
    <row r="14" spans="1:12" x14ac:dyDescent="0.3">
      <c r="A14" s="12" t="s">
        <v>54</v>
      </c>
      <c r="B14" t="s">
        <v>56</v>
      </c>
      <c r="E14" s="13">
        <v>0</v>
      </c>
      <c r="F14" s="31">
        <v>2</v>
      </c>
      <c r="H14" s="13" t="s">
        <v>62</v>
      </c>
      <c r="I14" s="31"/>
      <c r="L14" s="14"/>
    </row>
    <row r="15" spans="1:12" x14ac:dyDescent="0.3">
      <c r="A15" s="13" t="s">
        <v>28</v>
      </c>
      <c r="B15" s="31">
        <v>8</v>
      </c>
      <c r="E15" s="13">
        <v>9</v>
      </c>
      <c r="F15" s="31">
        <v>1</v>
      </c>
      <c r="H15" s="13" t="s">
        <v>55</v>
      </c>
      <c r="I15" s="31">
        <v>8</v>
      </c>
      <c r="L15" s="14"/>
    </row>
    <row r="16" spans="1:12" x14ac:dyDescent="0.3">
      <c r="A16" s="13" t="s">
        <v>21</v>
      </c>
      <c r="B16" s="31">
        <v>7</v>
      </c>
      <c r="E16" s="13" t="s">
        <v>55</v>
      </c>
      <c r="F16" s="31">
        <v>37</v>
      </c>
      <c r="L16" s="14"/>
    </row>
    <row r="17" spans="1:15" x14ac:dyDescent="0.3">
      <c r="A17" s="13" t="s">
        <v>19</v>
      </c>
      <c r="B17" s="31">
        <v>6</v>
      </c>
      <c r="H17" s="12" t="s">
        <v>54</v>
      </c>
      <c r="I17" t="s">
        <v>61</v>
      </c>
      <c r="L17" s="14"/>
    </row>
    <row r="18" spans="1:15" x14ac:dyDescent="0.3">
      <c r="A18" s="13" t="s">
        <v>39</v>
      </c>
      <c r="B18" s="31">
        <v>5</v>
      </c>
      <c r="E18" s="12" t="s">
        <v>54</v>
      </c>
      <c r="F18" t="s">
        <v>61</v>
      </c>
      <c r="H18" s="13" t="s">
        <v>27</v>
      </c>
      <c r="I18" s="31">
        <v>37</v>
      </c>
      <c r="L18" s="14"/>
    </row>
    <row r="19" spans="1:15" x14ac:dyDescent="0.3">
      <c r="A19" s="13" t="s">
        <v>29</v>
      </c>
      <c r="B19" s="31">
        <v>5</v>
      </c>
      <c r="E19" s="13" t="s">
        <v>59</v>
      </c>
      <c r="F19" s="31">
        <v>23</v>
      </c>
      <c r="H19" s="13" t="s">
        <v>55</v>
      </c>
      <c r="I19" s="31">
        <v>37</v>
      </c>
      <c r="L19" s="14"/>
    </row>
    <row r="20" spans="1:15" x14ac:dyDescent="0.3">
      <c r="A20" s="13" t="s">
        <v>30</v>
      </c>
      <c r="B20" s="31">
        <v>3</v>
      </c>
      <c r="E20" s="13" t="s">
        <v>60</v>
      </c>
      <c r="F20" s="31">
        <v>14</v>
      </c>
      <c r="L20" s="14"/>
    </row>
    <row r="21" spans="1:15" x14ac:dyDescent="0.3">
      <c r="A21" s="13" t="s">
        <v>12</v>
      </c>
      <c r="B21" s="31">
        <v>3</v>
      </c>
      <c r="E21" s="13" t="s">
        <v>55</v>
      </c>
      <c r="F21" s="31">
        <v>37</v>
      </c>
      <c r="L21" s="14"/>
    </row>
    <row r="22" spans="1:15" x14ac:dyDescent="0.3">
      <c r="A22" s="13" t="s">
        <v>55</v>
      </c>
      <c r="B22" s="31">
        <v>37</v>
      </c>
      <c r="L22" s="14"/>
    </row>
    <row r="23" spans="1:15" x14ac:dyDescent="0.3">
      <c r="L23" s="14"/>
    </row>
    <row r="24" spans="1:15" x14ac:dyDescent="0.3">
      <c r="E24">
        <f>GETPIVOTDATA("TAT2",$E$18,"TAT2","WITH_IN")</f>
        <v>14</v>
      </c>
      <c r="I24" s="12" t="s">
        <v>74</v>
      </c>
    </row>
    <row r="25" spans="1:15" x14ac:dyDescent="0.3">
      <c r="E25">
        <f>GETPIVOTDATA("TAT2",$E$18,"TAT2","OUTER_TAT")</f>
        <v>23</v>
      </c>
      <c r="I25" t="s">
        <v>5</v>
      </c>
      <c r="J25" t="s">
        <v>15</v>
      </c>
      <c r="K25" t="s">
        <v>4</v>
      </c>
      <c r="L25" t="s">
        <v>8</v>
      </c>
      <c r="M25" t="s">
        <v>13</v>
      </c>
      <c r="N25" t="s">
        <v>7</v>
      </c>
      <c r="O25" t="s">
        <v>55</v>
      </c>
    </row>
    <row r="26" spans="1:15" x14ac:dyDescent="0.3">
      <c r="A26" s="12" t="s">
        <v>54</v>
      </c>
      <c r="B26" t="s">
        <v>67</v>
      </c>
      <c r="H26" t="s">
        <v>56</v>
      </c>
      <c r="I26" s="31">
        <v>5</v>
      </c>
      <c r="J26" s="31">
        <v>4</v>
      </c>
      <c r="K26" s="31">
        <v>4</v>
      </c>
      <c r="L26" s="31">
        <v>4</v>
      </c>
      <c r="M26" s="31">
        <v>2</v>
      </c>
      <c r="N26" s="31">
        <v>2</v>
      </c>
      <c r="O26" s="31">
        <v>21</v>
      </c>
    </row>
    <row r="27" spans="1:15" x14ac:dyDescent="0.3">
      <c r="A27" s="13">
        <v>2025</v>
      </c>
      <c r="B27" s="31">
        <v>2025</v>
      </c>
      <c r="D27">
        <f>GETPIVOTDATA("year",$A$26,"year",2025)</f>
        <v>2025</v>
      </c>
      <c r="K27">
        <f>H28</f>
        <v>0</v>
      </c>
      <c r="L27" s="14" t="e">
        <f>VLOOKUP(K27,$H$25:$I$30,2,0)</f>
        <v>#N/A</v>
      </c>
    </row>
    <row r="28" spans="1:15" x14ac:dyDescent="0.3">
      <c r="A28" s="13" t="s">
        <v>55</v>
      </c>
      <c r="B28" s="31">
        <v>2025</v>
      </c>
      <c r="L28" s="14"/>
    </row>
    <row r="29" spans="1:15" x14ac:dyDescent="0.3">
      <c r="K29">
        <f>H30</f>
        <v>0</v>
      </c>
      <c r="L29" s="14" t="e">
        <f>VLOOKUP(K29,$H$25:$I$30,2,0)</f>
        <v>#N/A</v>
      </c>
    </row>
    <row r="31" spans="1:15" x14ac:dyDescent="0.3">
      <c r="A31" s="12" t="s">
        <v>54</v>
      </c>
      <c r="B31" t="s">
        <v>68</v>
      </c>
    </row>
    <row r="32" spans="1:15" x14ac:dyDescent="0.3">
      <c r="A32" s="13" t="s">
        <v>64</v>
      </c>
      <c r="B32" s="31">
        <v>20</v>
      </c>
      <c r="D32">
        <f>GETPIVOTDATA("Month",$A$31,"Month","Jan")</f>
        <v>20</v>
      </c>
    </row>
    <row r="33" spans="1:9" x14ac:dyDescent="0.3">
      <c r="A33" s="13" t="s">
        <v>73</v>
      </c>
      <c r="B33" s="31">
        <v>1</v>
      </c>
    </row>
    <row r="34" spans="1:9" x14ac:dyDescent="0.3">
      <c r="A34" s="13" t="s">
        <v>55</v>
      </c>
      <c r="B34" s="31">
        <v>21</v>
      </c>
    </row>
    <row r="36" spans="1:9" x14ac:dyDescent="0.3">
      <c r="H36" s="12" t="s">
        <v>54</v>
      </c>
      <c r="I36" t="s">
        <v>71</v>
      </c>
    </row>
    <row r="37" spans="1:9" x14ac:dyDescent="0.3">
      <c r="H37" s="13" t="s">
        <v>18</v>
      </c>
      <c r="I37" s="31">
        <v>3</v>
      </c>
    </row>
    <row r="38" spans="1:9" x14ac:dyDescent="0.3">
      <c r="B38" t="s">
        <v>71</v>
      </c>
      <c r="H38" s="13" t="s">
        <v>11</v>
      </c>
      <c r="I38" s="31">
        <v>3</v>
      </c>
    </row>
    <row r="39" spans="1:9" x14ac:dyDescent="0.3">
      <c r="B39" s="31">
        <v>37</v>
      </c>
      <c r="H39" s="13" t="s">
        <v>10</v>
      </c>
      <c r="I39" s="31">
        <v>5</v>
      </c>
    </row>
    <row r="40" spans="1:9" x14ac:dyDescent="0.3">
      <c r="H40" s="13" t="s">
        <v>14</v>
      </c>
      <c r="I40" s="31">
        <v>5</v>
      </c>
    </row>
    <row r="41" spans="1:9" x14ac:dyDescent="0.3">
      <c r="H41" s="13" t="s">
        <v>0</v>
      </c>
      <c r="I41" s="31">
        <v>6</v>
      </c>
    </row>
    <row r="42" spans="1:9" x14ac:dyDescent="0.3">
      <c r="H42" s="13" t="s">
        <v>6</v>
      </c>
      <c r="I42" s="31">
        <v>7</v>
      </c>
    </row>
    <row r="43" spans="1:9" x14ac:dyDescent="0.3">
      <c r="H43" s="13" t="s">
        <v>9</v>
      </c>
      <c r="I43" s="31">
        <v>8</v>
      </c>
    </row>
    <row r="44" spans="1:9" x14ac:dyDescent="0.3">
      <c r="H44" s="13" t="s">
        <v>55</v>
      </c>
      <c r="I44" s="31">
        <v>37</v>
      </c>
    </row>
    <row r="50" spans="3:7" x14ac:dyDescent="0.3">
      <c r="C50" s="12" t="s">
        <v>54</v>
      </c>
      <c r="D50" t="s">
        <v>70</v>
      </c>
    </row>
    <row r="51" spans="3:7" x14ac:dyDescent="0.3">
      <c r="C51" s="13" t="s">
        <v>5</v>
      </c>
      <c r="D51" s="16">
        <v>10410</v>
      </c>
    </row>
    <row r="52" spans="3:7" x14ac:dyDescent="0.3">
      <c r="C52" s="13" t="s">
        <v>8</v>
      </c>
      <c r="D52" s="16">
        <v>5515</v>
      </c>
      <c r="F52" s="12" t="s">
        <v>54</v>
      </c>
      <c r="G52" t="s">
        <v>68</v>
      </c>
    </row>
    <row r="53" spans="3:7" x14ac:dyDescent="0.3">
      <c r="C53" s="13" t="s">
        <v>4</v>
      </c>
      <c r="D53" s="16">
        <v>4630</v>
      </c>
      <c r="F53" s="13" t="s">
        <v>64</v>
      </c>
      <c r="G53" s="31">
        <v>20</v>
      </c>
    </row>
    <row r="54" spans="3:7" x14ac:dyDescent="0.3">
      <c r="C54" s="13" t="s">
        <v>15</v>
      </c>
      <c r="D54" s="16">
        <v>3752</v>
      </c>
      <c r="F54" s="13" t="s">
        <v>73</v>
      </c>
      <c r="G54" s="31">
        <v>17</v>
      </c>
    </row>
    <row r="55" spans="3:7" x14ac:dyDescent="0.3">
      <c r="C55" s="13" t="s">
        <v>13</v>
      </c>
      <c r="D55" s="16">
        <v>2557</v>
      </c>
      <c r="F55" s="13" t="s">
        <v>55</v>
      </c>
      <c r="G55" s="31">
        <v>37</v>
      </c>
    </row>
    <row r="56" spans="3:7" x14ac:dyDescent="0.3">
      <c r="C56" s="13" t="s">
        <v>44</v>
      </c>
      <c r="D56" s="16">
        <v>1126</v>
      </c>
    </row>
    <row r="57" spans="3:7" x14ac:dyDescent="0.3">
      <c r="C57" s="13" t="s">
        <v>45</v>
      </c>
      <c r="D57" s="16">
        <v>756</v>
      </c>
    </row>
    <row r="58" spans="3:7" x14ac:dyDescent="0.3">
      <c r="C58" s="13" t="s">
        <v>43</v>
      </c>
      <c r="D58" s="16">
        <v>437</v>
      </c>
    </row>
    <row r="59" spans="3:7" x14ac:dyDescent="0.3">
      <c r="C59" s="13" t="s">
        <v>7</v>
      </c>
      <c r="D59" s="16">
        <v>396</v>
      </c>
    </row>
    <row r="60" spans="3:7" x14ac:dyDescent="0.3">
      <c r="C60" s="13" t="s">
        <v>46</v>
      </c>
      <c r="D60" s="16">
        <v>266</v>
      </c>
    </row>
    <row r="61" spans="3:7" x14ac:dyDescent="0.3">
      <c r="C61" s="13" t="s">
        <v>35</v>
      </c>
      <c r="D61" s="16">
        <v>212</v>
      </c>
    </row>
    <row r="62" spans="3:7" x14ac:dyDescent="0.3">
      <c r="C62" s="13" t="s">
        <v>55</v>
      </c>
      <c r="D62" s="16">
        <v>30057</v>
      </c>
    </row>
    <row r="63" spans="3:7" x14ac:dyDescent="0.3">
      <c r="C63" s="12" t="s">
        <v>54</v>
      </c>
      <c r="D63" t="s">
        <v>68</v>
      </c>
    </row>
    <row r="64" spans="3:7" x14ac:dyDescent="0.3">
      <c r="C64" s="13" t="s">
        <v>64</v>
      </c>
      <c r="D64" s="31">
        <v>20</v>
      </c>
    </row>
    <row r="65" spans="1:15" x14ac:dyDescent="0.3">
      <c r="C65" s="13" t="s">
        <v>73</v>
      </c>
      <c r="D65" s="31">
        <v>17</v>
      </c>
    </row>
    <row r="66" spans="1:15" x14ac:dyDescent="0.3">
      <c r="C66" s="13" t="s">
        <v>55</v>
      </c>
      <c r="D66" s="31">
        <v>37</v>
      </c>
      <c r="F66" s="12" t="s">
        <v>54</v>
      </c>
    </row>
    <row r="67" spans="1:15" x14ac:dyDescent="0.3">
      <c r="F67" s="13" t="s">
        <v>64</v>
      </c>
    </row>
    <row r="68" spans="1:15" x14ac:dyDescent="0.3">
      <c r="F68" s="13" t="s">
        <v>73</v>
      </c>
    </row>
    <row r="69" spans="1:15" s="18" customFormat="1" x14ac:dyDescent="0.3">
      <c r="F69" s="13" t="s">
        <v>55</v>
      </c>
    </row>
    <row r="70" spans="1:15" x14ac:dyDescent="0.3">
      <c r="O70" s="18"/>
    </row>
    <row r="71" spans="1:15" x14ac:dyDescent="0.3">
      <c r="O71" s="18"/>
    </row>
    <row r="72" spans="1:15" x14ac:dyDescent="0.3">
      <c r="A72" s="12" t="s">
        <v>54</v>
      </c>
      <c r="B72" t="s">
        <v>72</v>
      </c>
      <c r="D72" s="12" t="s">
        <v>54</v>
      </c>
      <c r="E72" t="s">
        <v>70</v>
      </c>
      <c r="O72" s="18"/>
    </row>
    <row r="73" spans="1:15" x14ac:dyDescent="0.3">
      <c r="A73" s="13" t="s">
        <v>18</v>
      </c>
      <c r="B73" s="31">
        <v>3</v>
      </c>
      <c r="D73" s="13" t="s">
        <v>5</v>
      </c>
      <c r="E73" s="16">
        <v>10410</v>
      </c>
      <c r="O73" s="18"/>
    </row>
    <row r="74" spans="1:15" x14ac:dyDescent="0.3">
      <c r="A74" s="13" t="s">
        <v>11</v>
      </c>
      <c r="B74" s="31">
        <v>3</v>
      </c>
      <c r="D74" s="13" t="s">
        <v>8</v>
      </c>
      <c r="E74" s="16">
        <v>5515</v>
      </c>
      <c r="O74" s="18"/>
    </row>
    <row r="75" spans="1:15" x14ac:dyDescent="0.3">
      <c r="A75" s="13" t="s">
        <v>10</v>
      </c>
      <c r="B75" s="31">
        <v>5</v>
      </c>
      <c r="D75" s="13" t="s">
        <v>4</v>
      </c>
      <c r="E75" s="16">
        <v>4630</v>
      </c>
      <c r="O75" s="18"/>
    </row>
    <row r="76" spans="1:15" x14ac:dyDescent="0.3">
      <c r="A76" s="13" t="s">
        <v>14</v>
      </c>
      <c r="B76" s="31">
        <v>5</v>
      </c>
      <c r="D76" s="13" t="s">
        <v>15</v>
      </c>
      <c r="E76" s="16">
        <v>3752</v>
      </c>
      <c r="O76" s="18"/>
    </row>
    <row r="77" spans="1:15" x14ac:dyDescent="0.3">
      <c r="A77" s="13" t="s">
        <v>0</v>
      </c>
      <c r="B77" s="31">
        <v>6</v>
      </c>
      <c r="D77" s="13" t="s">
        <v>13</v>
      </c>
      <c r="E77" s="16">
        <v>2557</v>
      </c>
      <c r="O77" s="18"/>
    </row>
    <row r="78" spans="1:15" x14ac:dyDescent="0.3">
      <c r="A78" s="13" t="s">
        <v>6</v>
      </c>
      <c r="B78" s="31">
        <v>7</v>
      </c>
      <c r="D78" s="13" t="s">
        <v>44</v>
      </c>
      <c r="E78" s="16">
        <v>1126</v>
      </c>
      <c r="O78" s="18"/>
    </row>
    <row r="79" spans="1:15" x14ac:dyDescent="0.3">
      <c r="A79" s="13" t="s">
        <v>9</v>
      </c>
      <c r="B79" s="31">
        <v>8</v>
      </c>
      <c r="D79" s="13" t="s">
        <v>45</v>
      </c>
      <c r="E79" s="16">
        <v>756</v>
      </c>
      <c r="O79" s="18"/>
    </row>
    <row r="80" spans="1:15" x14ac:dyDescent="0.3">
      <c r="A80" s="13" t="s">
        <v>55</v>
      </c>
      <c r="B80" s="31">
        <v>37</v>
      </c>
      <c r="D80" s="13" t="s">
        <v>43</v>
      </c>
      <c r="E80" s="16">
        <v>437</v>
      </c>
      <c r="O80" s="18"/>
    </row>
    <row r="81" spans="1:15" x14ac:dyDescent="0.3">
      <c r="D81" s="13" t="s">
        <v>7</v>
      </c>
      <c r="E81" s="16">
        <v>396</v>
      </c>
      <c r="O81" s="18"/>
    </row>
    <row r="82" spans="1:15" x14ac:dyDescent="0.3">
      <c r="D82" s="13" t="s">
        <v>46</v>
      </c>
      <c r="E82" s="16">
        <v>266</v>
      </c>
      <c r="O82" s="18"/>
    </row>
    <row r="83" spans="1:15" x14ac:dyDescent="0.3">
      <c r="D83" s="13" t="s">
        <v>35</v>
      </c>
      <c r="E83" s="16">
        <v>212</v>
      </c>
      <c r="O83" s="18"/>
    </row>
    <row r="84" spans="1:15" x14ac:dyDescent="0.3">
      <c r="D84" s="13" t="s">
        <v>55</v>
      </c>
      <c r="E84" s="16">
        <v>30057</v>
      </c>
      <c r="O84" s="18"/>
    </row>
    <row r="85" spans="1:15" x14ac:dyDescent="0.3">
      <c r="O85" s="18"/>
    </row>
    <row r="86" spans="1:15" x14ac:dyDescent="0.3">
      <c r="O86" s="18"/>
    </row>
    <row r="87" spans="1:15" x14ac:dyDescent="0.3">
      <c r="O87" s="18"/>
    </row>
    <row r="88" spans="1:15" x14ac:dyDescent="0.3">
      <c r="O88" s="18"/>
    </row>
    <row r="89" spans="1:15" x14ac:dyDescent="0.3">
      <c r="A89" s="12" t="s">
        <v>54</v>
      </c>
      <c r="B89" t="s">
        <v>75</v>
      </c>
      <c r="O89" s="18"/>
    </row>
    <row r="90" spans="1:15" x14ac:dyDescent="0.3">
      <c r="A90" s="13" t="s">
        <v>43</v>
      </c>
      <c r="B90" s="31">
        <v>1</v>
      </c>
      <c r="O90" s="18"/>
    </row>
    <row r="91" spans="1:15" x14ac:dyDescent="0.3">
      <c r="A91" s="13" t="s">
        <v>45</v>
      </c>
      <c r="B91" s="31">
        <v>1</v>
      </c>
      <c r="O91" s="18"/>
    </row>
    <row r="92" spans="1:15" x14ac:dyDescent="0.3">
      <c r="A92" s="13" t="s">
        <v>44</v>
      </c>
      <c r="B92" s="31">
        <v>1</v>
      </c>
      <c r="O92" s="18"/>
    </row>
    <row r="93" spans="1:15" x14ac:dyDescent="0.3">
      <c r="A93" s="13" t="s">
        <v>35</v>
      </c>
      <c r="B93" s="31">
        <v>1</v>
      </c>
      <c r="O93" s="18"/>
    </row>
    <row r="94" spans="1:15" x14ac:dyDescent="0.3">
      <c r="A94" s="13" t="s">
        <v>46</v>
      </c>
      <c r="B94" s="31">
        <v>1</v>
      </c>
      <c r="O94" s="18"/>
    </row>
    <row r="95" spans="1:15" x14ac:dyDescent="0.3">
      <c r="A95" s="13" t="s">
        <v>7</v>
      </c>
      <c r="B95" s="31">
        <v>3</v>
      </c>
      <c r="O95" s="18"/>
    </row>
    <row r="96" spans="1:15" x14ac:dyDescent="0.3">
      <c r="A96" s="13" t="s">
        <v>13</v>
      </c>
      <c r="B96" s="31">
        <v>3</v>
      </c>
      <c r="O96" s="18"/>
    </row>
    <row r="97" spans="1:15" x14ac:dyDescent="0.3">
      <c r="A97" s="13" t="s">
        <v>4</v>
      </c>
      <c r="B97" s="31">
        <v>5</v>
      </c>
      <c r="O97" s="18"/>
    </row>
    <row r="98" spans="1:15" x14ac:dyDescent="0.3">
      <c r="A98" s="13" t="s">
        <v>15</v>
      </c>
      <c r="B98" s="31">
        <v>6</v>
      </c>
      <c r="O98" s="18"/>
    </row>
    <row r="99" spans="1:15" x14ac:dyDescent="0.3">
      <c r="A99" s="13" t="s">
        <v>8</v>
      </c>
      <c r="B99" s="31">
        <v>6</v>
      </c>
      <c r="O99" s="18"/>
    </row>
    <row r="100" spans="1:15" x14ac:dyDescent="0.3">
      <c r="A100" s="13" t="s">
        <v>5</v>
      </c>
      <c r="B100" s="31">
        <v>9</v>
      </c>
      <c r="O100" s="18"/>
    </row>
    <row r="101" spans="1:15" x14ac:dyDescent="0.3">
      <c r="A101" s="13" t="s">
        <v>55</v>
      </c>
      <c r="B101" s="31">
        <v>37</v>
      </c>
      <c r="O101" s="18"/>
    </row>
    <row r="102" spans="1:15" x14ac:dyDescent="0.3">
      <c r="O102" s="18"/>
    </row>
    <row r="103" spans="1:15" x14ac:dyDescent="0.3">
      <c r="O103" s="18"/>
    </row>
    <row r="104" spans="1:15" x14ac:dyDescent="0.3">
      <c r="O104" s="18"/>
    </row>
    <row r="105" spans="1:15" x14ac:dyDescent="0.3">
      <c r="O105" s="18"/>
    </row>
    <row r="106" spans="1:15" x14ac:dyDescent="0.3">
      <c r="O106" s="18"/>
    </row>
    <row r="107" spans="1:15" x14ac:dyDescent="0.3">
      <c r="O107" s="18"/>
    </row>
    <row r="108" spans="1:15" x14ac:dyDescent="0.3">
      <c r="O108" s="18"/>
    </row>
    <row r="109" spans="1:15" x14ac:dyDescent="0.3">
      <c r="O109" s="18"/>
    </row>
    <row r="110" spans="1:15" x14ac:dyDescent="0.3">
      <c r="O110" s="18"/>
    </row>
    <row r="111" spans="1:15" x14ac:dyDescent="0.3">
      <c r="O111" s="18"/>
    </row>
    <row r="112" spans="1:15" x14ac:dyDescent="0.3">
      <c r="O112" s="18"/>
    </row>
    <row r="113" spans="15:15" x14ac:dyDescent="0.3">
      <c r="O113" s="18"/>
    </row>
    <row r="114" spans="15:15" x14ac:dyDescent="0.3">
      <c r="O114" s="18"/>
    </row>
    <row r="115" spans="15:15" x14ac:dyDescent="0.3">
      <c r="O115" s="18"/>
    </row>
    <row r="116" spans="15:15" x14ac:dyDescent="0.3">
      <c r="O116" s="18"/>
    </row>
    <row r="117" spans="15:15" x14ac:dyDescent="0.3">
      <c r="O117" s="18"/>
    </row>
    <row r="118" spans="15:15" x14ac:dyDescent="0.3">
      <c r="O118" s="18"/>
    </row>
    <row r="119" spans="15:15" x14ac:dyDescent="0.3">
      <c r="O119" s="18"/>
    </row>
    <row r="120" spans="15:15" x14ac:dyDescent="0.3">
      <c r="O120" s="18"/>
    </row>
    <row r="121" spans="15:15" x14ac:dyDescent="0.3">
      <c r="O121" s="18"/>
    </row>
    <row r="122" spans="15:15" x14ac:dyDescent="0.3">
      <c r="O122" s="18"/>
    </row>
    <row r="123" spans="15:15" x14ac:dyDescent="0.3">
      <c r="O123" s="18"/>
    </row>
    <row r="124" spans="15:15" x14ac:dyDescent="0.3">
      <c r="O124" s="18"/>
    </row>
    <row r="125" spans="15:15" x14ac:dyDescent="0.3">
      <c r="O125" s="18"/>
    </row>
    <row r="126" spans="15:15" x14ac:dyDescent="0.3">
      <c r="O126" s="18"/>
    </row>
    <row r="127" spans="15:15" x14ac:dyDescent="0.3">
      <c r="O127" s="18"/>
    </row>
    <row r="128" spans="15:15" x14ac:dyDescent="0.3">
      <c r="O128" s="18"/>
    </row>
    <row r="129" spans="15:15" x14ac:dyDescent="0.3">
      <c r="O129" s="18"/>
    </row>
    <row r="130" spans="15:15" x14ac:dyDescent="0.3">
      <c r="O130" s="18"/>
    </row>
    <row r="131" spans="15:15" x14ac:dyDescent="0.3">
      <c r="O131" s="18"/>
    </row>
    <row r="132" spans="15:15" x14ac:dyDescent="0.3">
      <c r="O132" s="18"/>
    </row>
    <row r="133" spans="15:15" x14ac:dyDescent="0.3">
      <c r="O133" s="18"/>
    </row>
    <row r="134" spans="15:15" x14ac:dyDescent="0.3">
      <c r="O134" s="18"/>
    </row>
    <row r="135" spans="15:15" x14ac:dyDescent="0.3">
      <c r="O135" s="18"/>
    </row>
    <row r="136" spans="15:15" x14ac:dyDescent="0.3">
      <c r="O136" s="18"/>
    </row>
    <row r="137" spans="15:15" x14ac:dyDescent="0.3">
      <c r="O137" s="18"/>
    </row>
    <row r="138" spans="15:15" x14ac:dyDescent="0.3">
      <c r="O138" s="18"/>
    </row>
    <row r="139" spans="15:15" x14ac:dyDescent="0.3">
      <c r="O139" s="18"/>
    </row>
    <row r="140" spans="15:15" x14ac:dyDescent="0.3">
      <c r="O140" s="18"/>
    </row>
    <row r="141" spans="15:15" x14ac:dyDescent="0.3">
      <c r="O141" s="18"/>
    </row>
    <row r="142" spans="15:15" x14ac:dyDescent="0.3">
      <c r="O142" s="18"/>
    </row>
    <row r="143" spans="15:15" x14ac:dyDescent="0.3">
      <c r="O143" s="18"/>
    </row>
    <row r="144" spans="15:15" x14ac:dyDescent="0.3">
      <c r="O144" s="18"/>
    </row>
    <row r="145" spans="15:15" x14ac:dyDescent="0.3">
      <c r="O145" s="18"/>
    </row>
    <row r="146" spans="15:15" x14ac:dyDescent="0.3">
      <c r="O146" s="18"/>
    </row>
    <row r="147" spans="15:15" x14ac:dyDescent="0.3">
      <c r="O147" s="18"/>
    </row>
    <row r="148" spans="15:15" x14ac:dyDescent="0.3">
      <c r="O148" s="18"/>
    </row>
    <row r="149" spans="15:15" x14ac:dyDescent="0.3">
      <c r="O149" s="18"/>
    </row>
    <row r="150" spans="15:15" x14ac:dyDescent="0.3">
      <c r="O150" s="18"/>
    </row>
    <row r="151" spans="15:15" x14ac:dyDescent="0.3">
      <c r="O151" s="18"/>
    </row>
    <row r="152" spans="15:15" x14ac:dyDescent="0.3">
      <c r="O152" s="18"/>
    </row>
    <row r="153" spans="15:15" x14ac:dyDescent="0.3">
      <c r="O153" s="18"/>
    </row>
    <row r="154" spans="15:15" x14ac:dyDescent="0.3">
      <c r="O154" s="18"/>
    </row>
    <row r="155" spans="15:15" x14ac:dyDescent="0.3">
      <c r="O155" s="18"/>
    </row>
    <row r="156" spans="15:15" x14ac:dyDescent="0.3">
      <c r="O156" s="18"/>
    </row>
    <row r="157" spans="15:15" x14ac:dyDescent="0.3">
      <c r="O157" s="18"/>
    </row>
    <row r="158" spans="15:15" x14ac:dyDescent="0.3">
      <c r="O158" s="18"/>
    </row>
    <row r="159" spans="15:15" x14ac:dyDescent="0.3">
      <c r="O159" s="18"/>
    </row>
    <row r="160" spans="15:15" x14ac:dyDescent="0.3">
      <c r="O160" s="18"/>
    </row>
    <row r="161" spans="15:15" x14ac:dyDescent="0.3">
      <c r="O161" s="18"/>
    </row>
    <row r="162" spans="15:15" x14ac:dyDescent="0.3">
      <c r="O162" s="18"/>
    </row>
    <row r="163" spans="15:15" x14ac:dyDescent="0.3">
      <c r="O163" s="18"/>
    </row>
    <row r="164" spans="15:15" x14ac:dyDescent="0.3">
      <c r="O164" s="18"/>
    </row>
    <row r="165" spans="15:15" x14ac:dyDescent="0.3">
      <c r="O165" s="18"/>
    </row>
    <row r="166" spans="15:15" x14ac:dyDescent="0.3">
      <c r="O166" s="18"/>
    </row>
    <row r="167" spans="15:15" x14ac:dyDescent="0.3">
      <c r="O167" s="18"/>
    </row>
    <row r="168" spans="15:15" x14ac:dyDescent="0.3">
      <c r="O168" s="18"/>
    </row>
    <row r="169" spans="15:15" x14ac:dyDescent="0.3">
      <c r="O169" s="18"/>
    </row>
    <row r="170" spans="15:15" x14ac:dyDescent="0.3">
      <c r="O170" s="18"/>
    </row>
    <row r="171" spans="15:15" x14ac:dyDescent="0.3">
      <c r="O171" s="18"/>
    </row>
    <row r="172" spans="15:15" x14ac:dyDescent="0.3">
      <c r="O172" s="18"/>
    </row>
    <row r="173" spans="15:15" x14ac:dyDescent="0.3">
      <c r="O173" s="18"/>
    </row>
    <row r="174" spans="15:15" x14ac:dyDescent="0.3">
      <c r="O174" s="18"/>
    </row>
    <row r="175" spans="15:15" x14ac:dyDescent="0.3">
      <c r="O175" s="18"/>
    </row>
    <row r="176" spans="15:15" x14ac:dyDescent="0.3">
      <c r="O176" s="18"/>
    </row>
    <row r="177" spans="15:15" x14ac:dyDescent="0.3">
      <c r="O177" s="18"/>
    </row>
    <row r="178" spans="15:15" x14ac:dyDescent="0.3">
      <c r="O178" s="18"/>
    </row>
    <row r="179" spans="15:15" x14ac:dyDescent="0.3">
      <c r="O179" s="18"/>
    </row>
    <row r="180" spans="15:15" x14ac:dyDescent="0.3">
      <c r="O180" s="18"/>
    </row>
    <row r="181" spans="15:15" x14ac:dyDescent="0.3">
      <c r="O181" s="18"/>
    </row>
    <row r="182" spans="15:15" x14ac:dyDescent="0.3">
      <c r="O182" s="18"/>
    </row>
    <row r="183" spans="15:15" x14ac:dyDescent="0.3">
      <c r="O183" s="18"/>
    </row>
    <row r="184" spans="15:15" x14ac:dyDescent="0.3">
      <c r="O184" s="18"/>
    </row>
    <row r="185" spans="15:15" x14ac:dyDescent="0.3">
      <c r="O185" s="18"/>
    </row>
    <row r="186" spans="15:15" x14ac:dyDescent="0.3">
      <c r="O186" s="18"/>
    </row>
    <row r="187" spans="15:15" x14ac:dyDescent="0.3">
      <c r="O187" s="18"/>
    </row>
    <row r="188" spans="15:15" x14ac:dyDescent="0.3">
      <c r="O188" s="18"/>
    </row>
    <row r="189" spans="15:15" x14ac:dyDescent="0.3">
      <c r="O189" s="18"/>
    </row>
    <row r="190" spans="15:15" x14ac:dyDescent="0.3">
      <c r="O190" s="18"/>
    </row>
    <row r="191" spans="15:15" x14ac:dyDescent="0.3">
      <c r="O191" s="18"/>
    </row>
    <row r="192" spans="15:15" x14ac:dyDescent="0.3">
      <c r="O192" s="18"/>
    </row>
    <row r="193" spans="15:15" x14ac:dyDescent="0.3">
      <c r="O193" s="18"/>
    </row>
    <row r="194" spans="15:15" x14ac:dyDescent="0.3">
      <c r="O194" s="18"/>
    </row>
    <row r="195" spans="15:15" x14ac:dyDescent="0.3">
      <c r="O195" s="18"/>
    </row>
    <row r="196" spans="15:15" x14ac:dyDescent="0.3">
      <c r="O196" s="18"/>
    </row>
    <row r="197" spans="15:15" x14ac:dyDescent="0.3">
      <c r="O197" s="18"/>
    </row>
    <row r="198" spans="15:15" x14ac:dyDescent="0.3">
      <c r="O198" s="18"/>
    </row>
    <row r="199" spans="15:15" x14ac:dyDescent="0.3">
      <c r="O199" s="18"/>
    </row>
    <row r="200" spans="15:15" x14ac:dyDescent="0.3">
      <c r="O200" s="18"/>
    </row>
    <row r="201" spans="15:15" x14ac:dyDescent="0.3">
      <c r="O201" s="18"/>
    </row>
    <row r="202" spans="15:15" x14ac:dyDescent="0.3">
      <c r="O202" s="18"/>
    </row>
    <row r="203" spans="15:15" x14ac:dyDescent="0.3">
      <c r="O203" s="18"/>
    </row>
    <row r="204" spans="15:15" x14ac:dyDescent="0.3">
      <c r="O204" s="18"/>
    </row>
    <row r="205" spans="15:15" x14ac:dyDescent="0.3">
      <c r="O205" s="18"/>
    </row>
    <row r="206" spans="15:15" x14ac:dyDescent="0.3">
      <c r="O206" s="18"/>
    </row>
    <row r="207" spans="15:15" x14ac:dyDescent="0.3">
      <c r="O207" s="18"/>
    </row>
    <row r="208" spans="15:15" x14ac:dyDescent="0.3">
      <c r="O208" s="18"/>
    </row>
    <row r="209" spans="15:15" x14ac:dyDescent="0.3">
      <c r="O209" s="18"/>
    </row>
    <row r="210" spans="15:15" x14ac:dyDescent="0.3">
      <c r="O210" s="18"/>
    </row>
    <row r="211" spans="15:15" x14ac:dyDescent="0.3">
      <c r="O211" s="18"/>
    </row>
    <row r="212" spans="15:15" x14ac:dyDescent="0.3">
      <c r="O212" s="18"/>
    </row>
    <row r="213" spans="15:15" x14ac:dyDescent="0.3">
      <c r="O213" s="18"/>
    </row>
    <row r="214" spans="15:15" x14ac:dyDescent="0.3">
      <c r="O214" s="18"/>
    </row>
    <row r="215" spans="15:15" x14ac:dyDescent="0.3">
      <c r="O215" s="18"/>
    </row>
    <row r="216" spans="15:15" x14ac:dyDescent="0.3">
      <c r="O216" s="18"/>
    </row>
    <row r="217" spans="15:15" x14ac:dyDescent="0.3">
      <c r="O217" s="18"/>
    </row>
    <row r="218" spans="15:15" x14ac:dyDescent="0.3">
      <c r="O218" s="18"/>
    </row>
    <row r="219" spans="15:15" x14ac:dyDescent="0.3">
      <c r="O219" s="18"/>
    </row>
    <row r="220" spans="15:15" x14ac:dyDescent="0.3">
      <c r="O220" s="18"/>
    </row>
    <row r="221" spans="15:15" x14ac:dyDescent="0.3">
      <c r="O221" s="18"/>
    </row>
    <row r="222" spans="15:15" x14ac:dyDescent="0.3">
      <c r="O222" s="18"/>
    </row>
    <row r="223" spans="15:15" x14ac:dyDescent="0.3">
      <c r="O223" s="18"/>
    </row>
    <row r="224" spans="15:15" x14ac:dyDescent="0.3">
      <c r="O224" s="18"/>
    </row>
    <row r="225" spans="15:15" x14ac:dyDescent="0.3">
      <c r="O225" s="18"/>
    </row>
    <row r="226" spans="15:15" x14ac:dyDescent="0.3">
      <c r="O226" s="18"/>
    </row>
    <row r="227" spans="15:15" x14ac:dyDescent="0.3">
      <c r="O227" s="18"/>
    </row>
    <row r="228" spans="15:15" x14ac:dyDescent="0.3">
      <c r="O228" s="18"/>
    </row>
    <row r="229" spans="15:15" x14ac:dyDescent="0.3">
      <c r="O229" s="18"/>
    </row>
    <row r="230" spans="15:15" x14ac:dyDescent="0.3">
      <c r="O230" s="18"/>
    </row>
    <row r="231" spans="15:15" x14ac:dyDescent="0.3">
      <c r="O231" s="18"/>
    </row>
    <row r="232" spans="15:15" x14ac:dyDescent="0.3">
      <c r="O232" s="18"/>
    </row>
    <row r="233" spans="15:15" x14ac:dyDescent="0.3">
      <c r="O233" s="18"/>
    </row>
    <row r="234" spans="15:15" x14ac:dyDescent="0.3">
      <c r="O234" s="18"/>
    </row>
    <row r="235" spans="15:15" x14ac:dyDescent="0.3">
      <c r="O235" s="18"/>
    </row>
    <row r="236" spans="15:15" x14ac:dyDescent="0.3">
      <c r="O236" s="18"/>
    </row>
    <row r="237" spans="15:15" x14ac:dyDescent="0.3">
      <c r="O237" s="18"/>
    </row>
    <row r="238" spans="15:15" x14ac:dyDescent="0.3">
      <c r="O238" s="18"/>
    </row>
    <row r="239" spans="15:15" x14ac:dyDescent="0.3">
      <c r="O239" s="18"/>
    </row>
    <row r="240" spans="15:15" x14ac:dyDescent="0.3">
      <c r="O240" s="18"/>
    </row>
    <row r="241" spans="15:15" x14ac:dyDescent="0.3">
      <c r="O241" s="18"/>
    </row>
    <row r="242" spans="15:15" x14ac:dyDescent="0.3">
      <c r="O242" s="18"/>
    </row>
    <row r="243" spans="15:15" x14ac:dyDescent="0.3">
      <c r="O243" s="18"/>
    </row>
    <row r="244" spans="15:15" x14ac:dyDescent="0.3">
      <c r="O244" s="18"/>
    </row>
    <row r="245" spans="15:15" x14ac:dyDescent="0.3">
      <c r="O245" s="18"/>
    </row>
    <row r="246" spans="15:15" x14ac:dyDescent="0.3">
      <c r="O246" s="18"/>
    </row>
    <row r="247" spans="15:15" x14ac:dyDescent="0.3">
      <c r="O247" s="18"/>
    </row>
    <row r="248" spans="15:15" x14ac:dyDescent="0.3">
      <c r="O248" s="18"/>
    </row>
    <row r="249" spans="15:15" x14ac:dyDescent="0.3">
      <c r="O249" s="18"/>
    </row>
    <row r="250" spans="15:15" x14ac:dyDescent="0.3">
      <c r="O250" s="18"/>
    </row>
    <row r="251" spans="15:15" x14ac:dyDescent="0.3">
      <c r="O251" s="18"/>
    </row>
    <row r="252" spans="15:15" x14ac:dyDescent="0.3">
      <c r="O252" s="18"/>
    </row>
    <row r="253" spans="15:15" x14ac:dyDescent="0.3">
      <c r="O253" s="18"/>
    </row>
    <row r="254" spans="15:15" x14ac:dyDescent="0.3">
      <c r="O254" s="18"/>
    </row>
    <row r="255" spans="15:15" x14ac:dyDescent="0.3">
      <c r="O255" s="18"/>
    </row>
    <row r="256" spans="15:15" x14ac:dyDescent="0.3">
      <c r="O256" s="18"/>
    </row>
    <row r="257" spans="15:15" x14ac:dyDescent="0.3">
      <c r="O257" s="18"/>
    </row>
    <row r="258" spans="15:15" x14ac:dyDescent="0.3">
      <c r="O258" s="18"/>
    </row>
    <row r="259" spans="15:15" x14ac:dyDescent="0.3">
      <c r="O259" s="18"/>
    </row>
    <row r="260" spans="15:15" x14ac:dyDescent="0.3">
      <c r="O260" s="18"/>
    </row>
    <row r="261" spans="15:15" x14ac:dyDescent="0.3">
      <c r="O261" s="18"/>
    </row>
    <row r="262" spans="15:15" x14ac:dyDescent="0.3">
      <c r="O262" s="18"/>
    </row>
    <row r="263" spans="15:15" x14ac:dyDescent="0.3">
      <c r="O263" s="18"/>
    </row>
    <row r="264" spans="15:15" x14ac:dyDescent="0.3">
      <c r="O264" s="18"/>
    </row>
    <row r="265" spans="15:15" x14ac:dyDescent="0.3">
      <c r="O265" s="18"/>
    </row>
    <row r="266" spans="15:15" x14ac:dyDescent="0.3">
      <c r="O266" s="18"/>
    </row>
    <row r="267" spans="15:15" x14ac:dyDescent="0.3">
      <c r="O267" s="18"/>
    </row>
    <row r="268" spans="15:15" x14ac:dyDescent="0.3">
      <c r="O268" s="18"/>
    </row>
    <row r="269" spans="15:15" x14ac:dyDescent="0.3">
      <c r="O269" s="18"/>
    </row>
    <row r="270" spans="15:15" x14ac:dyDescent="0.3">
      <c r="O270" s="18"/>
    </row>
    <row r="271" spans="15:15" x14ac:dyDescent="0.3">
      <c r="O271" s="18"/>
    </row>
    <row r="272" spans="15:15" x14ac:dyDescent="0.3">
      <c r="O272" s="18"/>
    </row>
    <row r="273" spans="15:15" x14ac:dyDescent="0.3">
      <c r="O273" s="18"/>
    </row>
    <row r="274" spans="15:15" x14ac:dyDescent="0.3">
      <c r="O274" s="18"/>
    </row>
  </sheetData>
  <pageMargins left="0.7" right="0.7" top="0.75" bottom="0.75" header="0.3" footer="0.3"/>
  <drawing r:id="rId19"/>
  <legacyDrawing r:id="rId20"/>
  <mc:AlternateContent xmlns:mc="http://schemas.openxmlformats.org/markup-compatibility/2006">
    <mc:Choice Requires="x14">
      <controls>
        <mc:AlternateContent xmlns:mc="http://schemas.openxmlformats.org/markup-compatibility/2006">
          <mc:Choice Requires="x14">
            <control shapeId="2049" r:id="rId21" name="Spinner 1">
              <controlPr defaultSize="0" autoPict="0">
                <anchor moveWithCells="1" sizeWithCells="1">
                  <from>
                    <xdr:col>7</xdr:col>
                    <xdr:colOff>1059180</xdr:colOff>
                    <xdr:row>59</xdr:row>
                    <xdr:rowOff>53340</xdr:rowOff>
                  </from>
                  <to>
                    <xdr:col>7</xdr:col>
                    <xdr:colOff>1516380</xdr:colOff>
                    <xdr:row>61</xdr:row>
                    <xdr:rowOff>160020</xdr:rowOff>
                  </to>
                </anchor>
              </controlPr>
            </control>
          </mc:Choice>
        </mc:AlternateContent>
      </controls>
    </mc:Choice>
  </mc:AlternateContent>
  <extLst>
    <ext xmlns:x14="http://schemas.microsoft.com/office/spreadsheetml/2009/9/main" uri="{A8765BA9-456A-4dab-B4F3-ACF838C121DE}">
      <x14:slicerList>
        <x14:slicer r:id="rId2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C7CB1-97B6-4946-968A-4D423D8E2647}">
  <dimension ref="A1:A27"/>
  <sheetViews>
    <sheetView tabSelected="1" topLeftCell="A4" zoomScaleNormal="100" workbookViewId="0">
      <selection activeCell="B12" sqref="B12"/>
    </sheetView>
  </sheetViews>
  <sheetFormatPr defaultRowHeight="14.4" x14ac:dyDescent="0.3"/>
  <cols>
    <col min="1" max="21" width="8.88671875" style="14"/>
    <col min="22" max="22" width="11.44140625" style="14" customWidth="1"/>
    <col min="23" max="24" width="8.88671875" style="14"/>
    <col min="25" max="25" width="8.88671875" style="14" customWidth="1"/>
    <col min="26" max="16384" width="8.88671875" style="14"/>
  </cols>
  <sheetData>
    <row r="1" s="14" customFormat="1" x14ac:dyDescent="0.3"/>
    <row r="2" s="14" customFormat="1" x14ac:dyDescent="0.3"/>
    <row r="3" s="14" customFormat="1" x14ac:dyDescent="0.3"/>
    <row r="4" s="14" customFormat="1" x14ac:dyDescent="0.3"/>
    <row r="5" s="14" customFormat="1" x14ac:dyDescent="0.3"/>
    <row r="17" s="14" customFormat="1" x14ac:dyDescent="0.3"/>
    <row r="18" s="14" customFormat="1" x14ac:dyDescent="0.3"/>
    <row r="19" s="14" customFormat="1" x14ac:dyDescent="0.3"/>
    <row r="20" s="14" customFormat="1" x14ac:dyDescent="0.3"/>
    <row r="26" s="14" customFormat="1" x14ac:dyDescent="0.3"/>
    <row r="27" s="14" customFormat="1" ht="16.2"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927A6-8EFF-4690-9313-BEB35406CAE3}">
  <dimension ref="A3:C20"/>
  <sheetViews>
    <sheetView workbookViewId="0">
      <selection activeCell="A3" sqref="A3"/>
    </sheetView>
  </sheetViews>
  <sheetFormatPr defaultRowHeight="14.4" x14ac:dyDescent="0.3"/>
  <sheetData>
    <row r="3" spans="1:3" x14ac:dyDescent="0.3">
      <c r="A3" s="21"/>
      <c r="B3" s="22"/>
      <c r="C3" s="23"/>
    </row>
    <row r="4" spans="1:3" x14ac:dyDescent="0.3">
      <c r="A4" s="24"/>
      <c r="B4" s="25"/>
      <c r="C4" s="26"/>
    </row>
    <row r="5" spans="1:3" x14ac:dyDescent="0.3">
      <c r="A5" s="24"/>
      <c r="B5" s="25"/>
      <c r="C5" s="26"/>
    </row>
    <row r="6" spans="1:3" x14ac:dyDescent="0.3">
      <c r="A6" s="24"/>
      <c r="B6" s="25"/>
      <c r="C6" s="26"/>
    </row>
    <row r="7" spans="1:3" x14ac:dyDescent="0.3">
      <c r="A7" s="24"/>
      <c r="B7" s="25"/>
      <c r="C7" s="26"/>
    </row>
    <row r="8" spans="1:3" x14ac:dyDescent="0.3">
      <c r="A8" s="24"/>
      <c r="B8" s="25"/>
      <c r="C8" s="26"/>
    </row>
    <row r="9" spans="1:3" x14ac:dyDescent="0.3">
      <c r="A9" s="24"/>
      <c r="B9" s="25"/>
      <c r="C9" s="26"/>
    </row>
    <row r="10" spans="1:3" x14ac:dyDescent="0.3">
      <c r="A10" s="24"/>
      <c r="B10" s="25"/>
      <c r="C10" s="26"/>
    </row>
    <row r="11" spans="1:3" x14ac:dyDescent="0.3">
      <c r="A11" s="24"/>
      <c r="B11" s="25"/>
      <c r="C11" s="26"/>
    </row>
    <row r="12" spans="1:3" x14ac:dyDescent="0.3">
      <c r="A12" s="24"/>
      <c r="B12" s="25"/>
      <c r="C12" s="26"/>
    </row>
    <row r="13" spans="1:3" x14ac:dyDescent="0.3">
      <c r="A13" s="24"/>
      <c r="B13" s="25"/>
      <c r="C13" s="26"/>
    </row>
    <row r="14" spans="1:3" x14ac:dyDescent="0.3">
      <c r="A14" s="24"/>
      <c r="B14" s="25"/>
      <c r="C14" s="26"/>
    </row>
    <row r="15" spans="1:3" x14ac:dyDescent="0.3">
      <c r="A15" s="24"/>
      <c r="B15" s="25"/>
      <c r="C15" s="26"/>
    </row>
    <row r="16" spans="1:3" x14ac:dyDescent="0.3">
      <c r="A16" s="24"/>
      <c r="B16" s="25"/>
      <c r="C16" s="26"/>
    </row>
    <row r="17" spans="1:3" x14ac:dyDescent="0.3">
      <c r="A17" s="24"/>
      <c r="B17" s="25"/>
      <c r="C17" s="26"/>
    </row>
    <row r="18" spans="1:3" x14ac:dyDescent="0.3">
      <c r="A18" s="24"/>
      <c r="B18" s="25"/>
      <c r="C18" s="26"/>
    </row>
    <row r="19" spans="1:3" x14ac:dyDescent="0.3">
      <c r="A19" s="24"/>
      <c r="B19" s="25"/>
      <c r="C19" s="26"/>
    </row>
    <row r="20" spans="1:3" x14ac:dyDescent="0.3">
      <c r="A20" s="27"/>
      <c r="B20" s="28"/>
      <c r="C20"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EF52-F631-4CD4-8E3A-4B1B9D29681C}">
  <dimension ref="A3:H31"/>
  <sheetViews>
    <sheetView topLeftCell="A13" workbookViewId="0">
      <selection activeCell="E12" sqref="E12"/>
    </sheetView>
  </sheetViews>
  <sheetFormatPr defaultRowHeight="14.4" x14ac:dyDescent="0.3"/>
  <cols>
    <col min="1" max="1" width="21" bestFit="1" customWidth="1"/>
    <col min="2" max="2" width="14.109375" bestFit="1" customWidth="1"/>
    <col min="5" max="5" width="12.44140625" bestFit="1" customWidth="1"/>
    <col min="6" max="6" width="19.109375" bestFit="1" customWidth="1"/>
  </cols>
  <sheetData>
    <row r="3" spans="1:6" x14ac:dyDescent="0.3">
      <c r="A3" s="12" t="s">
        <v>54</v>
      </c>
      <c r="B3" t="s">
        <v>72</v>
      </c>
      <c r="E3" s="12" t="s">
        <v>54</v>
      </c>
      <c r="F3" t="s">
        <v>75</v>
      </c>
    </row>
    <row r="4" spans="1:6" x14ac:dyDescent="0.3">
      <c r="A4" s="13" t="s">
        <v>18</v>
      </c>
      <c r="B4" s="31">
        <v>3</v>
      </c>
      <c r="E4" s="13" t="s">
        <v>45</v>
      </c>
      <c r="F4" s="31">
        <v>1</v>
      </c>
    </row>
    <row r="5" spans="1:6" x14ac:dyDescent="0.3">
      <c r="A5" s="13" t="s">
        <v>10</v>
      </c>
      <c r="B5" s="31">
        <v>5</v>
      </c>
      <c r="E5" s="13" t="s">
        <v>46</v>
      </c>
      <c r="F5" s="31">
        <v>1</v>
      </c>
    </row>
    <row r="6" spans="1:6" x14ac:dyDescent="0.3">
      <c r="A6" s="13" t="s">
        <v>14</v>
      </c>
      <c r="B6" s="31">
        <v>6</v>
      </c>
      <c r="E6" s="13" t="s">
        <v>35</v>
      </c>
      <c r="F6" s="31">
        <v>1</v>
      </c>
    </row>
    <row r="7" spans="1:6" x14ac:dyDescent="0.3">
      <c r="A7" s="13" t="s">
        <v>11</v>
      </c>
      <c r="B7" s="31">
        <v>6</v>
      </c>
      <c r="E7" s="13" t="s">
        <v>43</v>
      </c>
      <c r="F7" s="31">
        <v>2</v>
      </c>
    </row>
    <row r="8" spans="1:6" x14ac:dyDescent="0.3">
      <c r="A8" s="13" t="s">
        <v>6</v>
      </c>
      <c r="B8" s="31">
        <v>7</v>
      </c>
      <c r="E8" s="13" t="s">
        <v>44</v>
      </c>
      <c r="F8" s="31">
        <v>2</v>
      </c>
    </row>
    <row r="9" spans="1:6" x14ac:dyDescent="0.3">
      <c r="A9" s="13" t="s">
        <v>0</v>
      </c>
      <c r="B9" s="31">
        <v>7</v>
      </c>
      <c r="E9" s="13" t="s">
        <v>7</v>
      </c>
      <c r="F9" s="31">
        <v>4</v>
      </c>
    </row>
    <row r="10" spans="1:6" x14ac:dyDescent="0.3">
      <c r="A10" s="13" t="s">
        <v>9</v>
      </c>
      <c r="B10" s="31">
        <v>10</v>
      </c>
      <c r="E10" s="13" t="s">
        <v>13</v>
      </c>
      <c r="F10" s="31">
        <v>5</v>
      </c>
    </row>
    <row r="11" spans="1:6" x14ac:dyDescent="0.3">
      <c r="A11" s="13" t="s">
        <v>55</v>
      </c>
      <c r="B11" s="31">
        <v>44</v>
      </c>
      <c r="E11" s="13" t="s">
        <v>15</v>
      </c>
      <c r="F11" s="31">
        <v>6</v>
      </c>
    </row>
    <row r="12" spans="1:6" x14ac:dyDescent="0.3">
      <c r="E12" s="13" t="s">
        <v>4</v>
      </c>
      <c r="F12" s="31">
        <v>6</v>
      </c>
    </row>
    <row r="13" spans="1:6" x14ac:dyDescent="0.3">
      <c r="E13" s="13" t="s">
        <v>8</v>
      </c>
      <c r="F13" s="31">
        <v>7</v>
      </c>
    </row>
    <row r="14" spans="1:6" x14ac:dyDescent="0.3">
      <c r="E14" s="13" t="s">
        <v>5</v>
      </c>
      <c r="F14" s="31">
        <v>9</v>
      </c>
    </row>
    <row r="15" spans="1:6" x14ac:dyDescent="0.3">
      <c r="A15" s="12" t="s">
        <v>54</v>
      </c>
      <c r="B15" t="s">
        <v>70</v>
      </c>
      <c r="E15" s="13" t="s">
        <v>55</v>
      </c>
      <c r="F15" s="31">
        <v>44</v>
      </c>
    </row>
    <row r="16" spans="1:6" x14ac:dyDescent="0.3">
      <c r="A16" s="13" t="s">
        <v>5</v>
      </c>
      <c r="B16" s="31">
        <v>10410</v>
      </c>
    </row>
    <row r="17" spans="1:8" x14ac:dyDescent="0.3">
      <c r="A17" s="13" t="s">
        <v>8</v>
      </c>
      <c r="B17" s="31">
        <v>5666</v>
      </c>
    </row>
    <row r="18" spans="1:8" x14ac:dyDescent="0.3">
      <c r="A18" s="13" t="s">
        <v>4</v>
      </c>
      <c r="B18" s="31">
        <v>5416</v>
      </c>
    </row>
    <row r="19" spans="1:8" x14ac:dyDescent="0.3">
      <c r="A19" s="13" t="s">
        <v>15</v>
      </c>
      <c r="B19" s="31">
        <v>3752</v>
      </c>
    </row>
    <row r="20" spans="1:8" x14ac:dyDescent="0.3">
      <c r="A20" s="13" t="s">
        <v>13</v>
      </c>
      <c r="B20" s="31">
        <v>3127</v>
      </c>
      <c r="E20" s="12" t="s">
        <v>54</v>
      </c>
      <c r="F20" t="s">
        <v>61</v>
      </c>
    </row>
    <row r="21" spans="1:8" x14ac:dyDescent="0.3">
      <c r="A21" s="13" t="s">
        <v>44</v>
      </c>
      <c r="B21" s="31">
        <v>2474</v>
      </c>
      <c r="E21" s="13" t="s">
        <v>59</v>
      </c>
      <c r="F21" s="31">
        <v>28</v>
      </c>
      <c r="H21">
        <f>GETPIVOTDATA("TAT2",$E$20,"TAT2","OUTER_TAT")</f>
        <v>28</v>
      </c>
    </row>
    <row r="22" spans="1:8" x14ac:dyDescent="0.3">
      <c r="A22" s="13" t="s">
        <v>45</v>
      </c>
      <c r="B22" s="31">
        <v>756</v>
      </c>
      <c r="E22" s="13" t="s">
        <v>60</v>
      </c>
      <c r="F22" s="31">
        <v>16</v>
      </c>
      <c r="H22">
        <f>GETPIVOTDATA("TAT2",$E$20,"TAT2","WITH_IN")</f>
        <v>16</v>
      </c>
    </row>
    <row r="23" spans="1:8" x14ac:dyDescent="0.3">
      <c r="A23" s="13" t="s">
        <v>43</v>
      </c>
      <c r="B23" s="31">
        <v>630</v>
      </c>
      <c r="E23" s="13" t="s">
        <v>55</v>
      </c>
      <c r="F23" s="31">
        <v>44</v>
      </c>
      <c r="H23">
        <f>GETPIVOTDATA("TAT2",$E$20)</f>
        <v>44</v>
      </c>
    </row>
    <row r="24" spans="1:8" x14ac:dyDescent="0.3">
      <c r="A24" s="13" t="s">
        <v>7</v>
      </c>
      <c r="B24" s="31">
        <v>471</v>
      </c>
    </row>
    <row r="25" spans="1:8" x14ac:dyDescent="0.3">
      <c r="A25" s="13" t="s">
        <v>46</v>
      </c>
      <c r="B25" s="31">
        <v>266</v>
      </c>
    </row>
    <row r="26" spans="1:8" x14ac:dyDescent="0.3">
      <c r="A26" s="13" t="s">
        <v>35</v>
      </c>
      <c r="B26" s="31">
        <v>212</v>
      </c>
    </row>
    <row r="27" spans="1:8" x14ac:dyDescent="0.3">
      <c r="A27" s="13" t="s">
        <v>55</v>
      </c>
      <c r="B27" s="31">
        <v>33180</v>
      </c>
    </row>
    <row r="28" spans="1:8" x14ac:dyDescent="0.3">
      <c r="E28" s="12" t="s">
        <v>54</v>
      </c>
      <c r="F28" t="s">
        <v>75</v>
      </c>
    </row>
    <row r="29" spans="1:8" x14ac:dyDescent="0.3">
      <c r="E29" s="13" t="s">
        <v>64</v>
      </c>
      <c r="F29" s="31">
        <v>20</v>
      </c>
    </row>
    <row r="30" spans="1:8" x14ac:dyDescent="0.3">
      <c r="E30" s="13" t="s">
        <v>73</v>
      </c>
      <c r="F30" s="31">
        <v>24</v>
      </c>
    </row>
    <row r="31" spans="1:8" x14ac:dyDescent="0.3">
      <c r="E31" s="13" t="s">
        <v>55</v>
      </c>
      <c r="F31" s="31">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495F7-62FE-4BEE-8088-F19B811F12F2}">
  <dimension ref="A3:L33"/>
  <sheetViews>
    <sheetView topLeftCell="A14" workbookViewId="0">
      <selection activeCell="O33" sqref="O33"/>
    </sheetView>
  </sheetViews>
  <sheetFormatPr defaultRowHeight="14.4" x14ac:dyDescent="0.3"/>
  <cols>
    <col min="1" max="1" width="21" bestFit="1" customWidth="1"/>
    <col min="2" max="2" width="14.109375" bestFit="1" customWidth="1"/>
    <col min="5" max="5" width="12.44140625" bestFit="1" customWidth="1"/>
    <col min="6" max="6" width="13.33203125" bestFit="1" customWidth="1"/>
  </cols>
  <sheetData>
    <row r="3" spans="1:6" x14ac:dyDescent="0.3">
      <c r="A3" s="12" t="s">
        <v>54</v>
      </c>
      <c r="B3" t="s">
        <v>72</v>
      </c>
      <c r="E3" s="12" t="s">
        <v>54</v>
      </c>
      <c r="F3" t="s">
        <v>75</v>
      </c>
    </row>
    <row r="4" spans="1:6" x14ac:dyDescent="0.3">
      <c r="A4" s="13" t="s">
        <v>62</v>
      </c>
      <c r="B4" s="31"/>
      <c r="E4" s="13" t="s">
        <v>62</v>
      </c>
      <c r="F4" s="31"/>
    </row>
    <row r="5" spans="1:6" x14ac:dyDescent="0.3">
      <c r="A5" s="13" t="s">
        <v>18</v>
      </c>
      <c r="B5" s="31">
        <v>3</v>
      </c>
      <c r="E5" s="13" t="s">
        <v>35</v>
      </c>
      <c r="F5" s="31">
        <v>1</v>
      </c>
    </row>
    <row r="6" spans="1:6" x14ac:dyDescent="0.3">
      <c r="A6" s="13" t="s">
        <v>10</v>
      </c>
      <c r="B6" s="31">
        <v>5</v>
      </c>
      <c r="E6" s="13" t="s">
        <v>45</v>
      </c>
      <c r="F6" s="31">
        <v>1</v>
      </c>
    </row>
    <row r="7" spans="1:6" x14ac:dyDescent="0.3">
      <c r="A7" s="13" t="s">
        <v>11</v>
      </c>
      <c r="B7" s="31">
        <v>6</v>
      </c>
      <c r="E7" s="13" t="s">
        <v>46</v>
      </c>
      <c r="F7" s="31">
        <v>1</v>
      </c>
    </row>
    <row r="8" spans="1:6" x14ac:dyDescent="0.3">
      <c r="A8" s="13" t="s">
        <v>14</v>
      </c>
      <c r="B8" s="31">
        <v>6</v>
      </c>
      <c r="E8" s="13" t="s">
        <v>43</v>
      </c>
      <c r="F8" s="31">
        <v>2</v>
      </c>
    </row>
    <row r="9" spans="1:6" x14ac:dyDescent="0.3">
      <c r="A9" s="13" t="s">
        <v>0</v>
      </c>
      <c r="B9" s="31">
        <v>7</v>
      </c>
      <c r="E9" s="13" t="s">
        <v>44</v>
      </c>
      <c r="F9" s="31">
        <v>2</v>
      </c>
    </row>
    <row r="10" spans="1:6" x14ac:dyDescent="0.3">
      <c r="A10" s="13" t="s">
        <v>6</v>
      </c>
      <c r="B10" s="31">
        <v>7</v>
      </c>
      <c r="E10" s="13" t="s">
        <v>7</v>
      </c>
      <c r="F10" s="31">
        <v>4</v>
      </c>
    </row>
    <row r="11" spans="1:6" x14ac:dyDescent="0.3">
      <c r="A11" s="13" t="s">
        <v>9</v>
      </c>
      <c r="B11" s="31">
        <v>10</v>
      </c>
      <c r="E11" s="13" t="s">
        <v>13</v>
      </c>
      <c r="F11" s="31">
        <v>5</v>
      </c>
    </row>
    <row r="12" spans="1:6" x14ac:dyDescent="0.3">
      <c r="A12" s="13" t="s">
        <v>55</v>
      </c>
      <c r="B12" s="31">
        <v>44</v>
      </c>
      <c r="E12" s="13" t="s">
        <v>15</v>
      </c>
      <c r="F12" s="31">
        <v>6</v>
      </c>
    </row>
    <row r="13" spans="1:6" x14ac:dyDescent="0.3">
      <c r="E13" s="13" t="s">
        <v>4</v>
      </c>
      <c r="F13" s="31">
        <v>6</v>
      </c>
    </row>
    <row r="14" spans="1:6" x14ac:dyDescent="0.3">
      <c r="E14" s="13" t="s">
        <v>8</v>
      </c>
      <c r="F14" s="31">
        <v>7</v>
      </c>
    </row>
    <row r="15" spans="1:6" x14ac:dyDescent="0.3">
      <c r="A15" s="12" t="s">
        <v>54</v>
      </c>
      <c r="B15" t="s">
        <v>70</v>
      </c>
      <c r="E15" s="13" t="s">
        <v>5</v>
      </c>
      <c r="F15" s="31">
        <v>9</v>
      </c>
    </row>
    <row r="16" spans="1:6" x14ac:dyDescent="0.3">
      <c r="A16" s="13" t="s">
        <v>5</v>
      </c>
      <c r="B16" s="31">
        <v>10410</v>
      </c>
      <c r="E16" s="13" t="s">
        <v>55</v>
      </c>
      <c r="F16" s="31">
        <v>44</v>
      </c>
    </row>
    <row r="17" spans="1:12" x14ac:dyDescent="0.3">
      <c r="A17" s="13" t="s">
        <v>8</v>
      </c>
      <c r="B17" s="31">
        <v>5666</v>
      </c>
    </row>
    <row r="18" spans="1:12" x14ac:dyDescent="0.3">
      <c r="A18" s="13" t="s">
        <v>4</v>
      </c>
      <c r="B18" s="31">
        <v>5416</v>
      </c>
    </row>
    <row r="19" spans="1:12" x14ac:dyDescent="0.3">
      <c r="A19" s="13" t="s">
        <v>15</v>
      </c>
      <c r="B19" s="31">
        <v>3752</v>
      </c>
    </row>
    <row r="20" spans="1:12" x14ac:dyDescent="0.3">
      <c r="A20" s="13" t="s">
        <v>13</v>
      </c>
      <c r="B20" s="31">
        <v>3127</v>
      </c>
    </row>
    <row r="21" spans="1:12" x14ac:dyDescent="0.3">
      <c r="A21" s="13" t="s">
        <v>44</v>
      </c>
      <c r="B21" s="31">
        <v>2474</v>
      </c>
      <c r="E21" s="12" t="s">
        <v>54</v>
      </c>
      <c r="F21" t="s">
        <v>61</v>
      </c>
      <c r="H21" s="1">
        <f>GETPIVOTDATA("TAT2",$E$21,"TAT2","OUTER_TAT")</f>
        <v>28</v>
      </c>
    </row>
    <row r="22" spans="1:12" x14ac:dyDescent="0.3">
      <c r="A22" s="13" t="s">
        <v>45</v>
      </c>
      <c r="B22" s="31">
        <v>756</v>
      </c>
      <c r="E22" s="13" t="s">
        <v>59</v>
      </c>
      <c r="F22" s="31">
        <v>28</v>
      </c>
      <c r="H22" s="1">
        <f>GETPIVOTDATA("TAT2",$E$21,"TAT2","WITH_IN")</f>
        <v>16</v>
      </c>
    </row>
    <row r="23" spans="1:12" x14ac:dyDescent="0.3">
      <c r="A23" s="13" t="s">
        <v>43</v>
      </c>
      <c r="B23" s="31">
        <v>630</v>
      </c>
      <c r="E23" s="13" t="s">
        <v>60</v>
      </c>
      <c r="F23" s="31">
        <v>16</v>
      </c>
      <c r="H23" s="1"/>
    </row>
    <row r="24" spans="1:12" x14ac:dyDescent="0.3">
      <c r="A24" s="13" t="s">
        <v>7</v>
      </c>
      <c r="B24" s="31">
        <v>471</v>
      </c>
      <c r="E24" s="13" t="s">
        <v>62</v>
      </c>
      <c r="F24" s="31"/>
      <c r="H24" s="1"/>
    </row>
    <row r="25" spans="1:12" x14ac:dyDescent="0.3">
      <c r="A25" s="13" t="s">
        <v>46</v>
      </c>
      <c r="B25" s="31">
        <v>266</v>
      </c>
      <c r="E25" s="13" t="s">
        <v>55</v>
      </c>
      <c r="F25" s="31">
        <v>44</v>
      </c>
      <c r="H25" s="1">
        <f>GETPIVOTDATA("TAT2",$E$21)</f>
        <v>44</v>
      </c>
    </row>
    <row r="26" spans="1:12" x14ac:dyDescent="0.3">
      <c r="A26" s="13" t="s">
        <v>35</v>
      </c>
      <c r="B26" s="31">
        <v>212</v>
      </c>
    </row>
    <row r="27" spans="1:12" x14ac:dyDescent="0.3">
      <c r="A27" s="13" t="s">
        <v>62</v>
      </c>
      <c r="B27" s="31"/>
      <c r="L27">
        <f>GETPIVOTDATA("TAT2",$E$21,"TAT2","OUTER_TAT")</f>
        <v>28</v>
      </c>
    </row>
    <row r="28" spans="1:12" x14ac:dyDescent="0.3">
      <c r="A28" s="13" t="s">
        <v>55</v>
      </c>
      <c r="B28" s="31">
        <v>33180</v>
      </c>
      <c r="L28">
        <f>GETPIVOTDATA("TAT2",$E$21,"TAT2","WITH_IN")</f>
        <v>16</v>
      </c>
    </row>
    <row r="29" spans="1:12" x14ac:dyDescent="0.3">
      <c r="E29" s="12" t="s">
        <v>54</v>
      </c>
      <c r="F29" t="s">
        <v>68</v>
      </c>
    </row>
    <row r="30" spans="1:12" x14ac:dyDescent="0.3">
      <c r="E30" s="13" t="s">
        <v>64</v>
      </c>
      <c r="F30" s="31">
        <v>20</v>
      </c>
      <c r="G30" t="s">
        <v>64</v>
      </c>
      <c r="H30" s="1">
        <f>IFERROR(GETPIVOTDATA("Month",$E$29,"Month","Jan"),0)</f>
        <v>20</v>
      </c>
      <c r="L30">
        <f>GETPIVOTDATA("TAT2",$E$21)</f>
        <v>44</v>
      </c>
    </row>
    <row r="31" spans="1:12" x14ac:dyDescent="0.3">
      <c r="E31" s="13" t="s">
        <v>73</v>
      </c>
      <c r="F31" s="31">
        <v>24</v>
      </c>
      <c r="G31" t="s">
        <v>73</v>
      </c>
      <c r="H31" s="1">
        <f>GETPIVOTDATA("Month",$E$29,"Month","Feb")</f>
        <v>24</v>
      </c>
    </row>
    <row r="32" spans="1:12" x14ac:dyDescent="0.3">
      <c r="E32" s="13" t="s">
        <v>62</v>
      </c>
      <c r="F32" s="31"/>
      <c r="H32" s="1"/>
    </row>
    <row r="33" spans="5:8" x14ac:dyDescent="0.3">
      <c r="E33" s="13" t="s">
        <v>55</v>
      </c>
      <c r="F33" s="31">
        <v>44</v>
      </c>
      <c r="H33" s="1">
        <f>GETPIVOTDATA("Month",$E$29)</f>
        <v>44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2E0B2-884E-433A-A0E8-8BBDABF466D0}">
  <dimension ref="A1:P54"/>
  <sheetViews>
    <sheetView topLeftCell="A40" workbookViewId="0">
      <selection activeCell="E52" sqref="E52"/>
    </sheetView>
  </sheetViews>
  <sheetFormatPr defaultRowHeight="14.4" x14ac:dyDescent="0.3"/>
  <cols>
    <col min="1" max="1" width="25.5546875" customWidth="1"/>
    <col min="2" max="2" width="11.6640625" customWidth="1"/>
    <col min="3" max="5" width="10.21875" customWidth="1"/>
    <col min="6" max="6" width="13.21875" customWidth="1"/>
    <col min="7" max="7" width="10.21875" customWidth="1"/>
    <col min="8" max="9" width="12.77734375" customWidth="1"/>
    <col min="10" max="10" width="14.88671875" customWidth="1"/>
    <col min="12" max="12" width="11.21875" customWidth="1"/>
    <col min="13" max="13" width="15.88671875" customWidth="1"/>
  </cols>
  <sheetData>
    <row r="1" spans="1:13" x14ac:dyDescent="0.3">
      <c r="A1" s="4" t="s">
        <v>1</v>
      </c>
      <c r="B1" s="4" t="s">
        <v>2</v>
      </c>
      <c r="C1" s="4" t="s">
        <v>16</v>
      </c>
      <c r="D1" s="4" t="s">
        <v>66</v>
      </c>
      <c r="E1" s="4" t="s">
        <v>65</v>
      </c>
      <c r="F1" s="4" t="s">
        <v>23</v>
      </c>
      <c r="G1" s="4" t="s">
        <v>27</v>
      </c>
      <c r="H1" s="4" t="s">
        <v>24</v>
      </c>
      <c r="I1" s="4" t="s">
        <v>58</v>
      </c>
      <c r="J1" s="4" t="s">
        <v>69</v>
      </c>
      <c r="K1" s="4" t="s">
        <v>25</v>
      </c>
      <c r="L1" s="4" t="s">
        <v>3</v>
      </c>
      <c r="M1" s="4" t="s">
        <v>17</v>
      </c>
    </row>
    <row r="2" spans="1:13" x14ac:dyDescent="0.3">
      <c r="A2" s="1" t="s">
        <v>0</v>
      </c>
      <c r="B2" s="1" t="s">
        <v>19</v>
      </c>
      <c r="C2" s="1" t="s">
        <v>4</v>
      </c>
      <c r="D2" s="1">
        <v>2025</v>
      </c>
      <c r="E2" s="1" t="s">
        <v>64</v>
      </c>
      <c r="F2" s="2">
        <v>45658</v>
      </c>
      <c r="G2" s="2">
        <v>45661</v>
      </c>
      <c r="H2" s="6">
        <f t="shared" ref="H2:H7" si="0">G2-F2</f>
        <v>3</v>
      </c>
      <c r="I2" s="6" t="str">
        <f>IF(H2&lt;2,  "WITH_IN", "OUTER_TAT")</f>
        <v>OUTER_TAT</v>
      </c>
      <c r="J2" s="19">
        <v>592</v>
      </c>
      <c r="K2" s="5"/>
      <c r="L2" s="10" t="s">
        <v>27</v>
      </c>
      <c r="M2" s="1"/>
    </row>
    <row r="3" spans="1:13" x14ac:dyDescent="0.3">
      <c r="A3" s="1" t="s">
        <v>11</v>
      </c>
      <c r="B3" s="1" t="s">
        <v>12</v>
      </c>
      <c r="C3" s="1" t="s">
        <v>15</v>
      </c>
      <c r="D3" s="1">
        <v>2025</v>
      </c>
      <c r="E3" s="1" t="s">
        <v>64</v>
      </c>
      <c r="F3" s="2">
        <v>45660</v>
      </c>
      <c r="G3" s="2">
        <v>45661</v>
      </c>
      <c r="H3" s="6">
        <f t="shared" si="0"/>
        <v>1</v>
      </c>
      <c r="I3" s="6" t="str">
        <f>IF(H3&lt;3,  "WITH_IN", "OUTER_TAT")</f>
        <v>WITH_IN</v>
      </c>
      <c r="J3" s="20">
        <v>1045</v>
      </c>
      <c r="K3" s="5"/>
      <c r="L3" s="10" t="s">
        <v>27</v>
      </c>
      <c r="M3" s="1"/>
    </row>
    <row r="4" spans="1:13" x14ac:dyDescent="0.3">
      <c r="A4" s="1" t="s">
        <v>0</v>
      </c>
      <c r="B4" s="1" t="s">
        <v>19</v>
      </c>
      <c r="C4" s="1" t="s">
        <v>13</v>
      </c>
      <c r="D4" s="1">
        <v>2025</v>
      </c>
      <c r="E4" s="1" t="s">
        <v>64</v>
      </c>
      <c r="F4" s="2">
        <v>45660</v>
      </c>
      <c r="G4" s="2">
        <v>45663</v>
      </c>
      <c r="H4" s="6">
        <f t="shared" si="0"/>
        <v>3</v>
      </c>
      <c r="I4" s="6" t="str">
        <f t="shared" ref="I4:I45" si="1">IF(H4&lt;3,  "WITH_IN", "OUTER_TAT")</f>
        <v>OUTER_TAT</v>
      </c>
      <c r="J4" s="19">
        <v>499</v>
      </c>
      <c r="K4" s="6"/>
      <c r="L4" s="10" t="s">
        <v>27</v>
      </c>
      <c r="M4" s="1"/>
    </row>
    <row r="5" spans="1:13" x14ac:dyDescent="0.3">
      <c r="A5" s="1" t="s">
        <v>11</v>
      </c>
      <c r="B5" s="1" t="s">
        <v>12</v>
      </c>
      <c r="C5" s="1" t="s">
        <v>5</v>
      </c>
      <c r="D5" s="1">
        <v>2025</v>
      </c>
      <c r="E5" s="1" t="s">
        <v>64</v>
      </c>
      <c r="F5" s="2">
        <v>45662</v>
      </c>
      <c r="G5" s="2">
        <v>45664</v>
      </c>
      <c r="H5" s="6">
        <f t="shared" si="0"/>
        <v>2</v>
      </c>
      <c r="I5" s="6" t="str">
        <f t="shared" si="1"/>
        <v>WITH_IN</v>
      </c>
      <c r="J5" s="20">
        <v>1306</v>
      </c>
      <c r="K5" s="6"/>
      <c r="L5" s="10" t="s">
        <v>27</v>
      </c>
      <c r="M5" s="1"/>
    </row>
    <row r="6" spans="1:13" x14ac:dyDescent="0.3">
      <c r="A6" s="1" t="s">
        <v>0</v>
      </c>
      <c r="B6" s="1" t="s">
        <v>19</v>
      </c>
      <c r="C6" s="1" t="s">
        <v>7</v>
      </c>
      <c r="D6" s="1">
        <v>2025</v>
      </c>
      <c r="E6" s="1" t="s">
        <v>64</v>
      </c>
      <c r="F6" s="2">
        <v>45662</v>
      </c>
      <c r="G6" s="2">
        <v>45664</v>
      </c>
      <c r="H6" s="6">
        <f t="shared" si="0"/>
        <v>2</v>
      </c>
      <c r="I6" s="6" t="str">
        <f t="shared" si="1"/>
        <v>WITH_IN</v>
      </c>
      <c r="J6" s="19">
        <v>71</v>
      </c>
      <c r="K6" s="6"/>
      <c r="L6" s="10" t="s">
        <v>27</v>
      </c>
      <c r="M6" s="1"/>
    </row>
    <row r="7" spans="1:13" x14ac:dyDescent="0.3">
      <c r="A7" s="1" t="s">
        <v>11</v>
      </c>
      <c r="B7" s="1" t="s">
        <v>12</v>
      </c>
      <c r="C7" s="1" t="s">
        <v>8</v>
      </c>
      <c r="D7" s="1">
        <v>2025</v>
      </c>
      <c r="E7" s="1" t="s">
        <v>64</v>
      </c>
      <c r="F7" s="2">
        <v>45665</v>
      </c>
      <c r="G7" s="2">
        <v>45673</v>
      </c>
      <c r="H7" s="6">
        <f t="shared" si="0"/>
        <v>8</v>
      </c>
      <c r="I7" s="6" t="str">
        <f t="shared" si="1"/>
        <v>OUTER_TAT</v>
      </c>
      <c r="J7" s="20">
        <v>738</v>
      </c>
      <c r="K7" s="6"/>
      <c r="L7" s="10" t="s">
        <v>27</v>
      </c>
      <c r="M7" s="1" t="s">
        <v>31</v>
      </c>
    </row>
    <row r="8" spans="1:13" x14ac:dyDescent="0.3">
      <c r="A8" s="1" t="s">
        <v>0</v>
      </c>
      <c r="B8" s="1" t="s">
        <v>19</v>
      </c>
      <c r="C8" s="1" t="s">
        <v>15</v>
      </c>
      <c r="D8" s="1">
        <v>2025</v>
      </c>
      <c r="E8" s="1" t="s">
        <v>64</v>
      </c>
      <c r="F8" s="2">
        <v>45668</v>
      </c>
      <c r="G8" s="2">
        <v>45670</v>
      </c>
      <c r="H8" s="6">
        <f t="shared" ref="H8:H17" si="2">G8-F8</f>
        <v>2</v>
      </c>
      <c r="I8" s="6" t="str">
        <f t="shared" si="1"/>
        <v>WITH_IN</v>
      </c>
      <c r="J8" s="19">
        <v>357</v>
      </c>
      <c r="K8" s="6"/>
      <c r="L8" s="10" t="s">
        <v>27</v>
      </c>
      <c r="M8" s="1"/>
    </row>
    <row r="9" spans="1:13" x14ac:dyDescent="0.3">
      <c r="A9" s="1" t="s">
        <v>6</v>
      </c>
      <c r="B9" s="1" t="s">
        <v>21</v>
      </c>
      <c r="C9" s="1" t="s">
        <v>4</v>
      </c>
      <c r="D9" s="1">
        <v>2025</v>
      </c>
      <c r="E9" s="1" t="s">
        <v>64</v>
      </c>
      <c r="F9" s="2">
        <v>45669</v>
      </c>
      <c r="G9" s="2">
        <v>45672</v>
      </c>
      <c r="H9" s="6">
        <f t="shared" si="2"/>
        <v>3</v>
      </c>
      <c r="I9" s="6" t="str">
        <f>IF(H9&lt;2,  "WITH_IN", "OUTER_TAT")</f>
        <v>OUTER_TAT</v>
      </c>
      <c r="J9" s="20">
        <v>961</v>
      </c>
      <c r="K9" s="6"/>
      <c r="L9" s="10" t="s">
        <v>27</v>
      </c>
      <c r="M9" s="1"/>
    </row>
    <row r="10" spans="1:13" x14ac:dyDescent="0.3">
      <c r="A10" s="1" t="s">
        <v>0</v>
      </c>
      <c r="B10" s="1" t="s">
        <v>19</v>
      </c>
      <c r="C10" s="1" t="s">
        <v>5</v>
      </c>
      <c r="D10" s="1">
        <v>2025</v>
      </c>
      <c r="E10" s="1" t="s">
        <v>64</v>
      </c>
      <c r="F10" s="2">
        <v>45669</v>
      </c>
      <c r="G10" s="2">
        <v>45673</v>
      </c>
      <c r="H10" s="6">
        <f t="shared" si="2"/>
        <v>4</v>
      </c>
      <c r="I10" s="6" t="str">
        <f t="shared" si="1"/>
        <v>OUTER_TAT</v>
      </c>
      <c r="J10" s="19">
        <v>859</v>
      </c>
      <c r="K10" s="6"/>
      <c r="L10" s="10" t="s">
        <v>27</v>
      </c>
      <c r="M10" s="1"/>
    </row>
    <row r="11" spans="1:13" x14ac:dyDescent="0.3">
      <c r="A11" s="1" t="s">
        <v>9</v>
      </c>
      <c r="B11" s="1" t="s">
        <v>28</v>
      </c>
      <c r="C11" s="1" t="s">
        <v>4</v>
      </c>
      <c r="D11" s="1">
        <v>2025</v>
      </c>
      <c r="E11" s="1" t="s">
        <v>64</v>
      </c>
      <c r="F11" s="2">
        <v>45672</v>
      </c>
      <c r="G11" s="2">
        <v>45674</v>
      </c>
      <c r="H11" s="7">
        <f t="shared" si="2"/>
        <v>2</v>
      </c>
      <c r="I11" s="6" t="str">
        <f t="shared" si="1"/>
        <v>WITH_IN</v>
      </c>
      <c r="J11" s="20">
        <v>1291</v>
      </c>
      <c r="K11" s="6"/>
      <c r="L11" s="10" t="s">
        <v>27</v>
      </c>
      <c r="M11" s="1"/>
    </row>
    <row r="12" spans="1:13" x14ac:dyDescent="0.3">
      <c r="A12" s="1" t="s">
        <v>6</v>
      </c>
      <c r="B12" s="1" t="s">
        <v>21</v>
      </c>
      <c r="C12" s="1" t="s">
        <v>15</v>
      </c>
      <c r="D12" s="1">
        <v>2025</v>
      </c>
      <c r="E12" s="1" t="s">
        <v>64</v>
      </c>
      <c r="F12" s="2">
        <v>45673</v>
      </c>
      <c r="G12" s="2">
        <v>45674</v>
      </c>
      <c r="H12" s="7">
        <f t="shared" si="2"/>
        <v>1</v>
      </c>
      <c r="I12" s="6" t="str">
        <f t="shared" si="1"/>
        <v>WITH_IN</v>
      </c>
      <c r="J12" s="19">
        <v>768</v>
      </c>
      <c r="K12" s="6"/>
      <c r="L12" s="10" t="s">
        <v>27</v>
      </c>
      <c r="M12" s="1"/>
    </row>
    <row r="13" spans="1:13" x14ac:dyDescent="0.3">
      <c r="A13" s="15" t="s">
        <v>0</v>
      </c>
      <c r="B13" s="1" t="s">
        <v>19</v>
      </c>
      <c r="C13" s="1" t="s">
        <v>8</v>
      </c>
      <c r="D13" s="1">
        <v>2025</v>
      </c>
      <c r="E13" s="1" t="s">
        <v>64</v>
      </c>
      <c r="F13" s="2">
        <v>45673</v>
      </c>
      <c r="G13" s="2">
        <v>45679</v>
      </c>
      <c r="H13" s="7">
        <f t="shared" si="2"/>
        <v>6</v>
      </c>
      <c r="I13" s="6" t="str">
        <f t="shared" si="1"/>
        <v>OUTER_TAT</v>
      </c>
      <c r="J13" s="20">
        <v>481</v>
      </c>
      <c r="K13" s="6"/>
      <c r="L13" s="10" t="s">
        <v>27</v>
      </c>
      <c r="M13" s="1" t="s">
        <v>34</v>
      </c>
    </row>
    <row r="14" spans="1:13" x14ac:dyDescent="0.3">
      <c r="A14" s="15" t="s">
        <v>9</v>
      </c>
      <c r="B14" s="1" t="s">
        <v>28</v>
      </c>
      <c r="C14" s="1" t="s">
        <v>13</v>
      </c>
      <c r="D14" s="1">
        <v>2025</v>
      </c>
      <c r="E14" s="1" t="s">
        <v>64</v>
      </c>
      <c r="F14" s="2">
        <v>45675</v>
      </c>
      <c r="G14" s="2">
        <v>45678</v>
      </c>
      <c r="H14" s="7">
        <f t="shared" si="2"/>
        <v>3</v>
      </c>
      <c r="I14" s="6" t="str">
        <f t="shared" si="1"/>
        <v>OUTER_TAT</v>
      </c>
      <c r="J14" s="19">
        <v>1071</v>
      </c>
      <c r="K14" s="6"/>
      <c r="L14" s="10" t="s">
        <v>27</v>
      </c>
      <c r="M14" s="1"/>
    </row>
    <row r="15" spans="1:13" x14ac:dyDescent="0.3">
      <c r="A15" s="15" t="s">
        <v>6</v>
      </c>
      <c r="B15" s="1" t="s">
        <v>21</v>
      </c>
      <c r="C15" s="1" t="s">
        <v>5</v>
      </c>
      <c r="D15" s="1">
        <v>2025</v>
      </c>
      <c r="E15" s="1" t="s">
        <v>64</v>
      </c>
      <c r="F15" s="2">
        <v>45675</v>
      </c>
      <c r="G15" s="2">
        <v>45680</v>
      </c>
      <c r="H15" s="7">
        <f t="shared" si="2"/>
        <v>5</v>
      </c>
      <c r="I15" s="6" t="str">
        <f t="shared" si="1"/>
        <v>OUTER_TAT</v>
      </c>
      <c r="J15" s="20">
        <v>1763</v>
      </c>
      <c r="K15" s="6"/>
      <c r="L15" s="10" t="s">
        <v>27</v>
      </c>
      <c r="M15" s="1" t="s">
        <v>34</v>
      </c>
    </row>
    <row r="16" spans="1:13" x14ac:dyDescent="0.3">
      <c r="A16" s="15" t="s">
        <v>9</v>
      </c>
      <c r="B16" s="1" t="s">
        <v>28</v>
      </c>
      <c r="C16" s="1" t="s">
        <v>7</v>
      </c>
      <c r="D16" s="1">
        <v>2025</v>
      </c>
      <c r="E16" s="1" t="s">
        <v>64</v>
      </c>
      <c r="F16" s="2">
        <v>45677</v>
      </c>
      <c r="G16" s="2">
        <v>45679</v>
      </c>
      <c r="H16" s="7">
        <f t="shared" si="2"/>
        <v>2</v>
      </c>
      <c r="I16" s="6" t="str">
        <f t="shared" si="1"/>
        <v>WITH_IN</v>
      </c>
      <c r="J16" s="19">
        <v>110</v>
      </c>
      <c r="K16" s="6"/>
      <c r="L16" s="10" t="s">
        <v>27</v>
      </c>
      <c r="M16" s="1"/>
    </row>
    <row r="17" spans="1:16" x14ac:dyDescent="0.3">
      <c r="A17" s="15" t="s">
        <v>9</v>
      </c>
      <c r="B17" s="1" t="s">
        <v>28</v>
      </c>
      <c r="C17" s="1" t="s">
        <v>15</v>
      </c>
      <c r="D17" s="1">
        <v>2025</v>
      </c>
      <c r="E17" s="1" t="s">
        <v>64</v>
      </c>
      <c r="F17" s="2">
        <v>45680</v>
      </c>
      <c r="G17" s="2">
        <v>45684</v>
      </c>
      <c r="H17" s="7">
        <f t="shared" si="2"/>
        <v>4</v>
      </c>
      <c r="I17" s="6" t="str">
        <f t="shared" si="1"/>
        <v>OUTER_TAT</v>
      </c>
      <c r="J17" s="20">
        <v>647</v>
      </c>
      <c r="K17" s="6"/>
      <c r="L17" s="10" t="s">
        <v>27</v>
      </c>
      <c r="M17" s="1" t="s">
        <v>34</v>
      </c>
    </row>
    <row r="18" spans="1:16" x14ac:dyDescent="0.3">
      <c r="A18" s="15" t="s">
        <v>6</v>
      </c>
      <c r="B18" s="1" t="s">
        <v>21</v>
      </c>
      <c r="C18" s="1" t="s">
        <v>8</v>
      </c>
      <c r="D18" s="1">
        <v>2025</v>
      </c>
      <c r="E18" s="1" t="s">
        <v>64</v>
      </c>
      <c r="F18" s="2">
        <v>45681</v>
      </c>
      <c r="G18" s="2">
        <v>45687</v>
      </c>
      <c r="H18" s="7">
        <f t="shared" ref="H18:H22" si="3">G18-F18</f>
        <v>6</v>
      </c>
      <c r="I18" s="6" t="str">
        <f t="shared" si="1"/>
        <v>OUTER_TAT</v>
      </c>
      <c r="J18" s="19">
        <v>1209</v>
      </c>
      <c r="K18" s="6"/>
      <c r="L18" s="10" t="s">
        <v>27</v>
      </c>
      <c r="M18" s="1" t="s">
        <v>34</v>
      </c>
    </row>
    <row r="19" spans="1:16" x14ac:dyDescent="0.3">
      <c r="A19" s="15" t="s">
        <v>9</v>
      </c>
      <c r="B19" s="1" t="s">
        <v>28</v>
      </c>
      <c r="C19" s="1" t="s">
        <v>5</v>
      </c>
      <c r="D19" s="1">
        <v>2025</v>
      </c>
      <c r="E19" s="1" t="s">
        <v>64</v>
      </c>
      <c r="F19" s="2">
        <v>45685</v>
      </c>
      <c r="G19" s="2">
        <v>45698</v>
      </c>
      <c r="H19" s="7">
        <f t="shared" si="3"/>
        <v>13</v>
      </c>
      <c r="I19" s="6" t="str">
        <f t="shared" si="1"/>
        <v>OUTER_TAT</v>
      </c>
      <c r="J19" s="20">
        <v>1156</v>
      </c>
      <c r="K19" s="6"/>
      <c r="L19" s="10" t="s">
        <v>27</v>
      </c>
      <c r="M19" s="1" t="s">
        <v>42</v>
      </c>
    </row>
    <row r="20" spans="1:16" x14ac:dyDescent="0.3">
      <c r="A20" s="15" t="s">
        <v>18</v>
      </c>
      <c r="B20" s="1" t="s">
        <v>30</v>
      </c>
      <c r="C20" s="1" t="s">
        <v>5</v>
      </c>
      <c r="D20" s="1">
        <v>2025</v>
      </c>
      <c r="E20" s="1" t="s">
        <v>64</v>
      </c>
      <c r="F20" s="2">
        <v>45687</v>
      </c>
      <c r="G20" s="2">
        <v>45699</v>
      </c>
      <c r="H20" s="7">
        <f t="shared" si="3"/>
        <v>12</v>
      </c>
      <c r="I20" s="6" t="str">
        <f t="shared" si="1"/>
        <v>OUTER_TAT</v>
      </c>
      <c r="J20" s="19">
        <v>1687</v>
      </c>
      <c r="K20" s="6"/>
      <c r="L20" s="10" t="s">
        <v>27</v>
      </c>
      <c r="M20" s="1" t="s">
        <v>42</v>
      </c>
    </row>
    <row r="21" spans="1:16" x14ac:dyDescent="0.3">
      <c r="A21" s="15" t="s">
        <v>10</v>
      </c>
      <c r="B21" s="1" t="s">
        <v>29</v>
      </c>
      <c r="C21" s="1" t="s">
        <v>4</v>
      </c>
      <c r="D21" s="1">
        <v>2025</v>
      </c>
      <c r="E21" s="1" t="s">
        <v>64</v>
      </c>
      <c r="F21" s="2">
        <v>45687</v>
      </c>
      <c r="G21" s="2">
        <v>45688</v>
      </c>
      <c r="H21" s="7">
        <f t="shared" si="3"/>
        <v>1</v>
      </c>
      <c r="I21" s="6" t="str">
        <f t="shared" si="1"/>
        <v>WITH_IN</v>
      </c>
      <c r="J21" s="20">
        <v>1216</v>
      </c>
      <c r="K21" s="6"/>
      <c r="L21" s="10" t="s">
        <v>27</v>
      </c>
      <c r="M21" s="1"/>
    </row>
    <row r="22" spans="1:16" x14ac:dyDescent="0.3">
      <c r="A22" s="1" t="s">
        <v>9</v>
      </c>
      <c r="B22" s="1" t="s">
        <v>28</v>
      </c>
      <c r="C22" s="1" t="s">
        <v>8</v>
      </c>
      <c r="D22" s="1">
        <v>2025</v>
      </c>
      <c r="E22" s="1" t="s">
        <v>73</v>
      </c>
      <c r="F22" s="2">
        <v>45688</v>
      </c>
      <c r="G22" s="2">
        <v>45698</v>
      </c>
      <c r="H22" s="7">
        <f t="shared" si="3"/>
        <v>10</v>
      </c>
      <c r="I22" s="6" t="str">
        <f t="shared" si="1"/>
        <v>OUTER_TAT</v>
      </c>
      <c r="J22" s="20">
        <v>1039</v>
      </c>
      <c r="K22" s="6"/>
      <c r="L22" s="10" t="s">
        <v>27</v>
      </c>
      <c r="M22" s="1" t="s">
        <v>42</v>
      </c>
    </row>
    <row r="23" spans="1:16" s="18" customFormat="1" x14ac:dyDescent="0.3">
      <c r="A23" s="1" t="s">
        <v>9</v>
      </c>
      <c r="B23" s="1" t="s">
        <v>28</v>
      </c>
      <c r="C23" s="1" t="s">
        <v>5</v>
      </c>
      <c r="D23" s="1">
        <v>2025</v>
      </c>
      <c r="E23" s="1" t="s">
        <v>73</v>
      </c>
      <c r="F23" s="2">
        <v>45685</v>
      </c>
      <c r="G23" s="2">
        <v>45698</v>
      </c>
      <c r="H23" s="7">
        <v>13</v>
      </c>
      <c r="I23" s="6" t="str">
        <f t="shared" si="1"/>
        <v>OUTER_TAT</v>
      </c>
      <c r="J23" s="6">
        <v>1156</v>
      </c>
      <c r="K23" s="17"/>
      <c r="L23" s="10" t="s">
        <v>27</v>
      </c>
      <c r="M23" s="17"/>
    </row>
    <row r="24" spans="1:16" x14ac:dyDescent="0.3">
      <c r="A24" s="1" t="s">
        <v>18</v>
      </c>
      <c r="B24" s="1" t="s">
        <v>30</v>
      </c>
      <c r="C24" s="1" t="s">
        <v>5</v>
      </c>
      <c r="D24" s="1">
        <v>2025</v>
      </c>
      <c r="E24" s="1" t="s">
        <v>73</v>
      </c>
      <c r="F24" s="2">
        <v>45687</v>
      </c>
      <c r="G24" s="2">
        <v>45699</v>
      </c>
      <c r="H24" s="7">
        <v>12</v>
      </c>
      <c r="I24" s="6" t="str">
        <f t="shared" si="1"/>
        <v>OUTER_TAT</v>
      </c>
      <c r="J24" s="6">
        <v>1687</v>
      </c>
      <c r="K24" s="1"/>
      <c r="L24" s="10" t="s">
        <v>27</v>
      </c>
      <c r="M24" s="1"/>
      <c r="P24" s="18"/>
    </row>
    <row r="25" spans="1:16" x14ac:dyDescent="0.3">
      <c r="A25" s="1" t="s">
        <v>9</v>
      </c>
      <c r="B25" s="1" t="s">
        <v>28</v>
      </c>
      <c r="C25" s="1" t="s">
        <v>8</v>
      </c>
      <c r="D25" s="1">
        <v>2025</v>
      </c>
      <c r="E25" s="1" t="s">
        <v>73</v>
      </c>
      <c r="F25" s="2">
        <v>45688</v>
      </c>
      <c r="G25" s="2">
        <v>45698</v>
      </c>
      <c r="H25" s="7">
        <v>10</v>
      </c>
      <c r="I25" s="6" t="str">
        <f t="shared" si="1"/>
        <v>OUTER_TAT</v>
      </c>
      <c r="J25" s="6">
        <v>1039</v>
      </c>
      <c r="K25" s="1"/>
      <c r="L25" s="10" t="s">
        <v>27</v>
      </c>
      <c r="M25" s="1"/>
      <c r="P25" s="18"/>
    </row>
    <row r="26" spans="1:16" x14ac:dyDescent="0.3">
      <c r="A26" s="1" t="s">
        <v>18</v>
      </c>
      <c r="B26" s="1" t="s">
        <v>30</v>
      </c>
      <c r="C26" s="1" t="s">
        <v>15</v>
      </c>
      <c r="D26" s="1">
        <v>2025</v>
      </c>
      <c r="E26" s="1" t="s">
        <v>73</v>
      </c>
      <c r="F26" s="2">
        <v>45689</v>
      </c>
      <c r="G26" s="2">
        <v>45691</v>
      </c>
      <c r="H26" s="7">
        <v>2</v>
      </c>
      <c r="I26" s="6" t="str">
        <f t="shared" si="1"/>
        <v>WITH_IN</v>
      </c>
      <c r="J26" s="6">
        <v>688</v>
      </c>
      <c r="K26" s="1"/>
      <c r="L26" s="10" t="s">
        <v>27</v>
      </c>
      <c r="M26" s="1"/>
      <c r="P26" s="18"/>
    </row>
    <row r="27" spans="1:16" x14ac:dyDescent="0.3">
      <c r="A27" s="1" t="s">
        <v>10</v>
      </c>
      <c r="B27" s="1" t="s">
        <v>29</v>
      </c>
      <c r="C27" s="1" t="s">
        <v>5</v>
      </c>
      <c r="D27" s="1">
        <v>2025</v>
      </c>
      <c r="E27" s="1" t="s">
        <v>73</v>
      </c>
      <c r="F27" s="2">
        <v>45692</v>
      </c>
      <c r="G27" s="2">
        <v>45698</v>
      </c>
      <c r="H27" s="7">
        <v>6</v>
      </c>
      <c r="I27" s="6" t="str">
        <f t="shared" si="1"/>
        <v>OUTER_TAT</v>
      </c>
      <c r="J27" s="6">
        <v>445</v>
      </c>
      <c r="K27" s="1"/>
      <c r="L27" s="10" t="s">
        <v>27</v>
      </c>
      <c r="M27" s="1"/>
      <c r="P27" s="18"/>
    </row>
    <row r="28" spans="1:16" x14ac:dyDescent="0.3">
      <c r="A28" s="1" t="s">
        <v>10</v>
      </c>
      <c r="B28" s="1" t="s">
        <v>29</v>
      </c>
      <c r="C28" s="1" t="s">
        <v>35</v>
      </c>
      <c r="D28" s="1">
        <v>2025</v>
      </c>
      <c r="E28" s="1" t="s">
        <v>73</v>
      </c>
      <c r="F28" s="2">
        <v>45694</v>
      </c>
      <c r="G28" s="2">
        <v>45700</v>
      </c>
      <c r="H28" s="7">
        <v>6</v>
      </c>
      <c r="I28" s="6" t="str">
        <f t="shared" si="1"/>
        <v>OUTER_TAT</v>
      </c>
      <c r="J28" s="6">
        <v>212</v>
      </c>
      <c r="K28" s="1"/>
      <c r="L28" s="10" t="s">
        <v>27</v>
      </c>
      <c r="M28" s="1"/>
      <c r="P28" s="18"/>
    </row>
    <row r="29" spans="1:16" x14ac:dyDescent="0.3">
      <c r="A29" s="1" t="s">
        <v>10</v>
      </c>
      <c r="B29" s="1" t="s">
        <v>29</v>
      </c>
      <c r="C29" s="1" t="s">
        <v>8</v>
      </c>
      <c r="D29" s="1">
        <v>2025</v>
      </c>
      <c r="E29" s="1" t="s">
        <v>73</v>
      </c>
      <c r="F29" s="2">
        <v>45696</v>
      </c>
      <c r="G29" s="2">
        <v>45702</v>
      </c>
      <c r="H29" s="7">
        <v>6</v>
      </c>
      <c r="I29" s="6" t="str">
        <f t="shared" si="1"/>
        <v>OUTER_TAT</v>
      </c>
      <c r="J29" s="6">
        <v>1009</v>
      </c>
      <c r="K29" s="1"/>
      <c r="L29" s="10" t="s">
        <v>27</v>
      </c>
      <c r="M29" s="1"/>
      <c r="P29" s="18"/>
    </row>
    <row r="30" spans="1:16" x14ac:dyDescent="0.3">
      <c r="A30" s="1" t="s">
        <v>6</v>
      </c>
      <c r="B30" s="1" t="s">
        <v>21</v>
      </c>
      <c r="C30" s="1" t="s">
        <v>43</v>
      </c>
      <c r="D30" s="1">
        <v>2025</v>
      </c>
      <c r="E30" s="1" t="s">
        <v>73</v>
      </c>
      <c r="F30" s="2">
        <v>45697</v>
      </c>
      <c r="G30" s="2">
        <v>45707</v>
      </c>
      <c r="H30" s="7">
        <v>10</v>
      </c>
      <c r="I30" s="6" t="str">
        <f t="shared" si="1"/>
        <v>OUTER_TAT</v>
      </c>
      <c r="J30" s="6">
        <v>437</v>
      </c>
      <c r="K30" s="1"/>
      <c r="L30" s="10" t="s">
        <v>27</v>
      </c>
      <c r="M30" s="1"/>
      <c r="P30" s="18"/>
    </row>
    <row r="31" spans="1:16" x14ac:dyDescent="0.3">
      <c r="A31" s="1" t="s">
        <v>14</v>
      </c>
      <c r="B31" s="1" t="s">
        <v>39</v>
      </c>
      <c r="C31" s="1" t="s">
        <v>13</v>
      </c>
      <c r="D31" s="1">
        <v>2025</v>
      </c>
      <c r="E31" s="1" t="s">
        <v>73</v>
      </c>
      <c r="F31" s="2">
        <v>45698</v>
      </c>
      <c r="G31" s="2">
        <v>45700</v>
      </c>
      <c r="H31" s="7">
        <v>2</v>
      </c>
      <c r="I31" s="6" t="str">
        <f t="shared" si="1"/>
        <v>WITH_IN</v>
      </c>
      <c r="J31" s="6">
        <v>987</v>
      </c>
      <c r="K31" s="1"/>
      <c r="L31" s="10" t="s">
        <v>27</v>
      </c>
      <c r="M31" s="1"/>
      <c r="P31" s="18"/>
    </row>
    <row r="32" spans="1:16" x14ac:dyDescent="0.3">
      <c r="A32" s="1" t="s">
        <v>6</v>
      </c>
      <c r="B32" s="1" t="s">
        <v>21</v>
      </c>
      <c r="C32" s="1" t="s">
        <v>45</v>
      </c>
      <c r="D32" s="1">
        <v>2025</v>
      </c>
      <c r="E32" s="1" t="s">
        <v>73</v>
      </c>
      <c r="F32" s="2">
        <v>45699</v>
      </c>
      <c r="G32" s="2">
        <v>45707</v>
      </c>
      <c r="H32" s="7">
        <v>8</v>
      </c>
      <c r="I32" s="6" t="str">
        <f t="shared" si="1"/>
        <v>OUTER_TAT</v>
      </c>
      <c r="J32" s="6">
        <v>756</v>
      </c>
      <c r="K32" s="1"/>
      <c r="L32" s="10" t="s">
        <v>27</v>
      </c>
      <c r="M32" s="1"/>
      <c r="P32" s="18"/>
    </row>
    <row r="33" spans="1:16" x14ac:dyDescent="0.3">
      <c r="A33" s="1" t="s">
        <v>14</v>
      </c>
      <c r="B33" s="1" t="s">
        <v>39</v>
      </c>
      <c r="C33" s="1" t="s">
        <v>7</v>
      </c>
      <c r="D33" s="1">
        <v>2025</v>
      </c>
      <c r="E33" s="1" t="s">
        <v>73</v>
      </c>
      <c r="F33" s="2">
        <v>45700</v>
      </c>
      <c r="G33" s="2">
        <v>45700</v>
      </c>
      <c r="H33" s="7">
        <v>0</v>
      </c>
      <c r="I33" s="6" t="str">
        <f t="shared" si="1"/>
        <v>WITH_IN</v>
      </c>
      <c r="J33" s="6">
        <v>215</v>
      </c>
      <c r="K33" s="1"/>
      <c r="L33" s="10" t="s">
        <v>27</v>
      </c>
      <c r="M33" s="1"/>
      <c r="P33" s="18"/>
    </row>
    <row r="34" spans="1:16" x14ac:dyDescent="0.3">
      <c r="A34" s="1" t="s">
        <v>14</v>
      </c>
      <c r="B34" s="1" t="s">
        <v>39</v>
      </c>
      <c r="C34" s="1" t="s">
        <v>4</v>
      </c>
      <c r="D34" s="1">
        <v>2025</v>
      </c>
      <c r="E34" s="1" t="s">
        <v>73</v>
      </c>
      <c r="F34" s="2">
        <v>45702</v>
      </c>
      <c r="G34" s="2">
        <v>45702</v>
      </c>
      <c r="H34" s="7">
        <v>0</v>
      </c>
      <c r="I34" s="6" t="str">
        <f t="shared" si="1"/>
        <v>WITH_IN</v>
      </c>
      <c r="J34" s="6">
        <v>570</v>
      </c>
      <c r="K34" s="1"/>
      <c r="L34" s="10" t="s">
        <v>27</v>
      </c>
      <c r="M34" s="1"/>
      <c r="P34" s="18"/>
    </row>
    <row r="35" spans="1:16" x14ac:dyDescent="0.3">
      <c r="A35" s="1" t="s">
        <v>6</v>
      </c>
      <c r="B35" s="1" t="s">
        <v>21</v>
      </c>
      <c r="C35" s="1" t="s">
        <v>44</v>
      </c>
      <c r="D35" s="1">
        <v>2025</v>
      </c>
      <c r="E35" s="1" t="s">
        <v>73</v>
      </c>
      <c r="F35" s="2">
        <v>45703</v>
      </c>
      <c r="G35" s="2">
        <v>45707</v>
      </c>
      <c r="H35" s="7">
        <v>4</v>
      </c>
      <c r="I35" s="6" t="str">
        <f t="shared" si="1"/>
        <v>OUTER_TAT</v>
      </c>
      <c r="J35" s="6">
        <v>1126</v>
      </c>
      <c r="K35" s="1"/>
      <c r="L35" s="10" t="s">
        <v>27</v>
      </c>
      <c r="M35" s="1"/>
      <c r="P35" s="18"/>
    </row>
    <row r="36" spans="1:16" x14ac:dyDescent="0.3">
      <c r="A36" s="1" t="s">
        <v>10</v>
      </c>
      <c r="B36" s="1" t="s">
        <v>29</v>
      </c>
      <c r="C36" s="1" t="s">
        <v>46</v>
      </c>
      <c r="D36" s="1">
        <v>2025</v>
      </c>
      <c r="E36" s="1" t="s">
        <v>73</v>
      </c>
      <c r="F36" s="2">
        <v>45703</v>
      </c>
      <c r="G36" s="2">
        <v>45712</v>
      </c>
      <c r="H36" s="7">
        <v>9</v>
      </c>
      <c r="I36" s="6" t="str">
        <f t="shared" si="1"/>
        <v>OUTER_TAT</v>
      </c>
      <c r="J36" s="6">
        <v>266</v>
      </c>
      <c r="K36" s="1"/>
      <c r="L36" s="10" t="s">
        <v>27</v>
      </c>
      <c r="M36" s="1"/>
      <c r="P36" s="18"/>
    </row>
    <row r="37" spans="1:16" x14ac:dyDescent="0.3">
      <c r="A37" s="1" t="s">
        <v>14</v>
      </c>
      <c r="B37" s="1" t="s">
        <v>39</v>
      </c>
      <c r="C37" s="1" t="s">
        <v>15</v>
      </c>
      <c r="D37" s="1">
        <v>2025</v>
      </c>
      <c r="E37" s="1" t="s">
        <v>73</v>
      </c>
      <c r="F37" s="2">
        <v>45704</v>
      </c>
      <c r="G37" s="2">
        <v>45705</v>
      </c>
      <c r="H37" s="7">
        <v>1</v>
      </c>
      <c r="I37" s="6" t="str">
        <f t="shared" si="1"/>
        <v>WITH_IN</v>
      </c>
      <c r="J37" s="6">
        <v>247</v>
      </c>
      <c r="K37" s="1"/>
      <c r="L37" s="10" t="s">
        <v>27</v>
      </c>
      <c r="M37" s="1"/>
      <c r="P37" s="18"/>
    </row>
    <row r="38" spans="1:16" s="18" customFormat="1" x14ac:dyDescent="0.3">
      <c r="A38" s="1" t="s">
        <v>14</v>
      </c>
      <c r="B38" s="1" t="s">
        <v>39</v>
      </c>
      <c r="C38" s="1" t="s">
        <v>5</v>
      </c>
      <c r="D38" s="1">
        <v>2025</v>
      </c>
      <c r="E38" s="1" t="s">
        <v>73</v>
      </c>
      <c r="F38" s="2">
        <v>45705</v>
      </c>
      <c r="G38" s="2">
        <v>45707</v>
      </c>
      <c r="H38" s="7">
        <v>2</v>
      </c>
      <c r="I38" s="6" t="str">
        <f t="shared" si="1"/>
        <v>WITH_IN</v>
      </c>
      <c r="J38" s="6">
        <v>351</v>
      </c>
      <c r="K38" s="17"/>
      <c r="L38" s="10" t="s">
        <v>27</v>
      </c>
      <c r="M38" s="17"/>
    </row>
    <row r="39" spans="1:16" x14ac:dyDescent="0.3">
      <c r="A39" s="1" t="s">
        <v>9</v>
      </c>
      <c r="B39" s="1" t="s">
        <v>48</v>
      </c>
      <c r="C39" s="1" t="s">
        <v>43</v>
      </c>
      <c r="D39" s="1">
        <v>2025</v>
      </c>
      <c r="E39" s="1" t="s">
        <v>73</v>
      </c>
      <c r="F39" s="2">
        <v>45705</v>
      </c>
      <c r="G39" s="2">
        <v>45708</v>
      </c>
      <c r="H39" s="7">
        <v>3</v>
      </c>
      <c r="I39" s="6" t="str">
        <f t="shared" si="1"/>
        <v>OUTER_TAT</v>
      </c>
      <c r="J39" s="6">
        <v>193</v>
      </c>
      <c r="K39" s="1"/>
      <c r="L39" s="10" t="s">
        <v>27</v>
      </c>
      <c r="M39" s="1"/>
      <c r="P39" s="18"/>
    </row>
    <row r="40" spans="1:16" x14ac:dyDescent="0.3">
      <c r="A40" s="1" t="s">
        <v>14</v>
      </c>
      <c r="B40" s="1" t="s">
        <v>39</v>
      </c>
      <c r="C40" s="1" t="s">
        <v>8</v>
      </c>
      <c r="D40" s="1">
        <v>2025</v>
      </c>
      <c r="E40" s="1" t="s">
        <v>73</v>
      </c>
      <c r="F40" s="2">
        <v>45708</v>
      </c>
      <c r="G40" s="2">
        <v>45713</v>
      </c>
      <c r="H40" s="7">
        <v>5</v>
      </c>
      <c r="I40" s="6" t="str">
        <f t="shared" si="1"/>
        <v>OUTER_TAT</v>
      </c>
      <c r="J40" s="6">
        <v>151</v>
      </c>
      <c r="K40" s="1"/>
      <c r="L40" s="10" t="s">
        <v>27</v>
      </c>
      <c r="M40" s="1"/>
      <c r="P40" s="18"/>
    </row>
    <row r="41" spans="1:16" x14ac:dyDescent="0.3">
      <c r="A41" s="1" t="s">
        <v>11</v>
      </c>
      <c r="B41" s="1" t="s">
        <v>40</v>
      </c>
      <c r="C41" s="1" t="s">
        <v>13</v>
      </c>
      <c r="D41" s="1">
        <v>2025</v>
      </c>
      <c r="E41" s="1" t="s">
        <v>73</v>
      </c>
      <c r="F41" s="2">
        <v>45710</v>
      </c>
      <c r="G41" s="2">
        <v>45713</v>
      </c>
      <c r="H41" s="7">
        <v>3</v>
      </c>
      <c r="I41" s="6" t="str">
        <f t="shared" si="1"/>
        <v>OUTER_TAT</v>
      </c>
      <c r="J41" s="6">
        <v>387</v>
      </c>
      <c r="K41" s="1"/>
      <c r="L41" s="10" t="s">
        <v>27</v>
      </c>
      <c r="M41" s="1"/>
      <c r="P41" s="18"/>
    </row>
    <row r="42" spans="1:16" x14ac:dyDescent="0.3">
      <c r="A42" s="1" t="s">
        <v>9</v>
      </c>
      <c r="B42" s="1" t="s">
        <v>48</v>
      </c>
      <c r="C42" s="1" t="s">
        <v>44</v>
      </c>
      <c r="D42" s="1">
        <v>2025</v>
      </c>
      <c r="E42" s="1" t="s">
        <v>73</v>
      </c>
      <c r="F42" s="2">
        <v>45710</v>
      </c>
      <c r="G42" s="2">
        <v>45714</v>
      </c>
      <c r="H42" s="7">
        <v>4</v>
      </c>
      <c r="I42" s="6" t="str">
        <f t="shared" si="1"/>
        <v>OUTER_TAT</v>
      </c>
      <c r="J42" s="6">
        <v>1348</v>
      </c>
      <c r="K42" s="1"/>
      <c r="L42" s="9" t="s">
        <v>27</v>
      </c>
      <c r="M42" s="1"/>
      <c r="P42" s="18"/>
    </row>
    <row r="43" spans="1:16" x14ac:dyDescent="0.3">
      <c r="A43" s="1" t="s">
        <v>11</v>
      </c>
      <c r="B43" s="1" t="s">
        <v>40</v>
      </c>
      <c r="C43" s="1" t="s">
        <v>7</v>
      </c>
      <c r="D43" s="1">
        <v>2025</v>
      </c>
      <c r="E43" s="1" t="s">
        <v>73</v>
      </c>
      <c r="F43" s="2">
        <v>45711</v>
      </c>
      <c r="G43" s="2">
        <v>45714</v>
      </c>
      <c r="H43" s="7">
        <v>3</v>
      </c>
      <c r="I43" s="6" t="str">
        <f t="shared" si="1"/>
        <v>OUTER_TAT</v>
      </c>
      <c r="J43" s="6">
        <v>75</v>
      </c>
      <c r="K43" s="1"/>
      <c r="L43" s="9" t="s">
        <v>27</v>
      </c>
      <c r="M43" s="1"/>
      <c r="P43" s="18"/>
    </row>
    <row r="44" spans="1:16" x14ac:dyDescent="0.3">
      <c r="A44" s="1" t="s">
        <v>11</v>
      </c>
      <c r="B44" s="1" t="s">
        <v>40</v>
      </c>
      <c r="C44" s="1" t="s">
        <v>4</v>
      </c>
      <c r="D44" s="1">
        <v>2025</v>
      </c>
      <c r="E44" s="1" t="s">
        <v>73</v>
      </c>
      <c r="F44" s="2">
        <v>45713</v>
      </c>
      <c r="G44" s="2">
        <v>45714</v>
      </c>
      <c r="H44" s="7">
        <v>1</v>
      </c>
      <c r="I44" s="6" t="str">
        <f t="shared" si="1"/>
        <v>WITH_IN</v>
      </c>
      <c r="J44" s="6">
        <v>786</v>
      </c>
      <c r="K44" s="1"/>
      <c r="L44" s="9" t="s">
        <v>27</v>
      </c>
      <c r="M44" s="1"/>
      <c r="P44" s="18"/>
    </row>
    <row r="45" spans="1:16" s="18" customFormat="1" x14ac:dyDescent="0.3">
      <c r="A45" s="17" t="s">
        <v>0</v>
      </c>
      <c r="B45" s="17" t="s">
        <v>41</v>
      </c>
      <c r="C45" s="17" t="s">
        <v>13</v>
      </c>
      <c r="D45" s="17">
        <v>2025</v>
      </c>
      <c r="E45" s="17" t="s">
        <v>73</v>
      </c>
      <c r="F45" s="32">
        <v>45714</v>
      </c>
      <c r="G45" s="32">
        <v>45714</v>
      </c>
      <c r="H45" s="33">
        <v>0</v>
      </c>
      <c r="I45" s="34" t="str">
        <f t="shared" si="1"/>
        <v>WITH_IN</v>
      </c>
      <c r="J45" s="34">
        <v>183</v>
      </c>
      <c r="K45" s="17"/>
      <c r="L45" s="35" t="s">
        <v>27</v>
      </c>
      <c r="M45" s="17"/>
    </row>
    <row r="46" spans="1:16" s="18" customFormat="1" x14ac:dyDescent="0.3">
      <c r="A46" s="1"/>
      <c r="B46" s="1"/>
      <c r="C46" s="1"/>
      <c r="D46" s="1"/>
      <c r="E46" s="1"/>
      <c r="F46" s="1"/>
      <c r="G46" s="1"/>
      <c r="H46" s="1"/>
      <c r="I46" s="1"/>
      <c r="J46" s="1"/>
      <c r="K46" s="1"/>
      <c r="L46" s="1"/>
      <c r="M46" s="1"/>
    </row>
    <row r="47" spans="1:16" x14ac:dyDescent="0.3">
      <c r="A47" s="1"/>
      <c r="B47" s="1"/>
      <c r="C47" s="1"/>
      <c r="D47" s="1"/>
      <c r="E47" s="1"/>
      <c r="F47" s="1"/>
      <c r="G47" s="1"/>
      <c r="H47" s="1"/>
      <c r="I47" s="1"/>
      <c r="J47" s="1"/>
      <c r="K47" s="1"/>
      <c r="L47" s="1"/>
      <c r="M47" s="1"/>
    </row>
    <row r="48" spans="1:16" x14ac:dyDescent="0.3">
      <c r="A48" s="1"/>
      <c r="B48" s="1"/>
      <c r="C48" s="1"/>
      <c r="D48" s="1"/>
      <c r="E48" s="1"/>
      <c r="F48" s="1"/>
      <c r="G48" s="1"/>
      <c r="H48" s="1"/>
      <c r="I48" s="1"/>
      <c r="J48" s="1"/>
      <c r="K48" s="1"/>
      <c r="L48" s="1"/>
      <c r="M48" s="1"/>
    </row>
    <row r="49" spans="1:13" x14ac:dyDescent="0.3">
      <c r="A49" s="1"/>
      <c r="B49" s="1"/>
      <c r="C49" s="1"/>
      <c r="D49" s="1"/>
      <c r="E49" s="1"/>
      <c r="F49" s="1"/>
      <c r="G49" s="1"/>
      <c r="H49" s="1"/>
      <c r="I49" s="1"/>
      <c r="J49" s="1"/>
      <c r="K49" s="1"/>
      <c r="L49" s="1"/>
      <c r="M49" s="1"/>
    </row>
    <row r="50" spans="1:13" x14ac:dyDescent="0.3">
      <c r="A50" s="30"/>
      <c r="B50" s="30"/>
      <c r="C50" s="30"/>
      <c r="D50" s="1"/>
      <c r="E50" s="1"/>
    </row>
    <row r="51" spans="1:13" x14ac:dyDescent="0.3">
      <c r="A51" s="30"/>
      <c r="B51" s="30"/>
      <c r="C51" s="30"/>
      <c r="D51" s="1"/>
      <c r="E51" s="1"/>
    </row>
    <row r="52" spans="1:13" x14ac:dyDescent="0.3">
      <c r="A52" s="30"/>
      <c r="B52" s="30"/>
      <c r="C52" s="30"/>
      <c r="D52" s="1"/>
      <c r="E52" s="1"/>
    </row>
    <row r="54" spans="1:13" x14ac:dyDescent="0.3">
      <c r="M54" s="1"/>
    </row>
  </sheetData>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2025</vt:lpstr>
      <vt:lpstr>KPI</vt:lpstr>
      <vt:lpstr>Dash</vt:lpstr>
      <vt:lpstr>Sheet1</vt:lpstr>
      <vt:lpstr>pv</vt:lpstr>
      <vt:lpstr>pv 2</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Jagadeesh S</dc:creator>
  <cp:lastModifiedBy>Vishva J</cp:lastModifiedBy>
  <cp:lastPrinted>2025-01-03T10:12:35Z</cp:lastPrinted>
  <dcterms:created xsi:type="dcterms:W3CDTF">2025-01-02T10:08:19Z</dcterms:created>
  <dcterms:modified xsi:type="dcterms:W3CDTF">2025-03-10T10:27:53Z</dcterms:modified>
</cp:coreProperties>
</file>