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CA" sheetId="1" r:id="rId4"/>
    <sheet state="visible" name="Eigen Vector" sheetId="2" r:id="rId5"/>
    <sheet state="visible" name="Sheet1" sheetId="3" r:id="rId6"/>
  </sheets>
  <definedNames/>
  <calcPr/>
</workbook>
</file>

<file path=xl/sharedStrings.xml><?xml version="1.0" encoding="utf-8"?>
<sst xmlns="http://schemas.openxmlformats.org/spreadsheetml/2006/main" count="64" uniqueCount="47">
  <si>
    <t>https://medium.com/analytics-vidhya/understanding-principle-component-analysis-pca-step-by-step-e7a4bb4031d9</t>
  </si>
  <si>
    <t>COVARIANCE MATRIX</t>
  </si>
  <si>
    <t>f1-mean(f1)</t>
  </si>
  <si>
    <t>f2-mean(f2)</t>
  </si>
  <si>
    <t>O*P</t>
  </si>
  <si>
    <t>sum(Q)/5, COV(F1,F2)</t>
  </si>
  <si>
    <t>f1</t>
  </si>
  <si>
    <t>f2</t>
  </si>
  <si>
    <t>f3</t>
  </si>
  <si>
    <t>f4</t>
  </si>
  <si>
    <t>F1</t>
  </si>
  <si>
    <t>F2</t>
  </si>
  <si>
    <t>F3</t>
  </si>
  <si>
    <t>F4</t>
  </si>
  <si>
    <t>Mean</t>
  </si>
  <si>
    <t>SD</t>
  </si>
  <si>
    <t>var(f1) = ((-1.0-0)² + (0.33-0)² + (-1.0-0)² +(0.33–0)² +(1.33–0)²)/5</t>
  </si>
  <si>
    <t>var (f1) = 0.8</t>
  </si>
  <si>
    <r>
      <rPr>
        <rFont val="charter"/>
        <color rgb="FF292929"/>
        <sz val="20.0"/>
      </rPr>
      <t>For λ = </t>
    </r>
    <r>
      <rPr>
        <rFont val="Charter"/>
        <i/>
        <color rgb="FF292929"/>
        <sz val="20.0"/>
      </rPr>
      <t>2.51579324, solving the above equation using Cramer's rule, the values for v vector are</t>
    </r>
  </si>
  <si>
    <t>v1 = 0.16195986</t>
  </si>
  <si>
    <t>v2 = -0.52404813</t>
  </si>
  <si>
    <t>v3 = -0.58589647</t>
  </si>
  <si>
    <t>v4 = -0.59654663</t>
  </si>
  <si>
    <t>Transform the original matrix.</t>
  </si>
  <si>
    <t>Feature matrix * top k eigenvectors = Transformed Data</t>
  </si>
  <si>
    <t>A</t>
  </si>
  <si>
    <t xml:space="preserve">A-lambda.I </t>
  </si>
  <si>
    <t>x</t>
  </si>
  <si>
    <t>-x</t>
  </si>
  <si>
    <t>-3-x</t>
  </si>
  <si>
    <t>x1</t>
  </si>
  <si>
    <t>x2</t>
  </si>
  <si>
    <t>(x1-mean)^2</t>
  </si>
  <si>
    <t>(x2-mean)^2</t>
  </si>
  <si>
    <t>x1_new</t>
  </si>
  <si>
    <t>x2_new</t>
  </si>
  <si>
    <t>covariance</t>
  </si>
  <si>
    <t>mean</t>
  </si>
  <si>
    <t>cov(f1,f2)=</t>
  </si>
  <si>
    <t>(</t>
  </si>
  <si>
    <t>sqrt( sum( (x – mean)^2 ) / count(x))</t>
  </si>
  <si>
    <t>var(x1)</t>
  </si>
  <si>
    <t>cov(x2,x1)</t>
  </si>
  <si>
    <t>cov(x1,x2)</t>
  </si>
  <si>
    <t>var(x2)</t>
  </si>
  <si>
    <t>cov(x1,x2)=</t>
  </si>
  <si>
    <t xml:space="preserve">var(x1)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</si>
</sst>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Calibri"/>
      <scheme val="minor"/>
    </font>
    <font>
      <u/>
      <sz val="12.0"/>
      <color theme="10"/>
      <name val="Calibri"/>
    </font>
    <font>
      <sz val="12.0"/>
      <color theme="1"/>
      <name val="Calibri"/>
    </font>
    <font>
      <color theme="1"/>
      <name val="Calibri"/>
      <scheme val="minor"/>
    </font>
    <font>
      <sz val="20.0"/>
      <color rgb="FF292929"/>
      <name val="Charter"/>
    </font>
    <font>
      <b/>
      <sz val="20.0"/>
      <color rgb="FF292929"/>
      <name val="Charter"/>
    </font>
    <font>
      <i/>
      <sz val="20.0"/>
      <color rgb="FF292929"/>
      <name val="Charter"/>
    </font>
    <font>
      <sz val="20.0"/>
      <color rgb="FF292929"/>
      <name val="Helvetica Neue"/>
    </font>
    <font>
      <b/>
      <sz val="12.0"/>
      <color theme="1"/>
      <name val="Calibri"/>
    </font>
    <font>
      <sz val="18.0"/>
      <color rgb="FF000000"/>
      <name val="Calibri"/>
    </font>
    <font>
      <sz val="18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2" numFmtId="0" xfId="0" applyAlignment="1" applyFont="1">
      <alignment shrinkToFit="0" wrapText="1"/>
    </xf>
    <xf borderId="1" fillId="2" fontId="2" numFmtId="0" xfId="0" applyBorder="1" applyFill="1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1" fillId="2" fontId="8" numFmtId="0" xfId="0" applyBorder="1" applyFont="1"/>
    <xf borderId="1" fillId="3" fontId="2" numFmtId="0" xfId="0" applyBorder="1" applyFill="1" applyFont="1"/>
    <xf quotePrefix="1" borderId="1" fillId="4" fontId="2" numFmtId="0" xfId="0" applyBorder="1" applyFill="1" applyFont="1"/>
    <xf borderId="1" fillId="4" fontId="2" numFmtId="0" xfId="0" applyBorder="1" applyFont="1"/>
    <xf borderId="0" fillId="0" fontId="9" numFmtId="0" xfId="0" applyAlignment="1" applyFont="1">
      <alignment horizontal="left" readingOrder="1" vertical="center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0</xdr:rowOff>
    </xdr:from>
    <xdr:ext cx="1200150" cy="4667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809625</xdr:colOff>
      <xdr:row>9</xdr:row>
      <xdr:rowOff>152400</xdr:rowOff>
    </xdr:from>
    <xdr:ext cx="3743325" cy="13525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21</xdr:row>
      <xdr:rowOff>0</xdr:rowOff>
    </xdr:from>
    <xdr:ext cx="4781550" cy="18383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781050</xdr:colOff>
      <xdr:row>42</xdr:row>
      <xdr:rowOff>95250</xdr:rowOff>
    </xdr:from>
    <xdr:ext cx="5314950" cy="140017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54</xdr:row>
      <xdr:rowOff>0</xdr:rowOff>
    </xdr:from>
    <xdr:ext cx="9677400" cy="1809750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6</xdr:row>
      <xdr:rowOff>200025</xdr:rowOff>
    </xdr:from>
    <xdr:ext cx="171450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</xdr:row>
      <xdr:rowOff>0</xdr:rowOff>
    </xdr:from>
    <xdr:ext cx="3657600" cy="124777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</xdr:row>
      <xdr:rowOff>0</xdr:rowOff>
    </xdr:from>
    <xdr:ext cx="4781550" cy="8763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ium.com/analytics-vidhya/understanding-principle-component-analysis-pca-step-by-step-e7a4bb4031d9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hidden="1" customHeight="1">
      <c r="B1" s="1" t="s">
        <v>0</v>
      </c>
    </row>
    <row r="2" ht="54.75" customHeight="1">
      <c r="K2" s="2" t="s">
        <v>1</v>
      </c>
      <c r="P2" s="3" t="s">
        <v>2</v>
      </c>
      <c r="Q2" s="3" t="s">
        <v>3</v>
      </c>
      <c r="R2" s="3" t="s">
        <v>4</v>
      </c>
      <c r="S2" s="4" t="s">
        <v>5</v>
      </c>
    </row>
    <row r="3" ht="15.75" customHeight="1">
      <c r="B3" s="2" t="s">
        <v>6</v>
      </c>
      <c r="C3" s="2" t="s">
        <v>7</v>
      </c>
      <c r="D3" s="2" t="s">
        <v>8</v>
      </c>
      <c r="E3" s="2" t="s">
        <v>9</v>
      </c>
      <c r="F3" s="2" t="s">
        <v>6</v>
      </c>
      <c r="G3" s="2" t="s">
        <v>7</v>
      </c>
      <c r="H3" s="2" t="s">
        <v>8</v>
      </c>
      <c r="I3" s="2" t="s">
        <v>9</v>
      </c>
      <c r="J3" s="2"/>
      <c r="K3" s="2" t="s">
        <v>10</v>
      </c>
      <c r="L3" s="2" t="s">
        <v>11</v>
      </c>
      <c r="M3" s="2" t="s">
        <v>12</v>
      </c>
      <c r="N3" s="2" t="s">
        <v>13</v>
      </c>
      <c r="P3" s="3">
        <f t="shared" ref="P3:Q3" si="1">F4-0</f>
        <v>-1</v>
      </c>
      <c r="Q3" s="3">
        <f t="shared" si="1"/>
        <v>-0.6324555321</v>
      </c>
      <c r="R3" s="3">
        <f t="shared" ref="R3:R8" si="3">P3*Q3</f>
        <v>0.6324555321</v>
      </c>
      <c r="S3" s="3">
        <f>SUM(R3:R8)/5</f>
        <v>-0.2529822128</v>
      </c>
    </row>
    <row r="4" ht="15.75" customHeight="1">
      <c r="B4" s="3">
        <v>1.0</v>
      </c>
      <c r="C4" s="3">
        <v>2.0</v>
      </c>
      <c r="D4" s="3">
        <v>3.0</v>
      </c>
      <c r="E4" s="3">
        <v>4.0</v>
      </c>
      <c r="F4" s="3">
        <f>(B4-B9)/B10</f>
        <v>-1</v>
      </c>
      <c r="G4" s="3">
        <f t="shared" ref="G4:G8" si="4">(C4-3)/1.58113883</f>
        <v>-0.6324555321</v>
      </c>
      <c r="H4" s="3">
        <f t="shared" ref="H4:H8" si="5">(D4-3)/1.73205081</f>
        <v>0</v>
      </c>
      <c r="I4" s="3">
        <f t="shared" ref="I4:I8" si="6">(E4-3.4)/2.30217289</f>
        <v>0.2606233453</v>
      </c>
      <c r="J4" s="3" t="s">
        <v>10</v>
      </c>
      <c r="K4" s="5">
        <f>(F4^2+F5^2+F6^2+F7^2+F8^2)/5</f>
        <v>0.8</v>
      </c>
      <c r="L4" s="5">
        <v>-0.25298221282694067</v>
      </c>
      <c r="M4" s="5">
        <v>0.03849</v>
      </c>
      <c r="N4" s="5">
        <v>-0.14479</v>
      </c>
      <c r="P4" s="3">
        <f t="shared" ref="P4:Q4" si="2">F5-0</f>
        <v>0.3333333333</v>
      </c>
      <c r="Q4" s="3">
        <f t="shared" si="2"/>
        <v>1.264911064</v>
      </c>
      <c r="R4" s="3">
        <f t="shared" si="3"/>
        <v>0.4216370214</v>
      </c>
    </row>
    <row r="5" ht="15.75" customHeight="1">
      <c r="B5" s="3">
        <v>5.0</v>
      </c>
      <c r="C5" s="3">
        <v>5.0</v>
      </c>
      <c r="D5" s="3">
        <v>6.0</v>
      </c>
      <c r="E5" s="3">
        <v>7.0</v>
      </c>
      <c r="F5" s="3">
        <f>(B5-B9)/B10</f>
        <v>0.3333333333</v>
      </c>
      <c r="G5" s="3">
        <f t="shared" si="4"/>
        <v>1.264911064</v>
      </c>
      <c r="H5" s="3">
        <f t="shared" si="5"/>
        <v>1.732050805</v>
      </c>
      <c r="I5" s="3">
        <f t="shared" si="6"/>
        <v>1.563740072</v>
      </c>
      <c r="J5" s="3" t="s">
        <v>11</v>
      </c>
      <c r="K5" s="5">
        <v>-0.25298221282694067</v>
      </c>
      <c r="L5" s="5">
        <f>(G4^2+G5^2+G6^2+G7^2+G8^2)/5</f>
        <v>0.8000000001</v>
      </c>
      <c r="M5" s="5">
        <v>0.51121</v>
      </c>
      <c r="N5" s="5">
        <v>0.4945</v>
      </c>
      <c r="P5" s="3">
        <f t="shared" ref="P5:Q5" si="7">F6-0</f>
        <v>-1</v>
      </c>
      <c r="Q5" s="3">
        <f t="shared" si="7"/>
        <v>0.6324555321</v>
      </c>
      <c r="R5" s="3">
        <f t="shared" si="3"/>
        <v>-0.6324555321</v>
      </c>
    </row>
    <row r="6" ht="15.75" customHeight="1">
      <c r="B6" s="3">
        <v>1.0</v>
      </c>
      <c r="C6" s="3">
        <v>4.0</v>
      </c>
      <c r="D6" s="3">
        <v>2.0</v>
      </c>
      <c r="E6" s="3">
        <v>3.0</v>
      </c>
      <c r="F6" s="3">
        <f t="shared" ref="F6:F8" si="9">(B6-4)/3</f>
        <v>-1</v>
      </c>
      <c r="G6" s="3">
        <f t="shared" si="4"/>
        <v>0.6324555321</v>
      </c>
      <c r="H6" s="3">
        <f t="shared" si="5"/>
        <v>-0.5773502684</v>
      </c>
      <c r="I6" s="3">
        <f t="shared" si="6"/>
        <v>-0.1737488969</v>
      </c>
      <c r="J6" s="3" t="s">
        <v>12</v>
      </c>
      <c r="K6" s="5">
        <v>0.03849</v>
      </c>
      <c r="L6" s="5">
        <v>0.51121</v>
      </c>
      <c r="M6" s="5">
        <f>(H5^2+H6^2+H7^2+H8^2)/5</f>
        <v>0.7999999978</v>
      </c>
      <c r="N6" s="5">
        <v>0.75236</v>
      </c>
      <c r="P6" s="3">
        <f t="shared" ref="P6:Q6" si="8">F7-0</f>
        <v>0.3333333333</v>
      </c>
      <c r="Q6" s="3">
        <f t="shared" si="8"/>
        <v>0</v>
      </c>
      <c r="R6" s="3">
        <f t="shared" si="3"/>
        <v>0</v>
      </c>
    </row>
    <row r="7" ht="15.75" customHeight="1">
      <c r="B7" s="3">
        <v>5.0</v>
      </c>
      <c r="C7" s="3">
        <v>3.0</v>
      </c>
      <c r="D7" s="3">
        <v>2.0</v>
      </c>
      <c r="E7" s="3">
        <v>1.0</v>
      </c>
      <c r="F7" s="3">
        <f t="shared" si="9"/>
        <v>0.3333333333</v>
      </c>
      <c r="G7" s="3">
        <f t="shared" si="4"/>
        <v>0</v>
      </c>
      <c r="H7" s="3">
        <f t="shared" si="5"/>
        <v>-0.5773502684</v>
      </c>
      <c r="I7" s="3">
        <f t="shared" si="6"/>
        <v>-1.042493381</v>
      </c>
      <c r="J7" s="3" t="s">
        <v>13</v>
      </c>
      <c r="K7" s="5">
        <v>-0.14479</v>
      </c>
      <c r="L7" s="5">
        <v>0.4945</v>
      </c>
      <c r="M7" s="5">
        <v>0.75236</v>
      </c>
      <c r="N7" s="5">
        <v>0.8</v>
      </c>
      <c r="P7" s="3">
        <f t="shared" ref="P7:Q7" si="10">F8-0</f>
        <v>1.333333333</v>
      </c>
      <c r="Q7" s="3">
        <f t="shared" si="10"/>
        <v>-1.264911064</v>
      </c>
      <c r="R7" s="3">
        <f t="shared" si="3"/>
        <v>-1.686548086</v>
      </c>
    </row>
    <row r="8" ht="15.75" customHeight="1">
      <c r="B8" s="3">
        <v>8.0</v>
      </c>
      <c r="C8" s="3">
        <v>1.0</v>
      </c>
      <c r="D8" s="3">
        <v>2.0</v>
      </c>
      <c r="E8" s="3">
        <v>2.0</v>
      </c>
      <c r="F8" s="3">
        <f t="shared" si="9"/>
        <v>1.333333333</v>
      </c>
      <c r="G8" s="3">
        <f t="shared" si="4"/>
        <v>-1.264911064</v>
      </c>
      <c r="H8" s="3">
        <f t="shared" si="5"/>
        <v>-0.5773502684</v>
      </c>
      <c r="I8" s="3">
        <f t="shared" si="6"/>
        <v>-0.608121139</v>
      </c>
      <c r="P8" s="3">
        <f t="shared" ref="P8:Q8" si="11">F9-0</f>
        <v>0</v>
      </c>
      <c r="Q8" s="3">
        <f t="shared" si="11"/>
        <v>0</v>
      </c>
      <c r="R8" s="3">
        <f t="shared" si="3"/>
        <v>0</v>
      </c>
    </row>
    <row r="9" ht="15.75" customHeight="1">
      <c r="A9" s="3" t="s">
        <v>14</v>
      </c>
      <c r="B9" s="3">
        <f t="shared" ref="B9:I9" si="12">SUM(B4:B8)/5</f>
        <v>4</v>
      </c>
      <c r="C9" s="3">
        <f t="shared" si="12"/>
        <v>3</v>
      </c>
      <c r="D9" s="3">
        <f t="shared" si="12"/>
        <v>3</v>
      </c>
      <c r="E9" s="3">
        <f t="shared" si="12"/>
        <v>3.4</v>
      </c>
      <c r="F9" s="3">
        <f t="shared" si="12"/>
        <v>0</v>
      </c>
      <c r="G9" s="3">
        <f t="shared" si="12"/>
        <v>0</v>
      </c>
      <c r="H9" s="3">
        <f t="shared" si="12"/>
        <v>0</v>
      </c>
      <c r="I9" s="3">
        <f t="shared" si="12"/>
        <v>0</v>
      </c>
    </row>
    <row r="10" ht="15.75" customHeight="1">
      <c r="A10" s="3" t="s">
        <v>15</v>
      </c>
      <c r="B10" s="3">
        <f t="shared" ref="B10:I10" si="13">STDEV(B4:B8)</f>
        <v>3</v>
      </c>
      <c r="C10" s="3">
        <f t="shared" si="13"/>
        <v>1.58113883</v>
      </c>
      <c r="D10" s="3">
        <f t="shared" si="13"/>
        <v>1.732050808</v>
      </c>
      <c r="E10" s="3">
        <f t="shared" si="13"/>
        <v>2.302172887</v>
      </c>
      <c r="F10" s="3">
        <f t="shared" si="13"/>
        <v>1</v>
      </c>
      <c r="G10" s="3">
        <f t="shared" si="13"/>
        <v>1</v>
      </c>
      <c r="H10" s="3">
        <f t="shared" si="13"/>
        <v>0.9999999986</v>
      </c>
      <c r="I10" s="3">
        <f t="shared" si="13"/>
        <v>0.9999999985</v>
      </c>
    </row>
    <row r="11" ht="15.75" customHeight="1"/>
    <row r="12" ht="15.75" customHeight="1"/>
    <row r="13" ht="15.75" customHeight="1">
      <c r="B13" s="3">
        <v>1.0</v>
      </c>
      <c r="C13" s="3">
        <f t="shared" ref="C13:C17" si="14">(B13-4)^2</f>
        <v>9</v>
      </c>
    </row>
    <row r="14" ht="15.75" customHeight="1">
      <c r="B14" s="3">
        <v>5.0</v>
      </c>
      <c r="C14" s="3">
        <f t="shared" si="14"/>
        <v>1</v>
      </c>
    </row>
    <row r="15" ht="15.75" customHeight="1">
      <c r="B15" s="3">
        <v>1.0</v>
      </c>
      <c r="C15" s="3">
        <f t="shared" si="14"/>
        <v>9</v>
      </c>
    </row>
    <row r="16" ht="15.75" customHeight="1">
      <c r="B16" s="3">
        <v>5.0</v>
      </c>
      <c r="C16" s="3">
        <f t="shared" si="14"/>
        <v>1</v>
      </c>
    </row>
    <row r="17" ht="15.75" customHeight="1">
      <c r="B17" s="3">
        <v>8.0</v>
      </c>
      <c r="C17" s="3">
        <f t="shared" si="14"/>
        <v>16</v>
      </c>
    </row>
    <row r="18" ht="15.75" customHeight="1">
      <c r="C18" s="3">
        <f>SUM(C13:C17)</f>
        <v>36</v>
      </c>
      <c r="K18" s="6" t="s">
        <v>16</v>
      </c>
    </row>
    <row r="19" ht="15.75" customHeight="1">
      <c r="C19" s="3">
        <f>SQRT(C18/4)</f>
        <v>3</v>
      </c>
      <c r="K19" s="7" t="s">
        <v>17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>
      <c r="K33" s="6" t="s">
        <v>18</v>
      </c>
    </row>
    <row r="34" ht="15.75" customHeight="1"/>
    <row r="35" ht="15.75" customHeight="1"/>
    <row r="36" ht="15.75" customHeight="1">
      <c r="K36" s="8" t="s">
        <v>19</v>
      </c>
    </row>
    <row r="37" ht="15.75" customHeight="1">
      <c r="K37" s="8" t="s">
        <v>20</v>
      </c>
    </row>
    <row r="38" ht="15.75" customHeight="1">
      <c r="K38" s="8" t="s">
        <v>21</v>
      </c>
    </row>
    <row r="39" ht="15.75" customHeight="1">
      <c r="K39" s="8" t="s">
        <v>22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>
      <c r="K53" s="9" t="s">
        <v>23</v>
      </c>
    </row>
    <row r="54" ht="15.75" customHeight="1">
      <c r="K54" s="6" t="s">
        <v>24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K2:N2"/>
  </mergeCells>
  <hyperlinks>
    <hyperlink r:id="rId1" ref="B1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" t="s">
        <v>25</v>
      </c>
      <c r="C1" s="3" t="s">
        <v>26</v>
      </c>
      <c r="E1" s="3" t="s">
        <v>26</v>
      </c>
    </row>
    <row r="2" ht="15.75" customHeight="1">
      <c r="A2" s="10">
        <v>0.0</v>
      </c>
      <c r="B2" s="10">
        <v>1.0</v>
      </c>
      <c r="C2" s="11" t="s">
        <v>27</v>
      </c>
      <c r="D2" s="11">
        <v>0.0</v>
      </c>
      <c r="E2" s="12" t="s">
        <v>28</v>
      </c>
      <c r="F2" s="13">
        <v>1.0</v>
      </c>
    </row>
    <row r="3" ht="15.75" customHeight="1">
      <c r="A3" s="10">
        <v>-2.0</v>
      </c>
      <c r="B3" s="10">
        <v>-3.0</v>
      </c>
      <c r="C3" s="11">
        <v>0.0</v>
      </c>
      <c r="D3" s="11" t="s">
        <v>27</v>
      </c>
      <c r="E3" s="13">
        <v>-2.0</v>
      </c>
      <c r="F3" s="12" t="s">
        <v>29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</row>
    <row r="2" ht="15.75" customHeight="1">
      <c r="B2" s="3">
        <v>2.0</v>
      </c>
      <c r="C2" s="3">
        <v>1.0</v>
      </c>
      <c r="D2" s="3">
        <f t="shared" ref="D2:E2" si="1">(B2-4)^2</f>
        <v>4</v>
      </c>
      <c r="E2" s="3">
        <f t="shared" si="1"/>
        <v>9</v>
      </c>
      <c r="F2" s="3">
        <f t="shared" ref="F2:F3" si="3">(B2-4)/2</f>
        <v>-1</v>
      </c>
      <c r="G2" s="3">
        <f t="shared" ref="G2:G3" si="4">(C2-4)/3</f>
        <v>-1</v>
      </c>
      <c r="H2" s="3">
        <v>1.0</v>
      </c>
      <c r="I2" s="3">
        <v>1.5</v>
      </c>
    </row>
    <row r="3" ht="15.75" customHeight="1">
      <c r="B3" s="3">
        <v>6.0</v>
      </c>
      <c r="C3" s="3">
        <v>7.0</v>
      </c>
      <c r="D3" s="3">
        <f t="shared" ref="D3:E3" si="2">(B3-4)^2</f>
        <v>4</v>
      </c>
      <c r="E3" s="3">
        <f t="shared" si="2"/>
        <v>9</v>
      </c>
      <c r="F3" s="3">
        <f t="shared" si="3"/>
        <v>1</v>
      </c>
      <c r="G3" s="3">
        <f t="shared" si="4"/>
        <v>1</v>
      </c>
      <c r="H3" s="3">
        <v>1.5</v>
      </c>
      <c r="I3" s="3">
        <v>1.0</v>
      </c>
    </row>
    <row r="4" ht="15.75" customHeight="1">
      <c r="A4" s="3" t="s">
        <v>37</v>
      </c>
      <c r="B4" s="3">
        <f t="shared" ref="B4:C4" si="5">SUM(B2:B3)/2</f>
        <v>4</v>
      </c>
      <c r="C4" s="3">
        <f t="shared" si="5"/>
        <v>4</v>
      </c>
      <c r="F4" s="3">
        <f t="shared" ref="F4:G4" si="6">SUM(F2:F3)/2</f>
        <v>0</v>
      </c>
      <c r="G4" s="3">
        <f t="shared" si="6"/>
        <v>0</v>
      </c>
    </row>
    <row r="5" ht="15.75" customHeight="1">
      <c r="A5" s="3" t="s">
        <v>15</v>
      </c>
      <c r="B5" s="3">
        <f t="shared" ref="B5:C5" si="7">_xlfn.STDEV.P(B2:B3)</f>
        <v>2</v>
      </c>
      <c r="C5" s="3">
        <f t="shared" si="7"/>
        <v>3</v>
      </c>
      <c r="D5" s="3">
        <f t="shared" ref="D5:E5" si="8">SQRT(SUM(D2:D3)/2)</f>
        <v>2</v>
      </c>
      <c r="E5" s="3">
        <f t="shared" si="8"/>
        <v>3</v>
      </c>
      <c r="F5" s="3">
        <f t="shared" ref="F5:G5" si="9">_xlfn.STDEV.P(F2:F3)</f>
        <v>1</v>
      </c>
      <c r="G5" s="3">
        <f t="shared" si="9"/>
        <v>1</v>
      </c>
    </row>
    <row r="6" ht="15.75" customHeight="1"/>
    <row r="7" ht="15.75" customHeight="1">
      <c r="K7" s="3" t="s">
        <v>38</v>
      </c>
      <c r="L7" s="3" t="s">
        <v>39</v>
      </c>
    </row>
    <row r="8" ht="15.75" customHeight="1"/>
    <row r="9" ht="15.75" customHeight="1"/>
    <row r="10" ht="15.75" customHeight="1"/>
    <row r="11" ht="15.75" customHeight="1"/>
    <row r="12" ht="15.75" customHeight="1">
      <c r="A12" s="14" t="s">
        <v>15</v>
      </c>
      <c r="B12" s="14" t="s">
        <v>40</v>
      </c>
      <c r="C12" s="15"/>
      <c r="D12" s="15"/>
      <c r="E12" s="15"/>
      <c r="M12" s="3" t="s">
        <v>30</v>
      </c>
      <c r="N12" s="3" t="s">
        <v>31</v>
      </c>
    </row>
    <row r="13" ht="15.75" customHeight="1">
      <c r="L13" s="3" t="s">
        <v>30</v>
      </c>
      <c r="M13" s="3" t="s">
        <v>41</v>
      </c>
      <c r="N13" s="3" t="s">
        <v>42</v>
      </c>
    </row>
    <row r="14" ht="15.75" customHeight="1">
      <c r="L14" s="3" t="s">
        <v>31</v>
      </c>
      <c r="M14" s="3" t="s">
        <v>43</v>
      </c>
      <c r="N14" s="3" t="s">
        <v>44</v>
      </c>
    </row>
    <row r="15" ht="15.75" customHeight="1"/>
    <row r="16" ht="15.75" customHeight="1"/>
    <row r="17" ht="15.75" customHeight="1"/>
    <row r="18" ht="15.75" customHeight="1">
      <c r="M18" s="3" t="s">
        <v>45</v>
      </c>
      <c r="N18" s="3">
        <f>((F2*G2)+(F3*G3)/2)</f>
        <v>1.5</v>
      </c>
    </row>
    <row r="19" ht="15.75" customHeight="1">
      <c r="G19" s="3" t="s">
        <v>46</v>
      </c>
      <c r="H19" s="3">
        <f>(F2^2+F3^2)/2</f>
        <v>1</v>
      </c>
    </row>
    <row r="20" ht="15.75" customHeight="1">
      <c r="G20" s="3" t="s">
        <v>44</v>
      </c>
      <c r="H20" s="3">
        <f>(G2^2+G3^2)/2</f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:I1"/>
  </mergeCells>
  <printOptions/>
  <pageMargins bottom="0.75" footer="0.0" header="0.0" left="0.7" right="0.7" top="0.75"/>
  <pageSetup orientation="landscape"/>
  <drawing r:id="rId1"/>
</worksheet>
</file>