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documentation\Biomass and disease supporting material\BM testing accuracy\"/>
    </mc:Choice>
  </mc:AlternateContent>
  <xr:revisionPtr revIDLastSave="0" documentId="13_ncr:1_{6E5BC659-BC23-41A4-8EDC-046E5301D8AF}" xr6:coauthVersionLast="47" xr6:coauthVersionMax="47" xr10:uidLastSave="{00000000-0000-0000-0000-000000000000}"/>
  <bookViews>
    <workbookView xWindow="-110" yWindow="-110" windowWidth="19420" windowHeight="10420" tabRatio="890" firstSheet="4" activeTab="4" xr2:uid="{00000000-000D-0000-FFFF-FFFF00000000}"/>
  </bookViews>
  <sheets>
    <sheet name="accuracy_lengths" sheetId="8" r:id="rId1"/>
    <sheet name="AreaWeightCorrelation_Char" sheetId="10" r:id="rId2"/>
    <sheet name="AreaWeightCorrelation_Salmon" sheetId="3" r:id="rId3"/>
    <sheet name="AreaWeightCorrelation_Tilapia_L" sheetId="13" r:id="rId4"/>
    <sheet name="AreaWeightCorrelation_Pikeperch" sheetId="12" r:id="rId5"/>
    <sheet name="AreaWeightCorrelation_Trout" sheetId="9" r:id="rId6"/>
    <sheet name="AreaWeightCorrelation_Perch" sheetId="15" r:id="rId7"/>
  </sheets>
  <definedNames>
    <definedName name="_xlnm._FilterDatabase" localSheetId="0" hidden="1">accuracy_lengths!$A$1:$M$1</definedName>
    <definedName name="_xlnm._FilterDatabase" localSheetId="6" hidden="1">AreaWeightCorrelation_Perch!$A$1:$J$65</definedName>
    <definedName name="_xlnm._FilterDatabase" localSheetId="4" hidden="1">AreaWeightCorrelation_Pikeperch!$A$1:$L$65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I6" i="15" s="1"/>
  <c r="J6" i="15" s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I22" i="15" s="1"/>
  <c r="J22" i="15" s="1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I42" i="15" s="1"/>
  <c r="J42" i="15" s="1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2" i="15"/>
  <c r="G3" i="15"/>
  <c r="G4" i="15"/>
  <c r="G5" i="15"/>
  <c r="G6" i="15"/>
  <c r="G7" i="15"/>
  <c r="G8" i="15"/>
  <c r="G9" i="15"/>
  <c r="I9" i="15" s="1"/>
  <c r="J9" i="15" s="1"/>
  <c r="G10" i="15"/>
  <c r="I10" i="15" s="1"/>
  <c r="J10" i="15" s="1"/>
  <c r="G11" i="15"/>
  <c r="G12" i="15"/>
  <c r="G13" i="15"/>
  <c r="G14" i="15"/>
  <c r="I14" i="15" s="1"/>
  <c r="J14" i="15" s="1"/>
  <c r="G15" i="15"/>
  <c r="G16" i="15"/>
  <c r="G17" i="15"/>
  <c r="I17" i="15" s="1"/>
  <c r="J17" i="15" s="1"/>
  <c r="G18" i="15"/>
  <c r="I18" i="15" s="1"/>
  <c r="J18" i="15" s="1"/>
  <c r="G19" i="15"/>
  <c r="G20" i="15"/>
  <c r="G21" i="15"/>
  <c r="G22" i="15"/>
  <c r="G23" i="15"/>
  <c r="G24" i="15"/>
  <c r="G25" i="15"/>
  <c r="I25" i="15" s="1"/>
  <c r="J25" i="15" s="1"/>
  <c r="G26" i="15"/>
  <c r="I26" i="15" s="1"/>
  <c r="J26" i="15" s="1"/>
  <c r="G27" i="15"/>
  <c r="G28" i="15"/>
  <c r="G29" i="15"/>
  <c r="G30" i="15"/>
  <c r="I30" i="15" s="1"/>
  <c r="J30" i="15" s="1"/>
  <c r="G31" i="15"/>
  <c r="G32" i="15"/>
  <c r="G33" i="15"/>
  <c r="I33" i="15" s="1"/>
  <c r="J33" i="15" s="1"/>
  <c r="G34" i="15"/>
  <c r="I34" i="15" s="1"/>
  <c r="J34" i="15" s="1"/>
  <c r="G35" i="15"/>
  <c r="G36" i="15"/>
  <c r="G37" i="15"/>
  <c r="G38" i="15"/>
  <c r="I38" i="15" s="1"/>
  <c r="J38" i="15" s="1"/>
  <c r="G39" i="15"/>
  <c r="G40" i="15"/>
  <c r="G41" i="15"/>
  <c r="I41" i="15" s="1"/>
  <c r="J41" i="15" s="1"/>
  <c r="G42" i="15"/>
  <c r="G43" i="15"/>
  <c r="G44" i="15"/>
  <c r="G45" i="15"/>
  <c r="G46" i="15"/>
  <c r="I46" i="15" s="1"/>
  <c r="J46" i="15" s="1"/>
  <c r="G47" i="15"/>
  <c r="G48" i="15"/>
  <c r="G49" i="15"/>
  <c r="I49" i="15" s="1"/>
  <c r="J49" i="15" s="1"/>
  <c r="G50" i="15"/>
  <c r="I50" i="15" s="1"/>
  <c r="J50" i="15" s="1"/>
  <c r="G51" i="15"/>
  <c r="G52" i="15"/>
  <c r="G53" i="15"/>
  <c r="G54" i="15"/>
  <c r="I54" i="15" s="1"/>
  <c r="J54" i="15" s="1"/>
  <c r="G55" i="15"/>
  <c r="G56" i="15"/>
  <c r="G57" i="15"/>
  <c r="I57" i="15" s="1"/>
  <c r="J57" i="15" s="1"/>
  <c r="G58" i="15"/>
  <c r="I58" i="15" s="1"/>
  <c r="J58" i="15" s="1"/>
  <c r="G59" i="15"/>
  <c r="G60" i="15"/>
  <c r="G61" i="15"/>
  <c r="I61" i="15" s="1"/>
  <c r="J61" i="15" s="1"/>
  <c r="G62" i="15"/>
  <c r="I62" i="15" s="1"/>
  <c r="J62" i="15" s="1"/>
  <c r="G63" i="15"/>
  <c r="G64" i="15"/>
  <c r="G65" i="15"/>
  <c r="I65" i="15" s="1"/>
  <c r="J65" i="15" s="1"/>
  <c r="G2" i="15"/>
  <c r="I60" i="15"/>
  <c r="J60" i="15" s="1"/>
  <c r="I63" i="15"/>
  <c r="J63" i="15" s="1"/>
  <c r="I64" i="15"/>
  <c r="J64" i="15" s="1"/>
  <c r="I3" i="15"/>
  <c r="J3" i="15" s="1"/>
  <c r="I7" i="15"/>
  <c r="J7" i="15" s="1"/>
  <c r="I11" i="15"/>
  <c r="J11" i="15" s="1"/>
  <c r="I15" i="15"/>
  <c r="J15" i="15" s="1"/>
  <c r="I19" i="15"/>
  <c r="J19" i="15" s="1"/>
  <c r="I23" i="15"/>
  <c r="J23" i="15" s="1"/>
  <c r="I27" i="15"/>
  <c r="J27" i="15" s="1"/>
  <c r="I31" i="15"/>
  <c r="J31" i="15" s="1"/>
  <c r="I35" i="15"/>
  <c r="J35" i="15" s="1"/>
  <c r="I39" i="15"/>
  <c r="J39" i="15" s="1"/>
  <c r="I43" i="15"/>
  <c r="J43" i="15" s="1"/>
  <c r="I47" i="15"/>
  <c r="J47" i="15" s="1"/>
  <c r="I51" i="15"/>
  <c r="J51" i="15" s="1"/>
  <c r="I55" i="15"/>
  <c r="J55" i="15" s="1"/>
  <c r="I59" i="15"/>
  <c r="J59" i="15" s="1"/>
  <c r="I56" i="15"/>
  <c r="J56" i="15" s="1"/>
  <c r="I53" i="15"/>
  <c r="J53" i="15" s="1"/>
  <c r="I52" i="15"/>
  <c r="J52" i="15" s="1"/>
  <c r="I48" i="15"/>
  <c r="J48" i="15" s="1"/>
  <c r="I45" i="15"/>
  <c r="J45" i="15" s="1"/>
  <c r="I44" i="15"/>
  <c r="J44" i="15" s="1"/>
  <c r="I40" i="15"/>
  <c r="J40" i="15" s="1"/>
  <c r="I37" i="15"/>
  <c r="J37" i="15" s="1"/>
  <c r="I36" i="15"/>
  <c r="J36" i="15" s="1"/>
  <c r="I32" i="15"/>
  <c r="J32" i="15" s="1"/>
  <c r="I29" i="15"/>
  <c r="J29" i="15" s="1"/>
  <c r="I28" i="15"/>
  <c r="J28" i="15" s="1"/>
  <c r="I24" i="15"/>
  <c r="J24" i="15" s="1"/>
  <c r="I21" i="15"/>
  <c r="J21" i="15" s="1"/>
  <c r="I20" i="15"/>
  <c r="J20" i="15" s="1"/>
  <c r="I16" i="15"/>
  <c r="J16" i="15" s="1"/>
  <c r="I13" i="15"/>
  <c r="J13" i="15" s="1"/>
  <c r="I12" i="15"/>
  <c r="J12" i="15" s="1"/>
  <c r="I8" i="15"/>
  <c r="J8" i="15" s="1"/>
  <c r="I5" i="15"/>
  <c r="J5" i="15" s="1"/>
  <c r="I4" i="15"/>
  <c r="J4" i="15" s="1"/>
  <c r="H19" i="9"/>
  <c r="I19" i="9" s="1"/>
  <c r="H20" i="9"/>
  <c r="I20" i="9"/>
  <c r="H21" i="9"/>
  <c r="I21" i="9" s="1"/>
  <c r="H22" i="9"/>
  <c r="I22" i="9"/>
  <c r="H23" i="9"/>
  <c r="I23" i="9" s="1"/>
  <c r="H24" i="9"/>
  <c r="I24" i="9"/>
  <c r="H25" i="9"/>
  <c r="I25" i="9" s="1"/>
  <c r="H26" i="9"/>
  <c r="I26" i="9"/>
  <c r="H27" i="9"/>
  <c r="I27" i="9" s="1"/>
  <c r="H28" i="9"/>
  <c r="I28" i="9"/>
  <c r="H29" i="9"/>
  <c r="I29" i="9" s="1"/>
  <c r="H30" i="9"/>
  <c r="I30" i="9"/>
  <c r="H31" i="9"/>
  <c r="I31" i="9" s="1"/>
  <c r="H32" i="9"/>
  <c r="I32" i="9"/>
  <c r="H33" i="9"/>
  <c r="I33" i="9" s="1"/>
  <c r="H34" i="9"/>
  <c r="I34" i="9"/>
  <c r="H35" i="9"/>
  <c r="I35" i="9" s="1"/>
  <c r="H36" i="9"/>
  <c r="I36" i="9"/>
  <c r="H37" i="9"/>
  <c r="I37" i="9" s="1"/>
  <c r="H38" i="9"/>
  <c r="I38" i="9"/>
  <c r="H39" i="9"/>
  <c r="I39" i="9" s="1"/>
  <c r="H40" i="9"/>
  <c r="I40" i="9"/>
  <c r="H41" i="9"/>
  <c r="I41" i="9" s="1"/>
  <c r="H42" i="9"/>
  <c r="I42" i="9"/>
  <c r="H43" i="9"/>
  <c r="I43" i="9" s="1"/>
  <c r="H44" i="9"/>
  <c r="I44" i="9"/>
  <c r="H45" i="9"/>
  <c r="I45" i="9" s="1"/>
  <c r="H46" i="9"/>
  <c r="I46" i="9"/>
  <c r="H47" i="9"/>
  <c r="I47" i="9" s="1"/>
  <c r="H48" i="9"/>
  <c r="I48" i="9"/>
  <c r="H49" i="9"/>
  <c r="I49" i="9" s="1"/>
  <c r="H50" i="9"/>
  <c r="I50" i="9"/>
  <c r="H51" i="9"/>
  <c r="I51" i="9" s="1"/>
  <c r="H52" i="9"/>
  <c r="I52" i="9"/>
  <c r="H53" i="9"/>
  <c r="I53" i="9" s="1"/>
  <c r="H54" i="9"/>
  <c r="I54" i="9"/>
  <c r="H55" i="9"/>
  <c r="I55" i="9" s="1"/>
  <c r="H56" i="9"/>
  <c r="I56" i="9"/>
  <c r="H57" i="9"/>
  <c r="I57" i="9" s="1"/>
  <c r="H58" i="9"/>
  <c r="I58" i="9"/>
  <c r="H59" i="9"/>
  <c r="I59" i="9" s="1"/>
  <c r="H60" i="9"/>
  <c r="I60" i="9"/>
  <c r="H61" i="9"/>
  <c r="I61" i="9" s="1"/>
  <c r="H62" i="9"/>
  <c r="I62" i="9"/>
  <c r="H63" i="9"/>
  <c r="I63" i="9" s="1"/>
  <c r="H64" i="9"/>
  <c r="I64" i="9"/>
  <c r="H65" i="9"/>
  <c r="I65" i="9" s="1"/>
  <c r="H66" i="9"/>
  <c r="I66" i="9"/>
  <c r="H67" i="9"/>
  <c r="I67" i="9" s="1"/>
  <c r="H68" i="9"/>
  <c r="I68" i="9"/>
  <c r="H69" i="9"/>
  <c r="I69" i="9" s="1"/>
  <c r="H70" i="9"/>
  <c r="I70" i="9"/>
  <c r="H71" i="9"/>
  <c r="I71" i="9" s="1"/>
  <c r="H72" i="9"/>
  <c r="I72" i="9"/>
  <c r="H73" i="9"/>
  <c r="I73" i="9" s="1"/>
  <c r="H74" i="9"/>
  <c r="I74" i="9"/>
  <c r="H75" i="9"/>
  <c r="I75" i="9" s="1"/>
  <c r="H76" i="9"/>
  <c r="I76" i="9"/>
  <c r="H77" i="9"/>
  <c r="I77" i="9" s="1"/>
  <c r="H78" i="9"/>
  <c r="I78" i="9"/>
  <c r="H79" i="9"/>
  <c r="I79" i="9" s="1"/>
  <c r="H80" i="9"/>
  <c r="I80" i="9"/>
  <c r="H81" i="9"/>
  <c r="I81" i="9" s="1"/>
  <c r="H82" i="9"/>
  <c r="I82" i="9"/>
  <c r="H83" i="9"/>
  <c r="I83" i="9" s="1"/>
  <c r="H84" i="9"/>
  <c r="I84" i="9"/>
  <c r="H85" i="9"/>
  <c r="I85" i="9" s="1"/>
  <c r="H86" i="9"/>
  <c r="I86" i="9"/>
  <c r="H87" i="9"/>
  <c r="I87" i="9" s="1"/>
  <c r="H88" i="9"/>
  <c r="I88" i="9"/>
  <c r="H89" i="9"/>
  <c r="I89" i="9" s="1"/>
  <c r="H90" i="9"/>
  <c r="I90" i="9"/>
  <c r="H91" i="9"/>
  <c r="I91" i="9" s="1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18" i="9"/>
  <c r="F10" i="9"/>
  <c r="K3" i="12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2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2" i="13"/>
  <c r="N2" i="10"/>
  <c r="P2" i="3"/>
  <c r="O2" i="3"/>
  <c r="Q3" i="10"/>
  <c r="O6" i="10"/>
  <c r="N6" i="10"/>
  <c r="O28" i="10"/>
  <c r="P28" i="10" s="1"/>
  <c r="Q28" i="10" s="1"/>
  <c r="R28" i="10" s="1"/>
  <c r="N28" i="10"/>
  <c r="O27" i="10"/>
  <c r="P27" i="10" s="1"/>
  <c r="Q27" i="10" s="1"/>
  <c r="R27" i="10" s="1"/>
  <c r="O26" i="10"/>
  <c r="P26" i="10" s="1"/>
  <c r="Q26" i="10" s="1"/>
  <c r="R26" i="10" s="1"/>
  <c r="O25" i="10"/>
  <c r="P25" i="10" s="1"/>
  <c r="Q25" i="10" s="1"/>
  <c r="R25" i="10" s="1"/>
  <c r="O24" i="10"/>
  <c r="P24" i="10" s="1"/>
  <c r="Q24" i="10" s="1"/>
  <c r="R24" i="10" s="1"/>
  <c r="N24" i="10"/>
  <c r="O23" i="10"/>
  <c r="P23" i="10" s="1"/>
  <c r="Q23" i="10" s="1"/>
  <c r="R23" i="10" s="1"/>
  <c r="N23" i="10"/>
  <c r="O22" i="10"/>
  <c r="P22" i="10" s="1"/>
  <c r="Q22" i="10" s="1"/>
  <c r="R22" i="10" s="1"/>
  <c r="O21" i="10"/>
  <c r="P21" i="10" s="1"/>
  <c r="Q21" i="10" s="1"/>
  <c r="R21" i="10" s="1"/>
  <c r="O20" i="10"/>
  <c r="P20" i="10" s="1"/>
  <c r="Q20" i="10" s="1"/>
  <c r="R20" i="10" s="1"/>
  <c r="O19" i="10"/>
  <c r="P19" i="10" s="1"/>
  <c r="Q19" i="10" s="1"/>
  <c r="R19" i="10" s="1"/>
  <c r="N19" i="10"/>
  <c r="O18" i="10"/>
  <c r="P18" i="10" s="1"/>
  <c r="Q18" i="10" s="1"/>
  <c r="R18" i="10" s="1"/>
  <c r="O17" i="10"/>
  <c r="P17" i="10" s="1"/>
  <c r="Q17" i="10" s="1"/>
  <c r="R17" i="10" s="1"/>
  <c r="N17" i="10"/>
  <c r="O16" i="10"/>
  <c r="P16" i="10" s="1"/>
  <c r="Q16" i="10" s="1"/>
  <c r="R16" i="10" s="1"/>
  <c r="N16" i="10"/>
  <c r="O15" i="10"/>
  <c r="P15" i="10" s="1"/>
  <c r="Q15" i="10" s="1"/>
  <c r="R15" i="10" s="1"/>
  <c r="N15" i="10"/>
  <c r="O14" i="10"/>
  <c r="P14" i="10" s="1"/>
  <c r="Q14" i="10" s="1"/>
  <c r="R14" i="10" s="1"/>
  <c r="N14" i="10"/>
  <c r="O13" i="10"/>
  <c r="P13" i="10" s="1"/>
  <c r="Q13" i="10" s="1"/>
  <c r="R13" i="10" s="1"/>
  <c r="N13" i="10"/>
  <c r="O12" i="10"/>
  <c r="P12" i="10" s="1"/>
  <c r="Q12" i="10" s="1"/>
  <c r="R12" i="10" s="1"/>
  <c r="N12" i="10"/>
  <c r="O11" i="10"/>
  <c r="P11" i="10" s="1"/>
  <c r="Q11" i="10" s="1"/>
  <c r="R11" i="10" s="1"/>
  <c r="N11" i="10"/>
  <c r="O10" i="10"/>
  <c r="P10" i="10" s="1"/>
  <c r="Q10" i="10" s="1"/>
  <c r="R10" i="10" s="1"/>
  <c r="N10" i="10"/>
  <c r="O9" i="10"/>
  <c r="P9" i="10" s="1"/>
  <c r="Q9" i="10" s="1"/>
  <c r="R9" i="10" s="1"/>
  <c r="N9" i="10"/>
  <c r="O8" i="10"/>
  <c r="P8" i="10" s="1"/>
  <c r="Q8" i="10" s="1"/>
  <c r="R8" i="10" s="1"/>
  <c r="N8" i="10"/>
  <c r="O7" i="10"/>
  <c r="P7" i="10" s="1"/>
  <c r="N7" i="10"/>
  <c r="P6" i="10"/>
  <c r="Q6" i="10" s="1"/>
  <c r="R6" i="10" s="1"/>
  <c r="O5" i="10"/>
  <c r="P5" i="10" s="1"/>
  <c r="Q5" i="10" s="1"/>
  <c r="R5" i="10" s="1"/>
  <c r="N5" i="10"/>
  <c r="O4" i="10"/>
  <c r="P4" i="10" s="1"/>
  <c r="Q4" i="10" s="1"/>
  <c r="R4" i="10" s="1"/>
  <c r="N4" i="10"/>
  <c r="O3" i="10"/>
  <c r="P3" i="10" s="1"/>
  <c r="R3" i="10" s="1"/>
  <c r="N3" i="10"/>
  <c r="O2" i="10"/>
  <c r="P2" i="10" s="1"/>
  <c r="Q2" i="10" s="1"/>
  <c r="R2" i="10" s="1"/>
  <c r="H18" i="9"/>
  <c r="I18" i="9" s="1"/>
  <c r="F17" i="9"/>
  <c r="H17" i="9" s="1"/>
  <c r="I17" i="9" s="1"/>
  <c r="F16" i="9"/>
  <c r="H16" i="9" s="1"/>
  <c r="I16" i="9" s="1"/>
  <c r="F15" i="9"/>
  <c r="H15" i="9" s="1"/>
  <c r="I15" i="9" s="1"/>
  <c r="F14" i="9"/>
  <c r="H14" i="9" s="1"/>
  <c r="I14" i="9" s="1"/>
  <c r="F13" i="9"/>
  <c r="H13" i="9" s="1"/>
  <c r="I13" i="9" s="1"/>
  <c r="F12" i="9"/>
  <c r="H12" i="9" s="1"/>
  <c r="I12" i="9" s="1"/>
  <c r="F11" i="9"/>
  <c r="H11" i="9" s="1"/>
  <c r="I11" i="9" s="1"/>
  <c r="H10" i="9"/>
  <c r="I10" i="9" s="1"/>
  <c r="F9" i="9"/>
  <c r="H9" i="9" s="1"/>
  <c r="I9" i="9" s="1"/>
  <c r="F8" i="9"/>
  <c r="H8" i="9" s="1"/>
  <c r="I8" i="9" s="1"/>
  <c r="F7" i="9"/>
  <c r="H7" i="9" s="1"/>
  <c r="I7" i="9" s="1"/>
  <c r="F6" i="9"/>
  <c r="H6" i="9" s="1"/>
  <c r="I6" i="9" s="1"/>
  <c r="F5" i="9"/>
  <c r="H5" i="9" s="1"/>
  <c r="I5" i="9" s="1"/>
  <c r="F4" i="9"/>
  <c r="H4" i="9" s="1"/>
  <c r="I4" i="9" s="1"/>
  <c r="F3" i="9"/>
  <c r="H3" i="9" s="1"/>
  <c r="I3" i="9" s="1"/>
  <c r="F2" i="9"/>
  <c r="N2" i="3"/>
  <c r="L5" i="3"/>
  <c r="L6" i="3"/>
  <c r="L7" i="3"/>
  <c r="L8" i="3"/>
  <c r="L10" i="3"/>
  <c r="L13" i="3"/>
  <c r="M2" i="3"/>
  <c r="M3" i="3"/>
  <c r="N3" i="3" s="1"/>
  <c r="O3" i="3" s="1"/>
  <c r="P3" i="3" s="1"/>
  <c r="M4" i="3"/>
  <c r="N4" i="3" s="1"/>
  <c r="O4" i="3" s="1"/>
  <c r="P4" i="3" s="1"/>
  <c r="M5" i="3"/>
  <c r="N5" i="3" s="1"/>
  <c r="O5" i="3" s="1"/>
  <c r="P5" i="3" s="1"/>
  <c r="M6" i="3"/>
  <c r="N6" i="3" s="1"/>
  <c r="O6" i="3" s="1"/>
  <c r="P6" i="3" s="1"/>
  <c r="M7" i="3"/>
  <c r="N7" i="3" s="1"/>
  <c r="P7" i="3" s="1"/>
  <c r="M8" i="3"/>
  <c r="N8" i="3" s="1"/>
  <c r="O8" i="3" s="1"/>
  <c r="P8" i="3" s="1"/>
  <c r="M10" i="3"/>
  <c r="N10" i="3" s="1"/>
  <c r="O10" i="3" s="1"/>
  <c r="P10" i="3" s="1"/>
  <c r="M12" i="3"/>
  <c r="N12" i="3" s="1"/>
  <c r="O12" i="3" s="1"/>
  <c r="P12" i="3" s="1"/>
  <c r="M13" i="3"/>
  <c r="N13" i="3" s="1"/>
  <c r="O13" i="3" s="1"/>
  <c r="P13" i="3" s="1"/>
  <c r="I2" i="15" l="1"/>
  <c r="J2" i="15" s="1"/>
  <c r="H2" i="9"/>
  <c r="I2" i="9" s="1"/>
  <c r="I2" i="13"/>
  <c r="L2" i="12"/>
  <c r="Q7" i="10"/>
  <c r="R7" i="10" s="1"/>
</calcChain>
</file>

<file path=xl/sharedStrings.xml><?xml version="1.0" encoding="utf-8"?>
<sst xmlns="http://schemas.openxmlformats.org/spreadsheetml/2006/main" count="544" uniqueCount="60">
  <si>
    <t>fish_species</t>
  </si>
  <si>
    <t>fish_nr</t>
  </si>
  <si>
    <t>SL_manual</t>
  </si>
  <si>
    <t>TL_manual</t>
  </si>
  <si>
    <t>BW_manual</t>
  </si>
  <si>
    <t>TL_digital</t>
  </si>
  <si>
    <t>SL_digital</t>
  </si>
  <si>
    <t>H_total</t>
  </si>
  <si>
    <t>H_front</t>
  </si>
  <si>
    <t>H_back</t>
  </si>
  <si>
    <t>H_center</t>
  </si>
  <si>
    <t>No: of fins detected</t>
  </si>
  <si>
    <t>Char</t>
  </si>
  <si>
    <t>y</t>
  </si>
  <si>
    <t>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</si>
  <si>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</si>
  <si>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</si>
  <si>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</si>
  <si>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</si>
  <si>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</si>
  <si>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</si>
  <si>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</si>
  <si>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</si>
  <si>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</si>
  <si>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</si>
  <si>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H_estm</t>
  </si>
  <si>
    <t>Trout</t>
  </si>
  <si>
    <t>H_38</t>
  </si>
  <si>
    <t>H_Front</t>
  </si>
  <si>
    <t>Calculation</t>
  </si>
  <si>
    <t>Diff absol</t>
  </si>
  <si>
    <t>Diff relativ</t>
  </si>
  <si>
    <t>SalmonTrout</t>
  </si>
  <si>
    <t>pikeperch</t>
  </si>
  <si>
    <t xml:space="preserve">Tilapia </t>
  </si>
  <si>
    <t>H_tot</t>
  </si>
  <si>
    <t>H_64</t>
  </si>
  <si>
    <t>H_38%</t>
  </si>
  <si>
    <t>Trout_ZHAW</t>
  </si>
  <si>
    <t>M8</t>
  </si>
  <si>
    <t>M17</t>
  </si>
  <si>
    <t>M18</t>
  </si>
  <si>
    <t>M27</t>
  </si>
  <si>
    <t>M20</t>
  </si>
  <si>
    <t xml:space="preserve">M9 </t>
  </si>
  <si>
    <t>M11</t>
  </si>
  <si>
    <t>M10</t>
  </si>
  <si>
    <t>M13</t>
  </si>
  <si>
    <t>M14</t>
  </si>
  <si>
    <t>M15</t>
  </si>
  <si>
    <t>M2</t>
  </si>
  <si>
    <t>M3</t>
  </si>
  <si>
    <t>M5</t>
  </si>
  <si>
    <t>M6</t>
  </si>
  <si>
    <t>M22</t>
  </si>
  <si>
    <t>M23</t>
  </si>
  <si>
    <t>BW_manual(g)</t>
  </si>
  <si>
    <t>Height(38%)</t>
  </si>
  <si>
    <t>Height(64%)</t>
  </si>
  <si>
    <t>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</si>
</sst>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1">
      <alignment vertical="center"/>
    </xf>
    <xf numFmtId="0" fontId="2" fillId="0" borderId="0" xfId="0" applyFo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" fontId="0" fillId="5" borderId="0" xfId="0" applyNumberFormat="1" applyFill="1"/>
    <xf numFmtId="2" fontId="0" fillId="0" borderId="0" xfId="0" applyNumberFormat="1"/>
    <xf numFmtId="0" fontId="3" fillId="0" borderId="0" xfId="2"/>
    <xf numFmtId="0" fontId="3" fillId="0" borderId="0" xfId="2" applyAlignment="1">
      <alignment vertical="center"/>
    </xf>
    <xf numFmtId="164" fontId="3" fillId="0" borderId="0" xfId="2" applyNumberFormat="1" applyAlignment="1">
      <alignment vertic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" fontId="0" fillId="6" borderId="0" xfId="0" applyNumberFormat="1" applyFill="1"/>
    <xf numFmtId="0" fontId="4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164" fontId="3" fillId="0" borderId="0" xfId="1" applyNumberFormat="1">
      <alignment vertical="center"/>
    </xf>
  </cellXfs>
  <cellStyles count="3">
    <cellStyle name="Normal" xfId="0" builtinId="0"/>
    <cellStyle name="Normal 2" xfId="1" xr:uid="{53592EEB-9681-45F2-8C5B-C22B498F4816}"/>
    <cellStyle name="Normal 3" xfId="2" xr:uid="{4E47CF03-E2C7-40FC-905D-EA498099C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digital measures CHAR - Total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156340426279117E-2"/>
                  <c:y val="0.3760117619912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accuracy_lengths!$D$2:$D$28</c:f>
              <c:numCache>
                <c:formatCode>General</c:formatCode>
                <c:ptCount val="27"/>
                <c:pt idx="0">
                  <c:v>36.5</c:v>
                </c:pt>
                <c:pt idx="1">
                  <c:v>36</c:v>
                </c:pt>
                <c:pt idx="2">
                  <c:v>35.5</c:v>
                </c:pt>
                <c:pt idx="3">
                  <c:v>34.5</c:v>
                </c:pt>
                <c:pt idx="4">
                  <c:v>36.5</c:v>
                </c:pt>
                <c:pt idx="5">
                  <c:v>36</c:v>
                </c:pt>
                <c:pt idx="6">
                  <c:v>36</c:v>
                </c:pt>
                <c:pt idx="7">
                  <c:v>37.5</c:v>
                </c:pt>
                <c:pt idx="8">
                  <c:v>35.5</c:v>
                </c:pt>
                <c:pt idx="9">
                  <c:v>34</c:v>
                </c:pt>
                <c:pt idx="10">
                  <c:v>36.5</c:v>
                </c:pt>
                <c:pt idx="11">
                  <c:v>35</c:v>
                </c:pt>
                <c:pt idx="12">
                  <c:v>36</c:v>
                </c:pt>
                <c:pt idx="13">
                  <c:v>35.5</c:v>
                </c:pt>
                <c:pt idx="14">
                  <c:v>35.5</c:v>
                </c:pt>
                <c:pt idx="15">
                  <c:v>38.5</c:v>
                </c:pt>
                <c:pt idx="16">
                  <c:v>35</c:v>
                </c:pt>
                <c:pt idx="18">
                  <c:v>33</c:v>
                </c:pt>
                <c:pt idx="19">
                  <c:v>28.5</c:v>
                </c:pt>
                <c:pt idx="20">
                  <c:v>30.5</c:v>
                </c:pt>
                <c:pt idx="21">
                  <c:v>31</c:v>
                </c:pt>
                <c:pt idx="22">
                  <c:v>31</c:v>
                </c:pt>
                <c:pt idx="23">
                  <c:v>33.5</c:v>
                </c:pt>
                <c:pt idx="24">
                  <c:v>30.5</c:v>
                </c:pt>
                <c:pt idx="25">
                  <c:v>32.5</c:v>
                </c:pt>
                <c:pt idx="26">
                  <c:v>31.5</c:v>
                </c:pt>
              </c:numCache>
            </c:numRef>
          </c:xVal>
          <c:yVal>
            <c:numRef>
              <c:f>accuracy_lengths!$F$2:$F$28</c:f>
              <c:numCache>
                <c:formatCode>General</c:formatCode>
                <c:ptCount val="27"/>
                <c:pt idx="0">
                  <c:v>35.69</c:v>
                </c:pt>
                <c:pt idx="1">
                  <c:v>35.28</c:v>
                </c:pt>
                <c:pt idx="2">
                  <c:v>35.18</c:v>
                </c:pt>
                <c:pt idx="3">
                  <c:v>34.56</c:v>
                </c:pt>
                <c:pt idx="4">
                  <c:v>35.909999999999997</c:v>
                </c:pt>
                <c:pt idx="5">
                  <c:v>34.86</c:v>
                </c:pt>
                <c:pt idx="6">
                  <c:v>35.07</c:v>
                </c:pt>
                <c:pt idx="7">
                  <c:v>36.44</c:v>
                </c:pt>
                <c:pt idx="8">
                  <c:v>34.76</c:v>
                </c:pt>
                <c:pt idx="9">
                  <c:v>34.67</c:v>
                </c:pt>
                <c:pt idx="10">
                  <c:v>36.25</c:v>
                </c:pt>
                <c:pt idx="11">
                  <c:v>34.549999999999997</c:v>
                </c:pt>
                <c:pt idx="12">
                  <c:v>34.85</c:v>
                </c:pt>
                <c:pt idx="13">
                  <c:v>35.6</c:v>
                </c:pt>
                <c:pt idx="14">
                  <c:v>35.409999999999997</c:v>
                </c:pt>
                <c:pt idx="15">
                  <c:v>38.06</c:v>
                </c:pt>
                <c:pt idx="16">
                  <c:v>34.65</c:v>
                </c:pt>
                <c:pt idx="17">
                  <c:v>30.92</c:v>
                </c:pt>
                <c:pt idx="18">
                  <c:v>33.159999999999997</c:v>
                </c:pt>
                <c:pt idx="19">
                  <c:v>28.19</c:v>
                </c:pt>
                <c:pt idx="20">
                  <c:v>30.66</c:v>
                </c:pt>
                <c:pt idx="21">
                  <c:v>31.2</c:v>
                </c:pt>
                <c:pt idx="22">
                  <c:v>31.29</c:v>
                </c:pt>
                <c:pt idx="23">
                  <c:v>32.9</c:v>
                </c:pt>
                <c:pt idx="24">
                  <c:v>30.9</c:v>
                </c:pt>
                <c:pt idx="25">
                  <c:v>32.76</c:v>
                </c:pt>
                <c:pt idx="26">
                  <c:v>31.96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8-4FCD-B707-9BC21A9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ax val="39"/>
          <c:min val="27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TL -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TL - digital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8.4224742593057341E-3"/>
                  <c:y val="0.304780512900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AreaWeightCorrelation_Char!$I$2:$I$28</c:f>
              <c:numCache>
                <c:formatCode>General</c:formatCode>
                <c:ptCount val="27"/>
                <c:pt idx="0">
                  <c:v>7.26</c:v>
                </c:pt>
                <c:pt idx="1">
                  <c:v>7.26</c:v>
                </c:pt>
                <c:pt idx="2">
                  <c:v>8.3000000000000007</c:v>
                </c:pt>
                <c:pt idx="3">
                  <c:v>7.52</c:v>
                </c:pt>
                <c:pt idx="4">
                  <c:v>7.41</c:v>
                </c:pt>
                <c:pt idx="5">
                  <c:v>7.26</c:v>
                </c:pt>
                <c:pt idx="6">
                  <c:v>7.78</c:v>
                </c:pt>
                <c:pt idx="7">
                  <c:v>8.14</c:v>
                </c:pt>
                <c:pt idx="8">
                  <c:v>7.89</c:v>
                </c:pt>
                <c:pt idx="9">
                  <c:v>8.09</c:v>
                </c:pt>
                <c:pt idx="10">
                  <c:v>7.56</c:v>
                </c:pt>
                <c:pt idx="11">
                  <c:v>7.26</c:v>
                </c:pt>
                <c:pt idx="12">
                  <c:v>7.63</c:v>
                </c:pt>
                <c:pt idx="13">
                  <c:v>7.47</c:v>
                </c:pt>
                <c:pt idx="14">
                  <c:v>9.7100000000000009</c:v>
                </c:pt>
                <c:pt idx="15">
                  <c:v>8.4600000000000009</c:v>
                </c:pt>
                <c:pt idx="17">
                  <c:v>7.33</c:v>
                </c:pt>
                <c:pt idx="21">
                  <c:v>6.84</c:v>
                </c:pt>
                <c:pt idx="22">
                  <c:v>7.01</c:v>
                </c:pt>
                <c:pt idx="26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1-41D8-8ACF-7A7E46FF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layout>
        <c:manualLayout>
          <c:xMode val="edge"/>
          <c:yMode val="edge"/>
          <c:x val="0.11010975402107617"/>
          <c:y val="2.8803592511065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4.9025742923841827E-2"/>
                  <c:y val="0.34090996101431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AreaWeightCorrelation_Char!$K$2:$K$28</c:f>
              <c:numCache>
                <c:formatCode>General</c:formatCode>
                <c:ptCount val="27"/>
                <c:pt idx="0">
                  <c:v>6.64</c:v>
                </c:pt>
                <c:pt idx="1">
                  <c:v>6.43</c:v>
                </c:pt>
                <c:pt idx="2">
                  <c:v>8.35</c:v>
                </c:pt>
                <c:pt idx="3">
                  <c:v>7.1</c:v>
                </c:pt>
                <c:pt idx="4">
                  <c:v>7.2</c:v>
                </c:pt>
                <c:pt idx="5">
                  <c:v>7.37</c:v>
                </c:pt>
                <c:pt idx="6">
                  <c:v>7.16</c:v>
                </c:pt>
                <c:pt idx="7">
                  <c:v>7.41</c:v>
                </c:pt>
                <c:pt idx="8">
                  <c:v>7.37</c:v>
                </c:pt>
                <c:pt idx="9">
                  <c:v>7.56</c:v>
                </c:pt>
                <c:pt idx="10">
                  <c:v>7.04</c:v>
                </c:pt>
                <c:pt idx="11">
                  <c:v>6.74</c:v>
                </c:pt>
                <c:pt idx="12">
                  <c:v>7.11</c:v>
                </c:pt>
                <c:pt idx="13">
                  <c:v>6.99</c:v>
                </c:pt>
                <c:pt idx="14">
                  <c:v>7.35</c:v>
                </c:pt>
                <c:pt idx="15">
                  <c:v>7.93</c:v>
                </c:pt>
                <c:pt idx="17">
                  <c:v>6.5</c:v>
                </c:pt>
                <c:pt idx="21">
                  <c:v>6.37</c:v>
                </c:pt>
                <c:pt idx="22">
                  <c:v>6.46</c:v>
                </c:pt>
                <c:pt idx="26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F-474C-89C4-0C37CAA5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7.829828202943484E-2"/>
                  <c:y val="0.39963150596633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AreaWeightCorrelation_Char!$J$2:$J$28</c:f>
              <c:numCache>
                <c:formatCode>General</c:formatCode>
                <c:ptCount val="27"/>
                <c:pt idx="0">
                  <c:v>6.85</c:v>
                </c:pt>
                <c:pt idx="1">
                  <c:v>6.74</c:v>
                </c:pt>
                <c:pt idx="2">
                  <c:v>8.35</c:v>
                </c:pt>
                <c:pt idx="3">
                  <c:v>7.2</c:v>
                </c:pt>
                <c:pt idx="4">
                  <c:v>7.41</c:v>
                </c:pt>
                <c:pt idx="5">
                  <c:v>7.37</c:v>
                </c:pt>
                <c:pt idx="6">
                  <c:v>7.47</c:v>
                </c:pt>
                <c:pt idx="7">
                  <c:v>7.83</c:v>
                </c:pt>
                <c:pt idx="8">
                  <c:v>7.68</c:v>
                </c:pt>
                <c:pt idx="9">
                  <c:v>7.88</c:v>
                </c:pt>
                <c:pt idx="10">
                  <c:v>7.35</c:v>
                </c:pt>
                <c:pt idx="11">
                  <c:v>6.95</c:v>
                </c:pt>
                <c:pt idx="12">
                  <c:v>7.42</c:v>
                </c:pt>
                <c:pt idx="13">
                  <c:v>7.2</c:v>
                </c:pt>
                <c:pt idx="14">
                  <c:v>7.46</c:v>
                </c:pt>
                <c:pt idx="15">
                  <c:v>8.14</c:v>
                </c:pt>
                <c:pt idx="17">
                  <c:v>6.9</c:v>
                </c:pt>
                <c:pt idx="21">
                  <c:v>6.48</c:v>
                </c:pt>
                <c:pt idx="22">
                  <c:v>6.61</c:v>
                </c:pt>
                <c:pt idx="26">
                  <c:v>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5-4130-9BCD-6AFC10F0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06062987252893"/>
                  <c:y val="0.457515496574022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408.88ln(x) - 3251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0.8464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AreaWeightCorrelation_Char!$N$2:$N$28</c:f>
              <c:numCache>
                <c:formatCode>0</c:formatCode>
                <c:ptCount val="27"/>
                <c:pt idx="0">
                  <c:v>9247.6144859999986</c:v>
                </c:pt>
                <c:pt idx="1">
                  <c:v>9036.3651840000002</c:v>
                </c:pt>
                <c:pt idx="2">
                  <c:v>10272.34892</c:v>
                </c:pt>
                <c:pt idx="3">
                  <c:v>8981.8398720000005</c:v>
                </c:pt>
                <c:pt idx="4">
                  <c:v>9555.4032209999987</c:v>
                </c:pt>
                <c:pt idx="5">
                  <c:v>8822.4942959999989</c:v>
                </c:pt>
                <c:pt idx="6">
                  <c:v>9568.6601220000011</c:v>
                </c:pt>
                <c:pt idx="7">
                  <c:v>10808.891104</c:v>
                </c:pt>
                <c:pt idx="8">
                  <c:v>9533.1524639999989</c:v>
                </c:pt>
                <c:pt idx="9">
                  <c:v>9724.2520010000007</c:v>
                </c:pt>
                <c:pt idx="10">
                  <c:v>9934.3125</c:v>
                </c:pt>
                <c:pt idx="11">
                  <c:v>8666.2801499999987</c:v>
                </c:pt>
                <c:pt idx="12">
                  <c:v>9266.8066749999998</c:v>
                </c:pt>
                <c:pt idx="13">
                  <c:v>9467.1792000000005</c:v>
                </c:pt>
                <c:pt idx="14">
                  <c:v>12175.059250999999</c:v>
                </c:pt>
                <c:pt idx="15">
                  <c:v>12254.848056000003</c:v>
                </c:pt>
                <c:pt idx="17">
                  <c:v>7007.8201120000003</c:v>
                </c:pt>
                <c:pt idx="21">
                  <c:v>6658.3295999999991</c:v>
                </c:pt>
                <c:pt idx="22">
                  <c:v>6863.2393409999995</c:v>
                </c:pt>
                <c:pt idx="26">
                  <c:v>7466.738096</c:v>
                </c:pt>
              </c:numCache>
            </c:numRef>
          </c:xVal>
          <c:y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A-4BBC-A290-65A04730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607244378148655"/>
                  <c:y val="0.432369264618373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411.48ln(x) - 3292.4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0.8658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AreaWeightCorrelation_Char!$O$2:$O$28</c:f>
              <c:numCache>
                <c:formatCode>0</c:formatCode>
                <c:ptCount val="27"/>
                <c:pt idx="0">
                  <c:v>9515.107466999998</c:v>
                </c:pt>
                <c:pt idx="1">
                  <c:v>9559.1301119999989</c:v>
                </c:pt>
                <c:pt idx="2">
                  <c:v>10012.446115999999</c:v>
                </c:pt>
                <c:pt idx="3">
                  <c:v>9232.6625280000007</c:v>
                </c:pt>
                <c:pt idx="4">
                  <c:v>9968.052212999999</c:v>
                </c:pt>
                <c:pt idx="5">
                  <c:v>9077.6904119999981</c:v>
                </c:pt>
                <c:pt idx="6">
                  <c:v>10208.21067</c:v>
                </c:pt>
                <c:pt idx="7">
                  <c:v>11366.598016</c:v>
                </c:pt>
                <c:pt idx="8">
                  <c:v>9907.7123199999987</c:v>
                </c:pt>
                <c:pt idx="9">
                  <c:v>10481.517608000002</c:v>
                </c:pt>
                <c:pt idx="10">
                  <c:v>10630.765625</c:v>
                </c:pt>
                <c:pt idx="11">
                  <c:v>9788.3604999999989</c:v>
                </c:pt>
                <c:pt idx="12">
                  <c:v>9898.3583750000016</c:v>
                </c:pt>
                <c:pt idx="13">
                  <c:v>9860.0608000000011</c:v>
                </c:pt>
                <c:pt idx="14">
                  <c:v>11385.122347999997</c:v>
                </c:pt>
                <c:pt idx="15">
                  <c:v>13022.586764000001</c:v>
                </c:pt>
                <c:pt idx="16">
                  <c:v>10085.228999999999</c:v>
                </c:pt>
                <c:pt idx="17">
                  <c:v>6864.4131520000001</c:v>
                </c:pt>
                <c:pt idx="18">
                  <c:v>7411.2069439999996</c:v>
                </c:pt>
                <c:pt idx="19">
                  <c:v>5340.2233919999999</c:v>
                </c:pt>
                <c:pt idx="20">
                  <c:v>5706.0160920000008</c:v>
                </c:pt>
                <c:pt idx="21">
                  <c:v>7125.5807999999997</c:v>
                </c:pt>
                <c:pt idx="22">
                  <c:v>7117.796006999999</c:v>
                </c:pt>
                <c:pt idx="23">
                  <c:v>7901.5929999999989</c:v>
                </c:pt>
                <c:pt idx="24">
                  <c:v>7017.8534999999993</c:v>
                </c:pt>
                <c:pt idx="25">
                  <c:v>7920.3458879999998</c:v>
                </c:pt>
                <c:pt idx="26">
                  <c:v>8253.2481280000011</c:v>
                </c:pt>
              </c:numCache>
            </c:numRef>
          </c:xVal>
          <c:y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4-43E9-A190-1C3F82AB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0929136197706336"/>
                  <c:y val="0.28317710227957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AreaWeightCorrelation_Salmon!$D$2:$D$13</c:f>
              <c:numCache>
                <c:formatCode>General</c:formatCode>
                <c:ptCount val="12"/>
                <c:pt idx="0">
                  <c:v>54.89</c:v>
                </c:pt>
                <c:pt idx="1">
                  <c:v>53.46</c:v>
                </c:pt>
                <c:pt idx="2">
                  <c:v>55.49</c:v>
                </c:pt>
                <c:pt idx="3">
                  <c:v>56.21</c:v>
                </c:pt>
                <c:pt idx="4">
                  <c:v>55.14</c:v>
                </c:pt>
                <c:pt idx="5">
                  <c:v>55.88</c:v>
                </c:pt>
                <c:pt idx="6">
                  <c:v>57.4</c:v>
                </c:pt>
                <c:pt idx="7">
                  <c:v>56.16</c:v>
                </c:pt>
                <c:pt idx="8">
                  <c:v>55.57</c:v>
                </c:pt>
                <c:pt idx="9">
                  <c:v>56.03</c:v>
                </c:pt>
                <c:pt idx="10">
                  <c:v>54.12</c:v>
                </c:pt>
                <c:pt idx="11">
                  <c:v>60.11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2-480C-B1E9-887FAC5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4.8518489268965931E-2"/>
                  <c:y val="0.33631333390415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AreaWeightCorrelation_Salmon!$F$2:$F$13</c:f>
              <c:numCache>
                <c:formatCode>General</c:formatCode>
                <c:ptCount val="12"/>
                <c:pt idx="0">
                  <c:v>15.72</c:v>
                </c:pt>
                <c:pt idx="1">
                  <c:v>14.59</c:v>
                </c:pt>
                <c:pt idx="2">
                  <c:v>15.02</c:v>
                </c:pt>
                <c:pt idx="3">
                  <c:v>15.24</c:v>
                </c:pt>
                <c:pt idx="4">
                  <c:v>14.82</c:v>
                </c:pt>
                <c:pt idx="5">
                  <c:v>15.34</c:v>
                </c:pt>
                <c:pt idx="6">
                  <c:v>15.27</c:v>
                </c:pt>
                <c:pt idx="7">
                  <c:v>16.38</c:v>
                </c:pt>
                <c:pt idx="8">
                  <c:v>16.54</c:v>
                </c:pt>
                <c:pt idx="9">
                  <c:v>15.52</c:v>
                </c:pt>
                <c:pt idx="10">
                  <c:v>14.93</c:v>
                </c:pt>
                <c:pt idx="11">
                  <c:v>16.64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2-480C-B1E9-887FAC5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5.5429557662700399E-2"/>
                  <c:y val="0.35082559101475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AreaWeightCorrelation_Salmon!$G$2:$G$13</c:f>
              <c:numCache>
                <c:formatCode>General</c:formatCode>
                <c:ptCount val="12"/>
                <c:pt idx="3">
                  <c:v>14.11</c:v>
                </c:pt>
                <c:pt idx="4">
                  <c:v>13.86</c:v>
                </c:pt>
                <c:pt idx="5">
                  <c:v>14.64</c:v>
                </c:pt>
                <c:pt idx="6">
                  <c:v>14.08</c:v>
                </c:pt>
                <c:pt idx="7">
                  <c:v>14.55</c:v>
                </c:pt>
                <c:pt idx="8">
                  <c:v>15.41</c:v>
                </c:pt>
                <c:pt idx="9">
                  <c:v>14.62</c:v>
                </c:pt>
                <c:pt idx="11">
                  <c:v>15.15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F-4B31-8716-B992BCB2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2814663268801499"/>
                  <c:y val="0.40209255799565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AreaWeightCorrelation_Salmon!$I$2:$I$13</c:f>
              <c:numCache>
                <c:formatCode>General</c:formatCode>
                <c:ptCount val="12"/>
                <c:pt idx="3">
                  <c:v>12.46</c:v>
                </c:pt>
                <c:pt idx="4">
                  <c:v>11.75</c:v>
                </c:pt>
                <c:pt idx="5">
                  <c:v>13.64</c:v>
                </c:pt>
                <c:pt idx="6">
                  <c:v>12.26</c:v>
                </c:pt>
                <c:pt idx="7">
                  <c:v>13.92</c:v>
                </c:pt>
                <c:pt idx="8">
                  <c:v>14.11</c:v>
                </c:pt>
                <c:pt idx="9">
                  <c:v>12.57</c:v>
                </c:pt>
                <c:pt idx="11">
                  <c:v>13.99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3-4F67-810E-EF4631BE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8.1153230212215238E-2"/>
                  <c:y val="0.29587465957183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AreaWeightCorrelation_Salmon!$H$2:$H$13</c:f>
              <c:numCache>
                <c:formatCode>General</c:formatCode>
                <c:ptCount val="12"/>
                <c:pt idx="3">
                  <c:v>13.56</c:v>
                </c:pt>
                <c:pt idx="4">
                  <c:v>12.86</c:v>
                </c:pt>
                <c:pt idx="5">
                  <c:v>14.12</c:v>
                </c:pt>
                <c:pt idx="6">
                  <c:v>13.6</c:v>
                </c:pt>
                <c:pt idx="7">
                  <c:v>14.22</c:v>
                </c:pt>
                <c:pt idx="8">
                  <c:v>14.78</c:v>
                </c:pt>
                <c:pt idx="9">
                  <c:v>13.88</c:v>
                </c:pt>
                <c:pt idx="11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DF2-A472-1607DD47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Accuracy of digital</a:t>
            </a:r>
            <a:r>
              <a:rPr lang="en-US" sz="1800" baseline="0"/>
              <a:t> measures CHAR - Standard length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737621893727782E-2"/>
                  <c:y val="0.34494868473018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accuracy_lengths!$C$2:$C$28</c:f>
              <c:numCache>
                <c:formatCode>General</c:formatCode>
                <c:ptCount val="27"/>
                <c:pt idx="0">
                  <c:v>32</c:v>
                </c:pt>
                <c:pt idx="1">
                  <c:v>32</c:v>
                </c:pt>
                <c:pt idx="2">
                  <c:v>31.5</c:v>
                </c:pt>
                <c:pt idx="3">
                  <c:v>31</c:v>
                </c:pt>
                <c:pt idx="4">
                  <c:v>32.5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  <c:pt idx="9">
                  <c:v>30</c:v>
                </c:pt>
                <c:pt idx="10">
                  <c:v>33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31.5</c:v>
                </c:pt>
                <c:pt idx="15">
                  <c:v>34.5</c:v>
                </c:pt>
                <c:pt idx="16">
                  <c:v>31.5</c:v>
                </c:pt>
                <c:pt idx="18">
                  <c:v>29</c:v>
                </c:pt>
                <c:pt idx="19">
                  <c:v>25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30</c:v>
                </c:pt>
                <c:pt idx="24">
                  <c:v>27</c:v>
                </c:pt>
                <c:pt idx="25">
                  <c:v>29</c:v>
                </c:pt>
                <c:pt idx="26">
                  <c:v>28.5</c:v>
                </c:pt>
              </c:numCache>
            </c:numRef>
          </c:xVal>
          <c:yVal>
            <c:numRef>
              <c:f>accuracy_lengths!$G$2:$G$28</c:f>
              <c:numCache>
                <c:formatCode>General</c:formatCode>
                <c:ptCount val="27"/>
                <c:pt idx="0">
                  <c:v>31.7</c:v>
                </c:pt>
                <c:pt idx="1">
                  <c:v>31.7</c:v>
                </c:pt>
                <c:pt idx="2">
                  <c:v>31.46</c:v>
                </c:pt>
                <c:pt idx="3">
                  <c:v>30.37</c:v>
                </c:pt>
                <c:pt idx="4">
                  <c:v>32.119999999999997</c:v>
                </c:pt>
                <c:pt idx="5">
                  <c:v>31.16</c:v>
                </c:pt>
                <c:pt idx="6">
                  <c:v>31.37</c:v>
                </c:pt>
                <c:pt idx="7">
                  <c:v>32.78</c:v>
                </c:pt>
                <c:pt idx="8">
                  <c:v>31.16</c:v>
                </c:pt>
                <c:pt idx="9">
                  <c:v>30.78</c:v>
                </c:pt>
                <c:pt idx="10">
                  <c:v>32.21</c:v>
                </c:pt>
                <c:pt idx="11">
                  <c:v>31.27</c:v>
                </c:pt>
                <c:pt idx="12">
                  <c:v>31.07</c:v>
                </c:pt>
                <c:pt idx="13">
                  <c:v>32.01</c:v>
                </c:pt>
                <c:pt idx="14">
                  <c:v>31.55</c:v>
                </c:pt>
                <c:pt idx="15">
                  <c:v>34.19</c:v>
                </c:pt>
                <c:pt idx="16">
                  <c:v>30.94</c:v>
                </c:pt>
                <c:pt idx="17">
                  <c:v>27.19</c:v>
                </c:pt>
                <c:pt idx="18">
                  <c:v>29.58</c:v>
                </c:pt>
                <c:pt idx="19">
                  <c:v>24.75</c:v>
                </c:pt>
                <c:pt idx="20">
                  <c:v>26.86</c:v>
                </c:pt>
                <c:pt idx="21">
                  <c:v>27.41</c:v>
                </c:pt>
                <c:pt idx="22">
                  <c:v>27.49</c:v>
                </c:pt>
                <c:pt idx="23">
                  <c:v>29</c:v>
                </c:pt>
                <c:pt idx="24">
                  <c:v>26.76</c:v>
                </c:pt>
                <c:pt idx="25">
                  <c:v>29.11</c:v>
                </c:pt>
                <c:pt idx="26">
                  <c:v>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5-4A3D-A379-77EFC0A6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ax val="35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SL -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SL </a:t>
                </a:r>
                <a:r>
                  <a:rPr lang="en-US" sz="1600" baseline="0"/>
                  <a:t>- digital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973275338411546"/>
                  <c:y val="-4.5186410689342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AreaWeightCorrelation_Salmon!$L$2:$L$13</c:f>
              <c:numCache>
                <c:formatCode>0</c:formatCode>
                <c:ptCount val="12"/>
                <c:pt idx="3">
                  <c:v>44581.449451</c:v>
                </c:pt>
                <c:pt idx="4">
                  <c:v>42140.215656</c:v>
                </c:pt>
                <c:pt idx="5">
                  <c:v>45714.489216000009</c:v>
                </c:pt>
                <c:pt idx="6">
                  <c:v>46390.220799999996</c:v>
                </c:pt>
                <c:pt idx="8">
                  <c:v>47586.463708999996</c:v>
                </c:pt>
                <c:pt idx="11">
                  <c:v>54740.163314999998</c:v>
                </c:pt>
              </c:numCache>
            </c:numRef>
          </c:xVal>
          <c:y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5-4DF3-BCDB-6F956B88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SALMON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7484911994738937E-4"/>
                  <c:y val="0.29414135684422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xVal>
          <c:yVal>
            <c:numRef>
              <c:f>AreaWeightCorrelation_Salmon!$N$2:$N$13</c:f>
              <c:numCache>
                <c:formatCode>0</c:formatCode>
                <c:ptCount val="12"/>
                <c:pt idx="0">
                  <c:v>2487.6438124285887</c:v>
                </c:pt>
                <c:pt idx="1">
                  <c:v>2210.4179929992606</c:v>
                </c:pt>
                <c:pt idx="2">
                  <c:v>2411.1186065794282</c:v>
                </c:pt>
                <c:pt idx="3">
                  <c:v>2403.8479635628537</c:v>
                </c:pt>
                <c:pt idx="4">
                  <c:v>2350.2511871710558</c:v>
                </c:pt>
                <c:pt idx="5">
                  <c:v>2460.2389993665274</c:v>
                </c:pt>
                <c:pt idx="6">
                  <c:v>2448.0936075266618</c:v>
                </c:pt>
                <c:pt idx="8">
                  <c:v>2403.6279686342532</c:v>
                </c:pt>
                <c:pt idx="10">
                  <c:v>2334.0065379797998</c:v>
                </c:pt>
                <c:pt idx="11">
                  <c:v>2725.1263534622558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8-48F0-95BA-DC769118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  <c:max val="3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1843292612524535E-2"/>
                  <c:y val="-0.1073770584988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AreaWeightCorrelation_Salmon!$M$2:$M$13</c:f>
              <c:numCache>
                <c:formatCode>0</c:formatCode>
                <c:ptCount val="12"/>
                <c:pt idx="0">
                  <c:v>47664.269421999998</c:v>
                </c:pt>
                <c:pt idx="1">
                  <c:v>40211.660412000005</c:v>
                </c:pt>
                <c:pt idx="2">
                  <c:v>45478.899276999997</c:v>
                </c:pt>
                <c:pt idx="3">
                  <c:v>45276.553552999998</c:v>
                </c:pt>
                <c:pt idx="4">
                  <c:v>43812.446436000006</c:v>
                </c:pt>
                <c:pt idx="5">
                  <c:v>46869.841744000005</c:v>
                </c:pt>
                <c:pt idx="6">
                  <c:v>46522.011199999994</c:v>
                </c:pt>
                <c:pt idx="8">
                  <c:v>45270.445033999997</c:v>
                </c:pt>
                <c:pt idx="10">
                  <c:v>43378.110863999995</c:v>
                </c:pt>
                <c:pt idx="11">
                  <c:v>55137.616645999995</c:v>
                </c:pt>
              </c:numCache>
            </c:numRef>
          </c:xVal>
          <c:yVal>
            <c:numRef>
              <c:f>AreaWeightCorrelation_Salmon!$C$2:$C$13</c:f>
              <c:numCache>
                <c:formatCode>General</c:formatCode>
                <c:ptCount val="12"/>
                <c:pt idx="0">
                  <c:v>2595</c:v>
                </c:pt>
                <c:pt idx="1">
                  <c:v>2165</c:v>
                </c:pt>
                <c:pt idx="2">
                  <c:v>2450</c:v>
                </c:pt>
                <c:pt idx="3">
                  <c:v>2360</c:v>
                </c:pt>
                <c:pt idx="4">
                  <c:v>2260</c:v>
                </c:pt>
                <c:pt idx="6">
                  <c:v>2500</c:v>
                </c:pt>
                <c:pt idx="7">
                  <c:v>2995</c:v>
                </c:pt>
                <c:pt idx="8">
                  <c:v>2390</c:v>
                </c:pt>
                <c:pt idx="9">
                  <c:v>2990</c:v>
                </c:pt>
                <c:pt idx="10">
                  <c:v>2395</c:v>
                </c:pt>
                <c:pt idx="11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255-A58E-B2D0CC3D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2645834017631326E-2"/>
                  <c:y val="0.4208904669649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AreaWeightCorrelation_Tilapia_L!$C$2:$C$40</c:f>
              <c:numCache>
                <c:formatCode>General</c:formatCode>
                <c:ptCount val="39"/>
                <c:pt idx="0">
                  <c:v>215.41</c:v>
                </c:pt>
                <c:pt idx="1">
                  <c:v>117.62</c:v>
                </c:pt>
                <c:pt idx="2">
                  <c:v>165.83</c:v>
                </c:pt>
                <c:pt idx="3">
                  <c:v>136</c:v>
                </c:pt>
                <c:pt idx="4">
                  <c:v>173.89</c:v>
                </c:pt>
                <c:pt idx="5">
                  <c:v>119.05</c:v>
                </c:pt>
                <c:pt idx="6">
                  <c:v>405.03</c:v>
                </c:pt>
                <c:pt idx="7">
                  <c:v>587.96</c:v>
                </c:pt>
                <c:pt idx="8">
                  <c:v>690.33</c:v>
                </c:pt>
                <c:pt idx="9">
                  <c:v>517.32000000000005</c:v>
                </c:pt>
                <c:pt idx="10">
                  <c:v>661.25</c:v>
                </c:pt>
                <c:pt idx="11">
                  <c:v>274.86</c:v>
                </c:pt>
                <c:pt idx="12">
                  <c:v>218.81</c:v>
                </c:pt>
                <c:pt idx="13">
                  <c:v>259.44</c:v>
                </c:pt>
                <c:pt idx="14">
                  <c:v>420.77</c:v>
                </c:pt>
                <c:pt idx="15">
                  <c:v>349.84</c:v>
                </c:pt>
                <c:pt idx="16">
                  <c:v>267.47000000000003</c:v>
                </c:pt>
                <c:pt idx="17">
                  <c:v>258.62</c:v>
                </c:pt>
                <c:pt idx="18">
                  <c:v>518.47</c:v>
                </c:pt>
                <c:pt idx="19">
                  <c:v>191.68</c:v>
                </c:pt>
                <c:pt idx="20">
                  <c:v>221.88</c:v>
                </c:pt>
                <c:pt idx="21">
                  <c:v>213</c:v>
                </c:pt>
                <c:pt idx="22">
                  <c:v>514.98</c:v>
                </c:pt>
                <c:pt idx="23">
                  <c:v>422.73</c:v>
                </c:pt>
                <c:pt idx="24">
                  <c:v>161</c:v>
                </c:pt>
                <c:pt idx="25" formatCode="0.00_ ">
                  <c:v>302</c:v>
                </c:pt>
                <c:pt idx="26">
                  <c:v>387.6</c:v>
                </c:pt>
                <c:pt idx="27">
                  <c:v>202.5</c:v>
                </c:pt>
                <c:pt idx="28">
                  <c:v>567.78</c:v>
                </c:pt>
                <c:pt idx="29" formatCode="0.00_ ">
                  <c:v>561.46</c:v>
                </c:pt>
                <c:pt idx="30">
                  <c:v>264.39999999999998</c:v>
                </c:pt>
                <c:pt idx="31">
                  <c:v>264.54000000000002</c:v>
                </c:pt>
                <c:pt idx="32" formatCode="0.00_ ">
                  <c:v>577.6</c:v>
                </c:pt>
                <c:pt idx="33">
                  <c:v>233</c:v>
                </c:pt>
                <c:pt idx="34">
                  <c:v>321.60000000000002</c:v>
                </c:pt>
                <c:pt idx="35">
                  <c:v>321.39999999999998</c:v>
                </c:pt>
                <c:pt idx="36" formatCode="0.00_ ">
                  <c:v>398</c:v>
                </c:pt>
                <c:pt idx="37">
                  <c:v>200.7</c:v>
                </c:pt>
                <c:pt idx="38">
                  <c:v>267.38</c:v>
                </c:pt>
              </c:numCache>
            </c:numRef>
          </c:xVal>
          <c:yVal>
            <c:numRef>
              <c:f>AreaWeightCorrelation_Tilapia_L!$G$2:$G$40</c:f>
              <c:numCache>
                <c:formatCode>0.00</c:formatCode>
                <c:ptCount val="39"/>
                <c:pt idx="0">
                  <c:v>236.22136239999998</c:v>
                </c:pt>
                <c:pt idx="1">
                  <c:v>118.10235520000001</c:v>
                </c:pt>
                <c:pt idx="2">
                  <c:v>174.80719360000006</c:v>
                </c:pt>
                <c:pt idx="3">
                  <c:v>143.32579119999997</c:v>
                </c:pt>
                <c:pt idx="4">
                  <c:v>177.51393999999999</c:v>
                </c:pt>
                <c:pt idx="5">
                  <c:v>136.03281250000001</c:v>
                </c:pt>
                <c:pt idx="6">
                  <c:v>390.68487999999996</c:v>
                </c:pt>
                <c:pt idx="7">
                  <c:v>546.1628844999999</c:v>
                </c:pt>
                <c:pt idx="8">
                  <c:v>612.60507039999993</c:v>
                </c:pt>
                <c:pt idx="9">
                  <c:v>516.62107809999998</c:v>
                </c:pt>
                <c:pt idx="10">
                  <c:v>625.71564250000006</c:v>
                </c:pt>
                <c:pt idx="11">
                  <c:v>302.89025079999993</c:v>
                </c:pt>
                <c:pt idx="12">
                  <c:v>228.52726959999995</c:v>
                </c:pt>
                <c:pt idx="13">
                  <c:v>252.77781249999998</c:v>
                </c:pt>
                <c:pt idx="14">
                  <c:v>384.03508480000005</c:v>
                </c:pt>
                <c:pt idx="15">
                  <c:v>274.92966039999999</c:v>
                </c:pt>
                <c:pt idx="16">
                  <c:v>278.13477219999999</c:v>
                </c:pt>
                <c:pt idx="17">
                  <c:v>283.28881959999995</c:v>
                </c:pt>
                <c:pt idx="18">
                  <c:v>506.37428799999998</c:v>
                </c:pt>
                <c:pt idx="19">
                  <c:v>207.8563456</c:v>
                </c:pt>
                <c:pt idx="20">
                  <c:v>220.73804319999999</c:v>
                </c:pt>
                <c:pt idx="21">
                  <c:v>195.73039540000002</c:v>
                </c:pt>
                <c:pt idx="22">
                  <c:v>545.79087519999996</c:v>
                </c:pt>
                <c:pt idx="23">
                  <c:v>404.80765839999992</c:v>
                </c:pt>
                <c:pt idx="24">
                  <c:v>163.58316639999998</c:v>
                </c:pt>
                <c:pt idx="25">
                  <c:v>317.17831839999991</c:v>
                </c:pt>
                <c:pt idx="26">
                  <c:v>416.70685179999998</c:v>
                </c:pt>
                <c:pt idx="27">
                  <c:v>191.34284680000002</c:v>
                </c:pt>
                <c:pt idx="28">
                  <c:v>579.28224639999985</c:v>
                </c:pt>
                <c:pt idx="29">
                  <c:v>565.85760310000001</c:v>
                </c:pt>
                <c:pt idx="30">
                  <c:v>260.35727800000001</c:v>
                </c:pt>
                <c:pt idx="31">
                  <c:v>265.90413160000003</c:v>
                </c:pt>
                <c:pt idx="32">
                  <c:v>691.18716160000008</c:v>
                </c:pt>
                <c:pt idx="33">
                  <c:v>222.78363280000002</c:v>
                </c:pt>
                <c:pt idx="34">
                  <c:v>325.18604800000003</c:v>
                </c:pt>
                <c:pt idx="35">
                  <c:v>328.49965119999996</c:v>
                </c:pt>
                <c:pt idx="36">
                  <c:v>374.29583679999996</c:v>
                </c:pt>
                <c:pt idx="37">
                  <c:v>200.87640640000001</c:v>
                </c:pt>
                <c:pt idx="38">
                  <c:v>281.08266489999994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7-475F-99F3-C8A0A988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7309790644063421E-3"/>
                  <c:y val="0.44321166104468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AreaWeightCorrelation_Tilapia_L!$C$2:$C$40</c:f>
              <c:numCache>
                <c:formatCode>General</c:formatCode>
                <c:ptCount val="39"/>
                <c:pt idx="0">
                  <c:v>215.41</c:v>
                </c:pt>
                <c:pt idx="1">
                  <c:v>117.62</c:v>
                </c:pt>
                <c:pt idx="2">
                  <c:v>165.83</c:v>
                </c:pt>
                <c:pt idx="3">
                  <c:v>136</c:v>
                </c:pt>
                <c:pt idx="4">
                  <c:v>173.89</c:v>
                </c:pt>
                <c:pt idx="5">
                  <c:v>119.05</c:v>
                </c:pt>
                <c:pt idx="6">
                  <c:v>405.03</c:v>
                </c:pt>
                <c:pt idx="7">
                  <c:v>587.96</c:v>
                </c:pt>
                <c:pt idx="8">
                  <c:v>690.33</c:v>
                </c:pt>
                <c:pt idx="9">
                  <c:v>517.32000000000005</c:v>
                </c:pt>
                <c:pt idx="10">
                  <c:v>661.25</c:v>
                </c:pt>
                <c:pt idx="11">
                  <c:v>274.86</c:v>
                </c:pt>
                <c:pt idx="12">
                  <c:v>218.81</c:v>
                </c:pt>
                <c:pt idx="13">
                  <c:v>259.44</c:v>
                </c:pt>
                <c:pt idx="14">
                  <c:v>420.77</c:v>
                </c:pt>
                <c:pt idx="15">
                  <c:v>349.84</c:v>
                </c:pt>
                <c:pt idx="16">
                  <c:v>267.47000000000003</c:v>
                </c:pt>
                <c:pt idx="17">
                  <c:v>258.62</c:v>
                </c:pt>
                <c:pt idx="18">
                  <c:v>518.47</c:v>
                </c:pt>
                <c:pt idx="19">
                  <c:v>191.68</c:v>
                </c:pt>
                <c:pt idx="20">
                  <c:v>221.88</c:v>
                </c:pt>
                <c:pt idx="21">
                  <c:v>213</c:v>
                </c:pt>
                <c:pt idx="22">
                  <c:v>514.98</c:v>
                </c:pt>
                <c:pt idx="23">
                  <c:v>422.73</c:v>
                </c:pt>
                <c:pt idx="24">
                  <c:v>161</c:v>
                </c:pt>
                <c:pt idx="25" formatCode="0.00_ ">
                  <c:v>302</c:v>
                </c:pt>
                <c:pt idx="26">
                  <c:v>387.6</c:v>
                </c:pt>
                <c:pt idx="27">
                  <c:v>202.5</c:v>
                </c:pt>
                <c:pt idx="28">
                  <c:v>567.78</c:v>
                </c:pt>
                <c:pt idx="29" formatCode="0.00_ ">
                  <c:v>561.46</c:v>
                </c:pt>
                <c:pt idx="30">
                  <c:v>264.39999999999998</c:v>
                </c:pt>
                <c:pt idx="31">
                  <c:v>264.54000000000002</c:v>
                </c:pt>
                <c:pt idx="32" formatCode="0.00_ ">
                  <c:v>577.6</c:v>
                </c:pt>
                <c:pt idx="33">
                  <c:v>233</c:v>
                </c:pt>
                <c:pt idx="34">
                  <c:v>321.60000000000002</c:v>
                </c:pt>
                <c:pt idx="35">
                  <c:v>321.39999999999998</c:v>
                </c:pt>
                <c:pt idx="36" formatCode="0.00_ ">
                  <c:v>398</c:v>
                </c:pt>
                <c:pt idx="37">
                  <c:v>200.7</c:v>
                </c:pt>
                <c:pt idx="38">
                  <c:v>267.38</c:v>
                </c:pt>
              </c:numCache>
            </c:numRef>
          </c:xVal>
          <c:yVal>
            <c:numRef>
              <c:f>AreaWeightCorrelation_Tilapia_L!$D$2:$D$40</c:f>
              <c:numCache>
                <c:formatCode>General</c:formatCode>
                <c:ptCount val="39"/>
                <c:pt idx="0">
                  <c:v>21.8</c:v>
                </c:pt>
                <c:pt idx="1">
                  <c:v>16.8</c:v>
                </c:pt>
                <c:pt idx="2">
                  <c:v>19.600000000000001</c:v>
                </c:pt>
                <c:pt idx="3">
                  <c:v>18.2</c:v>
                </c:pt>
                <c:pt idx="4">
                  <c:v>19</c:v>
                </c:pt>
                <c:pt idx="5">
                  <c:v>17.5</c:v>
                </c:pt>
                <c:pt idx="6">
                  <c:v>26.5</c:v>
                </c:pt>
                <c:pt idx="7">
                  <c:v>28.9</c:v>
                </c:pt>
                <c:pt idx="8">
                  <c:v>29.2</c:v>
                </c:pt>
                <c:pt idx="9">
                  <c:v>29.1</c:v>
                </c:pt>
                <c:pt idx="10">
                  <c:v>30.5</c:v>
                </c:pt>
                <c:pt idx="11">
                  <c:v>24.7</c:v>
                </c:pt>
                <c:pt idx="12">
                  <c:v>21.4</c:v>
                </c:pt>
                <c:pt idx="13">
                  <c:v>22.5</c:v>
                </c:pt>
                <c:pt idx="14">
                  <c:v>25.6</c:v>
                </c:pt>
                <c:pt idx="15">
                  <c:v>21.8</c:v>
                </c:pt>
                <c:pt idx="16">
                  <c:v>23.3</c:v>
                </c:pt>
                <c:pt idx="17">
                  <c:v>23.4</c:v>
                </c:pt>
                <c:pt idx="18">
                  <c:v>28.4</c:v>
                </c:pt>
                <c:pt idx="19">
                  <c:v>20.8</c:v>
                </c:pt>
                <c:pt idx="20">
                  <c:v>21.8</c:v>
                </c:pt>
                <c:pt idx="21">
                  <c:v>20.100000000000001</c:v>
                </c:pt>
                <c:pt idx="22">
                  <c:v>28.4</c:v>
                </c:pt>
                <c:pt idx="23">
                  <c:v>26.2</c:v>
                </c:pt>
                <c:pt idx="24">
                  <c:v>19.399999999999999</c:v>
                </c:pt>
                <c:pt idx="25">
                  <c:v>24.2</c:v>
                </c:pt>
                <c:pt idx="26">
                  <c:v>26.1</c:v>
                </c:pt>
                <c:pt idx="27">
                  <c:v>20.100000000000001</c:v>
                </c:pt>
                <c:pt idx="28">
                  <c:v>30.2</c:v>
                </c:pt>
                <c:pt idx="29">
                  <c:v>29.7</c:v>
                </c:pt>
                <c:pt idx="30">
                  <c:v>22.6</c:v>
                </c:pt>
                <c:pt idx="31">
                  <c:v>22.6</c:v>
                </c:pt>
                <c:pt idx="32">
                  <c:v>28.8</c:v>
                </c:pt>
                <c:pt idx="33">
                  <c:v>20.6</c:v>
                </c:pt>
                <c:pt idx="34">
                  <c:v>24.8</c:v>
                </c:pt>
                <c:pt idx="35">
                  <c:v>24.4</c:v>
                </c:pt>
                <c:pt idx="36">
                  <c:v>25.9</c:v>
                </c:pt>
                <c:pt idx="37">
                  <c:v>20.399999999999999</c:v>
                </c:pt>
                <c:pt idx="38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A98-AC65-DCDD17BB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7.829828202943484E-2"/>
                  <c:y val="0.39963150596633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AreaWeightCorrelation_Tilapia_L!$C$2:$C$40</c:f>
              <c:numCache>
                <c:formatCode>General</c:formatCode>
                <c:ptCount val="39"/>
                <c:pt idx="0">
                  <c:v>215.41</c:v>
                </c:pt>
                <c:pt idx="1">
                  <c:v>117.62</c:v>
                </c:pt>
                <c:pt idx="2">
                  <c:v>165.83</c:v>
                </c:pt>
                <c:pt idx="3">
                  <c:v>136</c:v>
                </c:pt>
                <c:pt idx="4">
                  <c:v>173.89</c:v>
                </c:pt>
                <c:pt idx="5">
                  <c:v>119.05</c:v>
                </c:pt>
                <c:pt idx="6">
                  <c:v>405.03</c:v>
                </c:pt>
                <c:pt idx="7">
                  <c:v>587.96</c:v>
                </c:pt>
                <c:pt idx="8">
                  <c:v>690.33</c:v>
                </c:pt>
                <c:pt idx="9">
                  <c:v>517.32000000000005</c:v>
                </c:pt>
                <c:pt idx="10">
                  <c:v>661.25</c:v>
                </c:pt>
                <c:pt idx="11">
                  <c:v>274.86</c:v>
                </c:pt>
                <c:pt idx="12">
                  <c:v>218.81</c:v>
                </c:pt>
                <c:pt idx="13">
                  <c:v>259.44</c:v>
                </c:pt>
                <c:pt idx="14">
                  <c:v>420.77</c:v>
                </c:pt>
                <c:pt idx="15">
                  <c:v>349.84</c:v>
                </c:pt>
                <c:pt idx="16">
                  <c:v>267.47000000000003</c:v>
                </c:pt>
                <c:pt idx="17">
                  <c:v>258.62</c:v>
                </c:pt>
                <c:pt idx="18">
                  <c:v>518.47</c:v>
                </c:pt>
                <c:pt idx="19">
                  <c:v>191.68</c:v>
                </c:pt>
                <c:pt idx="20">
                  <c:v>221.88</c:v>
                </c:pt>
                <c:pt idx="21">
                  <c:v>213</c:v>
                </c:pt>
                <c:pt idx="22">
                  <c:v>514.98</c:v>
                </c:pt>
                <c:pt idx="23">
                  <c:v>422.73</c:v>
                </c:pt>
                <c:pt idx="24">
                  <c:v>161</c:v>
                </c:pt>
                <c:pt idx="25" formatCode="0.00_ ">
                  <c:v>302</c:v>
                </c:pt>
                <c:pt idx="26">
                  <c:v>387.6</c:v>
                </c:pt>
                <c:pt idx="27">
                  <c:v>202.5</c:v>
                </c:pt>
                <c:pt idx="28">
                  <c:v>567.78</c:v>
                </c:pt>
                <c:pt idx="29" formatCode="0.00_ ">
                  <c:v>561.46</c:v>
                </c:pt>
                <c:pt idx="30">
                  <c:v>264.39999999999998</c:v>
                </c:pt>
                <c:pt idx="31">
                  <c:v>264.54000000000002</c:v>
                </c:pt>
                <c:pt idx="32" formatCode="0.00_ ">
                  <c:v>577.6</c:v>
                </c:pt>
                <c:pt idx="33">
                  <c:v>233</c:v>
                </c:pt>
                <c:pt idx="34">
                  <c:v>321.60000000000002</c:v>
                </c:pt>
                <c:pt idx="35">
                  <c:v>321.39999999999998</c:v>
                </c:pt>
                <c:pt idx="36" formatCode="0.00_ ">
                  <c:v>398</c:v>
                </c:pt>
                <c:pt idx="37">
                  <c:v>200.7</c:v>
                </c:pt>
                <c:pt idx="38">
                  <c:v>267.38</c:v>
                </c:pt>
              </c:numCache>
            </c:numRef>
          </c:xVal>
          <c:yVal>
            <c:numRef>
              <c:f>AreaWeightCorrelation_Tilapia_L!$E$2:$E$40</c:f>
              <c:numCache>
                <c:formatCode>General</c:formatCode>
                <c:ptCount val="39"/>
                <c:pt idx="0">
                  <c:v>8.1999999999999993</c:v>
                </c:pt>
                <c:pt idx="1">
                  <c:v>6.1</c:v>
                </c:pt>
                <c:pt idx="2">
                  <c:v>7.2</c:v>
                </c:pt>
                <c:pt idx="3">
                  <c:v>6.6</c:v>
                </c:pt>
                <c:pt idx="4">
                  <c:v>7.8</c:v>
                </c:pt>
                <c:pt idx="5">
                  <c:v>6.7</c:v>
                </c:pt>
                <c:pt idx="6">
                  <c:v>9.6</c:v>
                </c:pt>
                <c:pt idx="7">
                  <c:v>11.5</c:v>
                </c:pt>
                <c:pt idx="8">
                  <c:v>12.7</c:v>
                </c:pt>
                <c:pt idx="9">
                  <c:v>10.7</c:v>
                </c:pt>
                <c:pt idx="10">
                  <c:v>11.9</c:v>
                </c:pt>
                <c:pt idx="11">
                  <c:v>8.4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10.1</c:v>
                </c:pt>
                <c:pt idx="15">
                  <c:v>9.6999999999999993</c:v>
                </c:pt>
                <c:pt idx="16">
                  <c:v>8.6</c:v>
                </c:pt>
                <c:pt idx="17">
                  <c:v>8.6999999999999993</c:v>
                </c:pt>
                <c:pt idx="18">
                  <c:v>11</c:v>
                </c:pt>
                <c:pt idx="19">
                  <c:v>7.8</c:v>
                </c:pt>
                <c:pt idx="20">
                  <c:v>7.6</c:v>
                </c:pt>
                <c:pt idx="21">
                  <c:v>7.8</c:v>
                </c:pt>
                <c:pt idx="22">
                  <c:v>11.9</c:v>
                </c:pt>
                <c:pt idx="23">
                  <c:v>10.199999999999999</c:v>
                </c:pt>
                <c:pt idx="24">
                  <c:v>6.8</c:v>
                </c:pt>
                <c:pt idx="25">
                  <c:v>9.1999999999999993</c:v>
                </c:pt>
                <c:pt idx="26">
                  <c:v>10.6</c:v>
                </c:pt>
                <c:pt idx="27">
                  <c:v>7.6</c:v>
                </c:pt>
                <c:pt idx="28">
                  <c:v>11.2</c:v>
                </c:pt>
                <c:pt idx="29">
                  <c:v>11.3</c:v>
                </c:pt>
                <c:pt idx="30">
                  <c:v>8.5</c:v>
                </c:pt>
                <c:pt idx="31">
                  <c:v>8.6999999999999993</c:v>
                </c:pt>
                <c:pt idx="32">
                  <c:v>14.8</c:v>
                </c:pt>
                <c:pt idx="33">
                  <c:v>8.6</c:v>
                </c:pt>
                <c:pt idx="34">
                  <c:v>9</c:v>
                </c:pt>
                <c:pt idx="35">
                  <c:v>9.4</c:v>
                </c:pt>
                <c:pt idx="36">
                  <c:v>9.6</c:v>
                </c:pt>
                <c:pt idx="37">
                  <c:v>7.8</c:v>
                </c:pt>
                <c:pt idx="3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725-A359-FFA32EBF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5601852754316"/>
                  <c:y val="0.43707007505702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AreaWeightCorrelation_Tilapia_L!$F$2:$F$40</c:f>
              <c:numCache>
                <c:formatCode>0</c:formatCode>
                <c:ptCount val="39"/>
                <c:pt idx="0">
                  <c:v>3896.9679999999998</c:v>
                </c:pt>
                <c:pt idx="1">
                  <c:v>1721.664</c:v>
                </c:pt>
                <c:pt idx="2">
                  <c:v>2765.9520000000007</c:v>
                </c:pt>
                <c:pt idx="3">
                  <c:v>2186.1839999999997</c:v>
                </c:pt>
                <c:pt idx="4">
                  <c:v>2815.7999999999997</c:v>
                </c:pt>
                <c:pt idx="5">
                  <c:v>2051.875</c:v>
                </c:pt>
                <c:pt idx="6">
                  <c:v>6741.5999999999995</c:v>
                </c:pt>
                <c:pt idx="7">
                  <c:v>9604.9149999999991</c:v>
                </c:pt>
                <c:pt idx="8">
                  <c:v>10828.527999999998</c:v>
                </c:pt>
                <c:pt idx="9">
                  <c:v>9060.8670000000002</c:v>
                </c:pt>
                <c:pt idx="10">
                  <c:v>11069.975</c:v>
                </c:pt>
                <c:pt idx="11">
                  <c:v>5124.7559999999994</c:v>
                </c:pt>
                <c:pt idx="12">
                  <c:v>3755.271999999999</c:v>
                </c:pt>
                <c:pt idx="13">
                  <c:v>4201.875</c:v>
                </c:pt>
                <c:pt idx="14">
                  <c:v>6619.1360000000013</c:v>
                </c:pt>
                <c:pt idx="15">
                  <c:v>4609.8279999999995</c:v>
                </c:pt>
                <c:pt idx="16">
                  <c:v>4668.8539999999994</c:v>
                </c:pt>
                <c:pt idx="17">
                  <c:v>4763.771999999999</c:v>
                </c:pt>
                <c:pt idx="18">
                  <c:v>8872.16</c:v>
                </c:pt>
                <c:pt idx="19">
                  <c:v>3374.5920000000001</c:v>
                </c:pt>
                <c:pt idx="20">
                  <c:v>3611.8240000000001</c:v>
                </c:pt>
                <c:pt idx="21">
                  <c:v>3151.2780000000002</c:v>
                </c:pt>
                <c:pt idx="22">
                  <c:v>9598.0640000000003</c:v>
                </c:pt>
                <c:pt idx="23">
                  <c:v>7001.6879999999992</c:v>
                </c:pt>
                <c:pt idx="24">
                  <c:v>2559.2479999999996</c:v>
                </c:pt>
                <c:pt idx="25">
                  <c:v>5387.887999999999</c:v>
                </c:pt>
                <c:pt idx="26">
                  <c:v>7220.826</c:v>
                </c:pt>
                <c:pt idx="27">
                  <c:v>3070.4760000000001</c:v>
                </c:pt>
                <c:pt idx="28">
                  <c:v>10214.847999999998</c:v>
                </c:pt>
                <c:pt idx="29">
                  <c:v>9967.6170000000002</c:v>
                </c:pt>
                <c:pt idx="30">
                  <c:v>4341.46</c:v>
                </c:pt>
                <c:pt idx="31">
                  <c:v>4443.6120000000001</c:v>
                </c:pt>
                <c:pt idx="32">
                  <c:v>12275.712000000001</c:v>
                </c:pt>
                <c:pt idx="33">
                  <c:v>3649.4960000000005</c:v>
                </c:pt>
                <c:pt idx="34">
                  <c:v>5535.3600000000006</c:v>
                </c:pt>
                <c:pt idx="35">
                  <c:v>5596.3839999999991</c:v>
                </c:pt>
                <c:pt idx="36">
                  <c:v>6439.7759999999989</c:v>
                </c:pt>
                <c:pt idx="37">
                  <c:v>3246.0479999999998</c:v>
                </c:pt>
                <c:pt idx="38">
                  <c:v>4723.1429999999991</c:v>
                </c:pt>
              </c:numCache>
            </c:numRef>
          </c:xVal>
          <c:yVal>
            <c:numRef>
              <c:f>AreaWeightCorrelation_Tilapia_L!$C$2:$C$40</c:f>
              <c:numCache>
                <c:formatCode>General</c:formatCode>
                <c:ptCount val="39"/>
                <c:pt idx="0">
                  <c:v>215.41</c:v>
                </c:pt>
                <c:pt idx="1">
                  <c:v>117.62</c:v>
                </c:pt>
                <c:pt idx="2">
                  <c:v>165.83</c:v>
                </c:pt>
                <c:pt idx="3">
                  <c:v>136</c:v>
                </c:pt>
                <c:pt idx="4">
                  <c:v>173.89</c:v>
                </c:pt>
                <c:pt idx="5">
                  <c:v>119.05</c:v>
                </c:pt>
                <c:pt idx="6">
                  <c:v>405.03</c:v>
                </c:pt>
                <c:pt idx="7">
                  <c:v>587.96</c:v>
                </c:pt>
                <c:pt idx="8">
                  <c:v>690.33</c:v>
                </c:pt>
                <c:pt idx="9">
                  <c:v>517.32000000000005</c:v>
                </c:pt>
                <c:pt idx="10">
                  <c:v>661.25</c:v>
                </c:pt>
                <c:pt idx="11">
                  <c:v>274.86</c:v>
                </c:pt>
                <c:pt idx="12">
                  <c:v>218.81</c:v>
                </c:pt>
                <c:pt idx="13">
                  <c:v>259.44</c:v>
                </c:pt>
                <c:pt idx="14">
                  <c:v>420.77</c:v>
                </c:pt>
                <c:pt idx="15">
                  <c:v>349.84</c:v>
                </c:pt>
                <c:pt idx="16">
                  <c:v>267.47000000000003</c:v>
                </c:pt>
                <c:pt idx="17">
                  <c:v>258.62</c:v>
                </c:pt>
                <c:pt idx="18">
                  <c:v>518.47</c:v>
                </c:pt>
                <c:pt idx="19">
                  <c:v>191.68</c:v>
                </c:pt>
                <c:pt idx="20">
                  <c:v>221.88</c:v>
                </c:pt>
                <c:pt idx="21">
                  <c:v>213</c:v>
                </c:pt>
                <c:pt idx="22">
                  <c:v>514.98</c:v>
                </c:pt>
                <c:pt idx="23">
                  <c:v>422.73</c:v>
                </c:pt>
                <c:pt idx="24">
                  <c:v>161</c:v>
                </c:pt>
                <c:pt idx="25" formatCode="0.00_ ">
                  <c:v>302</c:v>
                </c:pt>
                <c:pt idx="26">
                  <c:v>387.6</c:v>
                </c:pt>
                <c:pt idx="27">
                  <c:v>202.5</c:v>
                </c:pt>
                <c:pt idx="28">
                  <c:v>567.78</c:v>
                </c:pt>
                <c:pt idx="29" formatCode="0.00_ ">
                  <c:v>561.46</c:v>
                </c:pt>
                <c:pt idx="30">
                  <c:v>264.39999999999998</c:v>
                </c:pt>
                <c:pt idx="31">
                  <c:v>264.54000000000002</c:v>
                </c:pt>
                <c:pt idx="32" formatCode="0.00_ ">
                  <c:v>577.6</c:v>
                </c:pt>
                <c:pt idx="33">
                  <c:v>233</c:v>
                </c:pt>
                <c:pt idx="34">
                  <c:v>321.60000000000002</c:v>
                </c:pt>
                <c:pt idx="35">
                  <c:v>321.39999999999998</c:v>
                </c:pt>
                <c:pt idx="36" formatCode="0.00_ ">
                  <c:v>398</c:v>
                </c:pt>
                <c:pt idx="37">
                  <c:v>200.7</c:v>
                </c:pt>
                <c:pt idx="38">
                  <c:v>267.38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7-412D-8371-F6653EFD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0803727538572923E-2"/>
                  <c:y val="0.32035633061119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xVal>
          <c:yVal>
            <c:numRef>
              <c:f>AreaWeightCorrelation_Pikeperch!$E$2:$E$59</c:f>
              <c:numCache>
                <c:formatCode>General</c:formatCode>
                <c:ptCount val="58"/>
                <c:pt idx="0">
                  <c:v>54.1</c:v>
                </c:pt>
                <c:pt idx="1">
                  <c:v>54.9</c:v>
                </c:pt>
                <c:pt idx="2">
                  <c:v>51.8</c:v>
                </c:pt>
                <c:pt idx="3">
                  <c:v>53.5</c:v>
                </c:pt>
                <c:pt idx="4">
                  <c:v>53</c:v>
                </c:pt>
                <c:pt idx="5">
                  <c:v>51</c:v>
                </c:pt>
                <c:pt idx="6">
                  <c:v>50.6</c:v>
                </c:pt>
                <c:pt idx="7">
                  <c:v>47.1</c:v>
                </c:pt>
                <c:pt idx="8">
                  <c:v>48.4</c:v>
                </c:pt>
                <c:pt idx="9">
                  <c:v>47.8</c:v>
                </c:pt>
                <c:pt idx="10">
                  <c:v>63.4</c:v>
                </c:pt>
                <c:pt idx="11">
                  <c:v>62.4</c:v>
                </c:pt>
                <c:pt idx="12">
                  <c:v>58.5</c:v>
                </c:pt>
                <c:pt idx="13">
                  <c:v>56.3</c:v>
                </c:pt>
                <c:pt idx="14">
                  <c:v>56.6</c:v>
                </c:pt>
                <c:pt idx="15">
                  <c:v>57.8</c:v>
                </c:pt>
                <c:pt idx="16">
                  <c:v>57.4</c:v>
                </c:pt>
                <c:pt idx="17">
                  <c:v>57.4</c:v>
                </c:pt>
                <c:pt idx="18">
                  <c:v>56.8</c:v>
                </c:pt>
                <c:pt idx="19">
                  <c:v>54.8</c:v>
                </c:pt>
                <c:pt idx="20">
                  <c:v>54.4</c:v>
                </c:pt>
                <c:pt idx="21">
                  <c:v>54.3</c:v>
                </c:pt>
                <c:pt idx="22">
                  <c:v>54.8</c:v>
                </c:pt>
                <c:pt idx="23">
                  <c:v>60.2</c:v>
                </c:pt>
                <c:pt idx="24">
                  <c:v>47.9</c:v>
                </c:pt>
                <c:pt idx="25">
                  <c:v>53</c:v>
                </c:pt>
                <c:pt idx="26">
                  <c:v>53.3</c:v>
                </c:pt>
                <c:pt idx="27">
                  <c:v>52.1</c:v>
                </c:pt>
                <c:pt idx="28">
                  <c:v>55.4</c:v>
                </c:pt>
                <c:pt idx="29">
                  <c:v>58.5</c:v>
                </c:pt>
                <c:pt idx="30">
                  <c:v>60.7</c:v>
                </c:pt>
                <c:pt idx="31">
                  <c:v>48.2</c:v>
                </c:pt>
                <c:pt idx="32">
                  <c:v>47.9</c:v>
                </c:pt>
                <c:pt idx="33">
                  <c:v>57.9</c:v>
                </c:pt>
                <c:pt idx="34">
                  <c:v>60.1</c:v>
                </c:pt>
                <c:pt idx="35">
                  <c:v>54.8</c:v>
                </c:pt>
                <c:pt idx="36">
                  <c:v>55.7</c:v>
                </c:pt>
                <c:pt idx="37">
                  <c:v>58.4</c:v>
                </c:pt>
                <c:pt idx="38">
                  <c:v>50.2</c:v>
                </c:pt>
                <c:pt idx="39">
                  <c:v>53.5</c:v>
                </c:pt>
                <c:pt idx="40">
                  <c:v>54.1</c:v>
                </c:pt>
                <c:pt idx="41">
                  <c:v>51.2</c:v>
                </c:pt>
                <c:pt idx="42">
                  <c:v>53.8</c:v>
                </c:pt>
                <c:pt idx="43">
                  <c:v>51.9</c:v>
                </c:pt>
                <c:pt idx="44">
                  <c:v>55.6</c:v>
                </c:pt>
                <c:pt idx="45">
                  <c:v>54.5</c:v>
                </c:pt>
                <c:pt idx="46">
                  <c:v>51.6</c:v>
                </c:pt>
                <c:pt idx="47">
                  <c:v>50.9</c:v>
                </c:pt>
                <c:pt idx="48">
                  <c:v>52.8</c:v>
                </c:pt>
                <c:pt idx="49">
                  <c:v>52.2</c:v>
                </c:pt>
                <c:pt idx="50">
                  <c:v>51.5</c:v>
                </c:pt>
                <c:pt idx="51">
                  <c:v>54.9</c:v>
                </c:pt>
                <c:pt idx="52">
                  <c:v>54.9</c:v>
                </c:pt>
                <c:pt idx="53">
                  <c:v>53.4</c:v>
                </c:pt>
                <c:pt idx="54">
                  <c:v>52.8</c:v>
                </c:pt>
                <c:pt idx="55">
                  <c:v>51.7</c:v>
                </c:pt>
                <c:pt idx="56">
                  <c:v>51.8</c:v>
                </c:pt>
                <c:pt idx="57">
                  <c:v>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699-BEF4-5EEDAABF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8663358781774556E-2"/>
                  <c:y val="0.3034543844557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xVal>
          <c:yVal>
            <c:numRef>
              <c:f>AreaWeightCorrelation_Pikeperch!$F$2:$F$59</c:f>
              <c:numCache>
                <c:formatCode>General</c:formatCode>
                <c:ptCount val="58"/>
                <c:pt idx="0">
                  <c:v>10.35</c:v>
                </c:pt>
                <c:pt idx="1">
                  <c:v>12.77</c:v>
                </c:pt>
                <c:pt idx="2">
                  <c:v>12.96</c:v>
                </c:pt>
                <c:pt idx="3">
                  <c:v>11.81</c:v>
                </c:pt>
                <c:pt idx="4">
                  <c:v>11.85</c:v>
                </c:pt>
                <c:pt idx="5">
                  <c:v>11.16</c:v>
                </c:pt>
                <c:pt idx="6">
                  <c:v>11.66</c:v>
                </c:pt>
                <c:pt idx="7">
                  <c:v>10.87</c:v>
                </c:pt>
                <c:pt idx="8">
                  <c:v>10.66</c:v>
                </c:pt>
                <c:pt idx="9">
                  <c:v>9.74</c:v>
                </c:pt>
                <c:pt idx="10">
                  <c:v>15.34</c:v>
                </c:pt>
                <c:pt idx="11">
                  <c:v>15.83</c:v>
                </c:pt>
                <c:pt idx="12">
                  <c:v>14.23</c:v>
                </c:pt>
                <c:pt idx="13">
                  <c:v>13.84</c:v>
                </c:pt>
                <c:pt idx="14">
                  <c:v>13.07</c:v>
                </c:pt>
                <c:pt idx="15">
                  <c:v>13.28</c:v>
                </c:pt>
                <c:pt idx="16">
                  <c:v>13.55</c:v>
                </c:pt>
                <c:pt idx="17">
                  <c:v>13.55</c:v>
                </c:pt>
                <c:pt idx="18">
                  <c:v>12.32</c:v>
                </c:pt>
                <c:pt idx="19">
                  <c:v>13.67</c:v>
                </c:pt>
                <c:pt idx="20">
                  <c:v>14.2</c:v>
                </c:pt>
                <c:pt idx="21">
                  <c:v>13.76</c:v>
                </c:pt>
                <c:pt idx="22">
                  <c:v>13.78</c:v>
                </c:pt>
                <c:pt idx="23">
                  <c:v>15.12</c:v>
                </c:pt>
                <c:pt idx="24">
                  <c:v>12.46</c:v>
                </c:pt>
                <c:pt idx="25">
                  <c:v>11.46</c:v>
                </c:pt>
                <c:pt idx="26">
                  <c:v>11.7</c:v>
                </c:pt>
                <c:pt idx="27">
                  <c:v>11.06</c:v>
                </c:pt>
                <c:pt idx="28">
                  <c:v>13.39</c:v>
                </c:pt>
                <c:pt idx="29">
                  <c:v>13.58</c:v>
                </c:pt>
                <c:pt idx="30">
                  <c:v>13.36</c:v>
                </c:pt>
                <c:pt idx="31">
                  <c:v>10.89</c:v>
                </c:pt>
                <c:pt idx="32">
                  <c:v>10.91</c:v>
                </c:pt>
                <c:pt idx="33">
                  <c:v>13.15</c:v>
                </c:pt>
                <c:pt idx="34">
                  <c:v>14.33</c:v>
                </c:pt>
                <c:pt idx="35">
                  <c:v>12.26</c:v>
                </c:pt>
                <c:pt idx="36">
                  <c:v>12.97</c:v>
                </c:pt>
                <c:pt idx="37">
                  <c:v>14.2</c:v>
                </c:pt>
                <c:pt idx="38">
                  <c:v>10.83</c:v>
                </c:pt>
                <c:pt idx="39">
                  <c:v>11.67</c:v>
                </c:pt>
                <c:pt idx="40">
                  <c:v>11.48</c:v>
                </c:pt>
                <c:pt idx="41">
                  <c:v>11.22</c:v>
                </c:pt>
                <c:pt idx="42">
                  <c:v>10.63</c:v>
                </c:pt>
                <c:pt idx="43">
                  <c:v>10.79</c:v>
                </c:pt>
                <c:pt idx="44">
                  <c:v>12.4</c:v>
                </c:pt>
                <c:pt idx="45">
                  <c:v>12.72</c:v>
                </c:pt>
                <c:pt idx="46">
                  <c:v>10.91</c:v>
                </c:pt>
                <c:pt idx="47">
                  <c:v>10.54</c:v>
                </c:pt>
                <c:pt idx="48">
                  <c:v>10.4</c:v>
                </c:pt>
                <c:pt idx="49">
                  <c:v>11.16</c:v>
                </c:pt>
                <c:pt idx="50">
                  <c:v>10.51</c:v>
                </c:pt>
                <c:pt idx="51">
                  <c:v>12.15</c:v>
                </c:pt>
                <c:pt idx="52">
                  <c:v>11.63</c:v>
                </c:pt>
                <c:pt idx="53">
                  <c:v>11.54</c:v>
                </c:pt>
                <c:pt idx="54">
                  <c:v>10.57</c:v>
                </c:pt>
                <c:pt idx="55">
                  <c:v>10.88</c:v>
                </c:pt>
                <c:pt idx="56">
                  <c:v>10.51</c:v>
                </c:pt>
                <c:pt idx="57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C-4927-ADAC-9032F7FC6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4159638164368546E-2"/>
                  <c:y val="0.28097393571494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xVal>
          <c:yVal>
            <c:numRef>
              <c:f>AreaWeightCorrelation_Pikeperch!$J$2:$J$59</c:f>
              <c:numCache>
                <c:formatCode>0</c:formatCode>
                <c:ptCount val="58"/>
                <c:pt idx="0">
                  <c:v>1331.30281457</c:v>
                </c:pt>
                <c:pt idx="1">
                  <c:v>1640.6222987299998</c:v>
                </c:pt>
                <c:pt idx="2">
                  <c:v>1428.7617583999995</c:v>
                </c:pt>
                <c:pt idx="3">
                  <c:v>1340.6409184999998</c:v>
                </c:pt>
                <c:pt idx="4">
                  <c:v>1370.968703</c:v>
                </c:pt>
                <c:pt idx="5">
                  <c:v>1124.2562630000002</c:v>
                </c:pt>
                <c:pt idx="6">
                  <c:v>1226.50930088</c:v>
                </c:pt>
                <c:pt idx="7">
                  <c:v>849.64544762000014</c:v>
                </c:pt>
                <c:pt idx="8">
                  <c:v>976.09607407999999</c:v>
                </c:pt>
                <c:pt idx="9">
                  <c:v>806.88326395999979</c:v>
                </c:pt>
                <c:pt idx="10">
                  <c:v>2612.1650007199996</c:v>
                </c:pt>
                <c:pt idx="11">
                  <c:v>2580.9455263999994</c:v>
                </c:pt>
                <c:pt idx="12">
                  <c:v>1830.812054</c:v>
                </c:pt>
                <c:pt idx="13">
                  <c:v>1620.95020307</c:v>
                </c:pt>
                <c:pt idx="14">
                  <c:v>1597.9372941199999</c:v>
                </c:pt>
                <c:pt idx="15">
                  <c:v>1718.8757282000001</c:v>
                </c:pt>
                <c:pt idx="16">
                  <c:v>1751.1392263999996</c:v>
                </c:pt>
                <c:pt idx="17">
                  <c:v>1751.1392263999996</c:v>
                </c:pt>
                <c:pt idx="18">
                  <c:v>1522.8922035199998</c:v>
                </c:pt>
                <c:pt idx="19">
                  <c:v>1567.9765121599994</c:v>
                </c:pt>
                <c:pt idx="20">
                  <c:v>1565.5094278399997</c:v>
                </c:pt>
                <c:pt idx="21">
                  <c:v>1628.70744659</c:v>
                </c:pt>
                <c:pt idx="22">
                  <c:v>1644.7071871999997</c:v>
                </c:pt>
                <c:pt idx="23">
                  <c:v>2097.1652370799998</c:v>
                </c:pt>
                <c:pt idx="24">
                  <c:v>974.03893300999982</c:v>
                </c:pt>
                <c:pt idx="25">
                  <c:v>1227.4231850000001</c:v>
                </c:pt>
                <c:pt idx="26">
                  <c:v>1269.8833157599997</c:v>
                </c:pt>
                <c:pt idx="27">
                  <c:v>1104.1768242799999</c:v>
                </c:pt>
                <c:pt idx="28">
                  <c:v>1563.8593743199999</c:v>
                </c:pt>
                <c:pt idx="29">
                  <c:v>1897.6793967499998</c:v>
                </c:pt>
                <c:pt idx="30">
                  <c:v>1988.4970545199999</c:v>
                </c:pt>
                <c:pt idx="31">
                  <c:v>838.93471892000014</c:v>
                </c:pt>
                <c:pt idx="32">
                  <c:v>855.64049377999993</c:v>
                </c:pt>
                <c:pt idx="33">
                  <c:v>1716.8831509999995</c:v>
                </c:pt>
                <c:pt idx="34">
                  <c:v>2033.6719439600001</c:v>
                </c:pt>
                <c:pt idx="35">
                  <c:v>1397.9654086399996</c:v>
                </c:pt>
                <c:pt idx="36">
                  <c:v>1548.0652892000003</c:v>
                </c:pt>
                <c:pt idx="37">
                  <c:v>1877.081408</c:v>
                </c:pt>
                <c:pt idx="38">
                  <c:v>1134.4351200800002</c:v>
                </c:pt>
                <c:pt idx="39">
                  <c:v>1324.8670587500001</c:v>
                </c:pt>
                <c:pt idx="40">
                  <c:v>1379.6917643000002</c:v>
                </c:pt>
                <c:pt idx="41">
                  <c:v>1197.1581958400002</c:v>
                </c:pt>
                <c:pt idx="42">
                  <c:v>1310.7837533599995</c:v>
                </c:pt>
                <c:pt idx="43">
                  <c:v>1208.0726211199999</c:v>
                </c:pt>
                <c:pt idx="44">
                  <c:v>1624.1279508799998</c:v>
                </c:pt>
                <c:pt idx="45">
                  <c:v>1576.2152517499999</c:v>
                </c:pt>
                <c:pt idx="46">
                  <c:v>1229.9914111999997</c:v>
                </c:pt>
                <c:pt idx="47">
                  <c:v>1219.2856424000001</c:v>
                </c:pt>
                <c:pt idx="48">
                  <c:v>1302.3922438399995</c:v>
                </c:pt>
                <c:pt idx="49">
                  <c:v>1163.52730832</c:v>
                </c:pt>
                <c:pt idx="50">
                  <c:v>1102.4752879999996</c:v>
                </c:pt>
                <c:pt idx="51">
                  <c:v>1442.8098084200001</c:v>
                </c:pt>
                <c:pt idx="52">
                  <c:v>1466.9701125799997</c:v>
                </c:pt>
                <c:pt idx="53">
                  <c:v>1257.9998763200001</c:v>
                </c:pt>
                <c:pt idx="54">
                  <c:v>1090.0926521599999</c:v>
                </c:pt>
                <c:pt idx="55">
                  <c:v>1170.99258908</c:v>
                </c:pt>
                <c:pt idx="56">
                  <c:v>1237.87069832</c:v>
                </c:pt>
                <c:pt idx="57">
                  <c:v>1355.4090057200001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F-45AC-9971-8840BD03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digital measures TROUT - Total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802869214613964E-2"/>
                  <c:y val="0.38757247088783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accuracy_lengths!$D$29:$D$45</c:f>
              <c:numCache>
                <c:formatCode>General</c:formatCode>
                <c:ptCount val="17"/>
                <c:pt idx="0">
                  <c:v>37.799999999999997</c:v>
                </c:pt>
                <c:pt idx="1">
                  <c:v>37.5</c:v>
                </c:pt>
                <c:pt idx="2">
                  <c:v>39.5</c:v>
                </c:pt>
                <c:pt idx="3">
                  <c:v>38.5</c:v>
                </c:pt>
                <c:pt idx="4">
                  <c:v>36</c:v>
                </c:pt>
                <c:pt idx="5">
                  <c:v>37.5</c:v>
                </c:pt>
                <c:pt idx="6">
                  <c:v>36.5</c:v>
                </c:pt>
                <c:pt idx="7">
                  <c:v>37</c:v>
                </c:pt>
                <c:pt idx="8">
                  <c:v>38.5</c:v>
                </c:pt>
                <c:pt idx="9">
                  <c:v>37</c:v>
                </c:pt>
                <c:pt idx="10">
                  <c:v>39</c:v>
                </c:pt>
                <c:pt idx="11">
                  <c:v>38.5</c:v>
                </c:pt>
                <c:pt idx="12">
                  <c:v>37.5</c:v>
                </c:pt>
                <c:pt idx="13">
                  <c:v>37.5</c:v>
                </c:pt>
                <c:pt idx="14">
                  <c:v>37</c:v>
                </c:pt>
                <c:pt idx="15">
                  <c:v>36.5</c:v>
                </c:pt>
                <c:pt idx="16">
                  <c:v>38.5</c:v>
                </c:pt>
              </c:numCache>
            </c:numRef>
          </c:xVal>
          <c:yVal>
            <c:numRef>
              <c:f>accuracy_lengths!$F$29:$F$45</c:f>
              <c:numCache>
                <c:formatCode>General</c:formatCode>
                <c:ptCount val="17"/>
                <c:pt idx="0">
                  <c:v>38.22</c:v>
                </c:pt>
                <c:pt idx="1">
                  <c:v>36.85</c:v>
                </c:pt>
                <c:pt idx="2">
                  <c:v>39.19</c:v>
                </c:pt>
                <c:pt idx="3">
                  <c:v>38.659999999999997</c:v>
                </c:pt>
                <c:pt idx="4">
                  <c:v>35.479999999999997</c:v>
                </c:pt>
                <c:pt idx="5">
                  <c:v>37.75</c:v>
                </c:pt>
                <c:pt idx="6">
                  <c:v>37.130000000000003</c:v>
                </c:pt>
                <c:pt idx="7">
                  <c:v>37.35</c:v>
                </c:pt>
                <c:pt idx="8">
                  <c:v>37.770000000000003</c:v>
                </c:pt>
                <c:pt idx="9">
                  <c:v>35.909999999999997</c:v>
                </c:pt>
                <c:pt idx="10">
                  <c:v>38.24</c:v>
                </c:pt>
                <c:pt idx="11">
                  <c:v>38.11</c:v>
                </c:pt>
                <c:pt idx="12">
                  <c:v>38.24</c:v>
                </c:pt>
                <c:pt idx="13">
                  <c:v>37.4</c:v>
                </c:pt>
                <c:pt idx="14">
                  <c:v>37.19</c:v>
                </c:pt>
                <c:pt idx="15">
                  <c:v>35.69</c:v>
                </c:pt>
                <c:pt idx="16">
                  <c:v>37.479999999999997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0-4838-A5AF-C2F803B4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ax val="40"/>
          <c:min val="3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TL -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TL - digital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97092973341809E-2"/>
                  <c:y val="0.42148047474749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>
                        <a:solidFill>
                          <a:srgbClr val="FF0000"/>
                        </a:solidFill>
                      </a:rPr>
                      <a:t>y = 0.0501x - 130.63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0.9331</a:t>
                    </a:r>
                    <a:endParaRPr lang="en-US" sz="2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AreaWeightCorrelation_Pikeperch!$I$2:$I$59</c:f>
              <c:numCache>
                <c:formatCode>0</c:formatCode>
                <c:ptCount val="58"/>
                <c:pt idx="0">
                  <c:v>29180.295700000002</c:v>
                </c:pt>
                <c:pt idx="1">
                  <c:v>35354.337299999999</c:v>
                </c:pt>
                <c:pt idx="2">
                  <c:v>31125.583999999995</c:v>
                </c:pt>
                <c:pt idx="3">
                  <c:v>29366.684999999998</c:v>
                </c:pt>
                <c:pt idx="4">
                  <c:v>29972.03</c:v>
                </c:pt>
                <c:pt idx="5">
                  <c:v>25047.63</c:v>
                </c:pt>
                <c:pt idx="6">
                  <c:v>27088.608800000002</c:v>
                </c:pt>
                <c:pt idx="7">
                  <c:v>19566.376200000002</c:v>
                </c:pt>
                <c:pt idx="8">
                  <c:v>22090.340799999998</c:v>
                </c:pt>
                <c:pt idx="9">
                  <c:v>18712.839599999996</c:v>
                </c:pt>
                <c:pt idx="10">
                  <c:v>54746.407199999994</c:v>
                </c:pt>
                <c:pt idx="11">
                  <c:v>54123.263999999996</c:v>
                </c:pt>
                <c:pt idx="12">
                  <c:v>39150.54</c:v>
                </c:pt>
                <c:pt idx="13">
                  <c:v>34961.680699999997</c:v>
                </c:pt>
                <c:pt idx="14">
                  <c:v>34502.341199999995</c:v>
                </c:pt>
                <c:pt idx="15">
                  <c:v>36916.281999999999</c:v>
                </c:pt>
                <c:pt idx="16">
                  <c:v>37560.263999999996</c:v>
                </c:pt>
                <c:pt idx="17">
                  <c:v>37560.263999999996</c:v>
                </c:pt>
                <c:pt idx="18">
                  <c:v>33004.4352</c:v>
                </c:pt>
                <c:pt idx="19">
                  <c:v>33904.321599999988</c:v>
                </c:pt>
                <c:pt idx="20">
                  <c:v>33855.078399999991</c:v>
                </c:pt>
                <c:pt idx="21">
                  <c:v>35116.515899999999</c:v>
                </c:pt>
                <c:pt idx="22">
                  <c:v>35435.871999999996</c:v>
                </c:pt>
                <c:pt idx="23">
                  <c:v>44466.970800000003</c:v>
                </c:pt>
                <c:pt idx="24">
                  <c:v>22049.280099999996</c:v>
                </c:pt>
                <c:pt idx="25">
                  <c:v>27106.850000000002</c:v>
                </c:pt>
                <c:pt idx="26">
                  <c:v>27954.357599999999</c:v>
                </c:pt>
                <c:pt idx="27">
                  <c:v>24646.842800000002</c:v>
                </c:pt>
                <c:pt idx="28">
                  <c:v>33822.143199999999</c:v>
                </c:pt>
                <c:pt idx="29">
                  <c:v>40485.217499999999</c:v>
                </c:pt>
                <c:pt idx="30">
                  <c:v>42297.945200000002</c:v>
                </c:pt>
                <c:pt idx="31">
                  <c:v>19352.589200000002</c:v>
                </c:pt>
                <c:pt idx="32">
                  <c:v>19686.037799999998</c:v>
                </c:pt>
                <c:pt idx="33">
                  <c:v>36876.509999999995</c:v>
                </c:pt>
                <c:pt idx="34">
                  <c:v>43199.639600000002</c:v>
                </c:pt>
                <c:pt idx="35">
                  <c:v>30510.886399999996</c:v>
                </c:pt>
                <c:pt idx="36">
                  <c:v>33506.892000000007</c:v>
                </c:pt>
                <c:pt idx="37">
                  <c:v>40074.080000000002</c:v>
                </c:pt>
                <c:pt idx="38">
                  <c:v>25250.800800000005</c:v>
                </c:pt>
                <c:pt idx="39">
                  <c:v>29051.837500000001</c:v>
                </c:pt>
                <c:pt idx="40">
                  <c:v>30146.143</c:v>
                </c:pt>
                <c:pt idx="41">
                  <c:v>26502.758400000002</c:v>
                </c:pt>
                <c:pt idx="42">
                  <c:v>28770.733599999996</c:v>
                </c:pt>
                <c:pt idx="43">
                  <c:v>26720.611199999996</c:v>
                </c:pt>
                <c:pt idx="44">
                  <c:v>35025.108800000002</c:v>
                </c:pt>
                <c:pt idx="45">
                  <c:v>34068.767500000002</c:v>
                </c:pt>
                <c:pt idx="46">
                  <c:v>27158.111999999997</c:v>
                </c:pt>
                <c:pt idx="47">
                  <c:v>26944.423999999999</c:v>
                </c:pt>
                <c:pt idx="48">
                  <c:v>28603.238399999995</c:v>
                </c:pt>
                <c:pt idx="49">
                  <c:v>25831.483200000002</c:v>
                </c:pt>
                <c:pt idx="50">
                  <c:v>24612.879999999997</c:v>
                </c:pt>
                <c:pt idx="51">
                  <c:v>31405.984199999999</c:v>
                </c:pt>
                <c:pt idx="52">
                  <c:v>31888.225799999997</c:v>
                </c:pt>
                <c:pt idx="53">
                  <c:v>27717.163200000003</c:v>
                </c:pt>
                <c:pt idx="54">
                  <c:v>24365.721599999997</c:v>
                </c:pt>
                <c:pt idx="55">
                  <c:v>25980.490800000003</c:v>
                </c:pt>
                <c:pt idx="56">
                  <c:v>27315.383199999997</c:v>
                </c:pt>
                <c:pt idx="57">
                  <c:v>29661.457200000004</c:v>
                </c:pt>
              </c:numCache>
            </c:numRef>
          </c:xVal>
          <c:y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0-4CF9-951B-D8FD0B62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8663358781774556E-2"/>
                  <c:y val="0.3034543844557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xVal>
          <c:yVal>
            <c:numRef>
              <c:f>AreaWeightCorrelation_Pikeperch!$G$2:$G$59</c:f>
              <c:numCache>
                <c:formatCode>General</c:formatCode>
                <c:ptCount val="58"/>
                <c:pt idx="0">
                  <c:v>9.81</c:v>
                </c:pt>
                <c:pt idx="1">
                  <c:v>12.55</c:v>
                </c:pt>
                <c:pt idx="2">
                  <c:v>12.98</c:v>
                </c:pt>
                <c:pt idx="3">
                  <c:v>11.68</c:v>
                </c:pt>
                <c:pt idx="4">
                  <c:v>10.5</c:v>
                </c:pt>
                <c:pt idx="5">
                  <c:v>11.06</c:v>
                </c:pt>
                <c:pt idx="6">
                  <c:v>11.25</c:v>
                </c:pt>
                <c:pt idx="7">
                  <c:v>10.79</c:v>
                </c:pt>
                <c:pt idx="8">
                  <c:v>10.55</c:v>
                </c:pt>
                <c:pt idx="9">
                  <c:v>9.25</c:v>
                </c:pt>
                <c:pt idx="10">
                  <c:v>14.99</c:v>
                </c:pt>
                <c:pt idx="11">
                  <c:v>15.69</c:v>
                </c:pt>
                <c:pt idx="12">
                  <c:v>13.73</c:v>
                </c:pt>
                <c:pt idx="13">
                  <c:v>11.94</c:v>
                </c:pt>
                <c:pt idx="14">
                  <c:v>12.98</c:v>
                </c:pt>
                <c:pt idx="15">
                  <c:v>13.21</c:v>
                </c:pt>
                <c:pt idx="16">
                  <c:v>13.45</c:v>
                </c:pt>
                <c:pt idx="17">
                  <c:v>13.45</c:v>
                </c:pt>
                <c:pt idx="18">
                  <c:v>12.39</c:v>
                </c:pt>
                <c:pt idx="19">
                  <c:v>13.1</c:v>
                </c:pt>
                <c:pt idx="20">
                  <c:v>14</c:v>
                </c:pt>
                <c:pt idx="21">
                  <c:v>12.81</c:v>
                </c:pt>
                <c:pt idx="22">
                  <c:v>13.27</c:v>
                </c:pt>
                <c:pt idx="23">
                  <c:v>14.97</c:v>
                </c:pt>
                <c:pt idx="24">
                  <c:v>11.52</c:v>
                </c:pt>
                <c:pt idx="25">
                  <c:v>11.38</c:v>
                </c:pt>
                <c:pt idx="26">
                  <c:v>11.63</c:v>
                </c:pt>
                <c:pt idx="27">
                  <c:v>10.54</c:v>
                </c:pt>
                <c:pt idx="28">
                  <c:v>13.04</c:v>
                </c:pt>
                <c:pt idx="29">
                  <c:v>13.5</c:v>
                </c:pt>
                <c:pt idx="30">
                  <c:v>13.28</c:v>
                </c:pt>
                <c:pt idx="31">
                  <c:v>10.73</c:v>
                </c:pt>
                <c:pt idx="32">
                  <c:v>10.7</c:v>
                </c:pt>
                <c:pt idx="33">
                  <c:v>13.07</c:v>
                </c:pt>
                <c:pt idx="34">
                  <c:v>12.6</c:v>
                </c:pt>
                <c:pt idx="35">
                  <c:v>12.27</c:v>
                </c:pt>
                <c:pt idx="36">
                  <c:v>12.48</c:v>
                </c:pt>
                <c:pt idx="37">
                  <c:v>14.16</c:v>
                </c:pt>
                <c:pt idx="38">
                  <c:v>10.72</c:v>
                </c:pt>
                <c:pt idx="39">
                  <c:v>11.6</c:v>
                </c:pt>
                <c:pt idx="40">
                  <c:v>11.78</c:v>
                </c:pt>
                <c:pt idx="41">
                  <c:v>11.23</c:v>
                </c:pt>
                <c:pt idx="42">
                  <c:v>10.5</c:v>
                </c:pt>
                <c:pt idx="43">
                  <c:v>10.78</c:v>
                </c:pt>
                <c:pt idx="44">
                  <c:v>11.98</c:v>
                </c:pt>
                <c:pt idx="45">
                  <c:v>12.21</c:v>
                </c:pt>
                <c:pt idx="46">
                  <c:v>10.79</c:v>
                </c:pt>
                <c:pt idx="47">
                  <c:v>10.19</c:v>
                </c:pt>
                <c:pt idx="48">
                  <c:v>10.27</c:v>
                </c:pt>
                <c:pt idx="49">
                  <c:v>11.1</c:v>
                </c:pt>
                <c:pt idx="50">
                  <c:v>10.41</c:v>
                </c:pt>
                <c:pt idx="51">
                  <c:v>11.21</c:v>
                </c:pt>
                <c:pt idx="52">
                  <c:v>11.07</c:v>
                </c:pt>
                <c:pt idx="53">
                  <c:v>11.36</c:v>
                </c:pt>
                <c:pt idx="54">
                  <c:v>10.45</c:v>
                </c:pt>
                <c:pt idx="55">
                  <c:v>10.76</c:v>
                </c:pt>
                <c:pt idx="56">
                  <c:v>10.38</c:v>
                </c:pt>
                <c:pt idx="57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E-4E84-9F1D-69ACD762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8663358781774556E-2"/>
                  <c:y val="0.3034543844557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AreaWeightCorrelation_Pikeperch!$D$2:$D$59</c:f>
              <c:numCache>
                <c:formatCode>General</c:formatCode>
                <c:ptCount val="58"/>
                <c:pt idx="0">
                  <c:v>1263</c:v>
                </c:pt>
                <c:pt idx="1">
                  <c:v>1723</c:v>
                </c:pt>
                <c:pt idx="2">
                  <c:v>1723</c:v>
                </c:pt>
                <c:pt idx="3">
                  <c:v>1350</c:v>
                </c:pt>
                <c:pt idx="4">
                  <c:v>1349</c:v>
                </c:pt>
                <c:pt idx="5">
                  <c:v>1147</c:v>
                </c:pt>
                <c:pt idx="6">
                  <c:v>1292</c:v>
                </c:pt>
                <c:pt idx="7">
                  <c:v>974</c:v>
                </c:pt>
                <c:pt idx="8">
                  <c:v>973</c:v>
                </c:pt>
                <c:pt idx="9">
                  <c:v>875</c:v>
                </c:pt>
                <c:pt idx="10">
                  <c:v>2797</c:v>
                </c:pt>
                <c:pt idx="11">
                  <c:v>2797</c:v>
                </c:pt>
                <c:pt idx="12">
                  <c:v>1811</c:v>
                </c:pt>
                <c:pt idx="13">
                  <c:v>1563</c:v>
                </c:pt>
                <c:pt idx="14">
                  <c:v>1599</c:v>
                </c:pt>
                <c:pt idx="15">
                  <c:v>1600</c:v>
                </c:pt>
                <c:pt idx="16">
                  <c:v>1599</c:v>
                </c:pt>
                <c:pt idx="17">
                  <c:v>1688</c:v>
                </c:pt>
                <c:pt idx="18">
                  <c:v>1524</c:v>
                </c:pt>
                <c:pt idx="19">
                  <c:v>1618</c:v>
                </c:pt>
                <c:pt idx="20">
                  <c:v>1617</c:v>
                </c:pt>
                <c:pt idx="21">
                  <c:v>1666</c:v>
                </c:pt>
                <c:pt idx="22">
                  <c:v>1667</c:v>
                </c:pt>
                <c:pt idx="23">
                  <c:v>2101</c:v>
                </c:pt>
                <c:pt idx="24">
                  <c:v>1056</c:v>
                </c:pt>
                <c:pt idx="25">
                  <c:v>1199</c:v>
                </c:pt>
                <c:pt idx="26">
                  <c:v>1199</c:v>
                </c:pt>
                <c:pt idx="27">
                  <c:v>1135</c:v>
                </c:pt>
                <c:pt idx="28">
                  <c:v>1527</c:v>
                </c:pt>
                <c:pt idx="29">
                  <c:v>1985</c:v>
                </c:pt>
                <c:pt idx="30">
                  <c:v>1950</c:v>
                </c:pt>
                <c:pt idx="31">
                  <c:v>917</c:v>
                </c:pt>
                <c:pt idx="32">
                  <c:v>916</c:v>
                </c:pt>
                <c:pt idx="33">
                  <c:v>1424</c:v>
                </c:pt>
                <c:pt idx="34">
                  <c:v>1809</c:v>
                </c:pt>
                <c:pt idx="35">
                  <c:v>1405</c:v>
                </c:pt>
                <c:pt idx="36">
                  <c:v>1803</c:v>
                </c:pt>
                <c:pt idx="37">
                  <c:v>1918</c:v>
                </c:pt>
                <c:pt idx="38">
                  <c:v>1140</c:v>
                </c:pt>
                <c:pt idx="39">
                  <c:v>1257</c:v>
                </c:pt>
                <c:pt idx="40">
                  <c:v>1256</c:v>
                </c:pt>
                <c:pt idx="41">
                  <c:v>1183</c:v>
                </c:pt>
                <c:pt idx="42">
                  <c:v>1240</c:v>
                </c:pt>
                <c:pt idx="43">
                  <c:v>1240</c:v>
                </c:pt>
                <c:pt idx="44">
                  <c:v>1542</c:v>
                </c:pt>
                <c:pt idx="45">
                  <c:v>1539</c:v>
                </c:pt>
                <c:pt idx="46">
                  <c:v>1169</c:v>
                </c:pt>
                <c:pt idx="47">
                  <c:v>1169</c:v>
                </c:pt>
                <c:pt idx="48">
                  <c:v>1283</c:v>
                </c:pt>
                <c:pt idx="49">
                  <c:v>1283</c:v>
                </c:pt>
                <c:pt idx="50">
                  <c:v>1075</c:v>
                </c:pt>
                <c:pt idx="51">
                  <c:v>1424</c:v>
                </c:pt>
                <c:pt idx="52">
                  <c:v>1422</c:v>
                </c:pt>
                <c:pt idx="53">
                  <c:v>1253</c:v>
                </c:pt>
                <c:pt idx="54">
                  <c:v>1145</c:v>
                </c:pt>
                <c:pt idx="55">
                  <c:v>1151</c:v>
                </c:pt>
                <c:pt idx="56">
                  <c:v>1147</c:v>
                </c:pt>
                <c:pt idx="57">
                  <c:v>1245</c:v>
                </c:pt>
              </c:numCache>
            </c:numRef>
          </c:xVal>
          <c:yVal>
            <c:numRef>
              <c:f>AreaWeightCorrelation_Pikeperch!$H$2:$H$59</c:f>
              <c:numCache>
                <c:formatCode>General</c:formatCode>
                <c:ptCount val="58"/>
                <c:pt idx="0">
                  <c:v>9.9700000000000006</c:v>
                </c:pt>
                <c:pt idx="1">
                  <c:v>11.73</c:v>
                </c:pt>
                <c:pt idx="2">
                  <c:v>11.6</c:v>
                </c:pt>
                <c:pt idx="3">
                  <c:v>10.26</c:v>
                </c:pt>
                <c:pt idx="4">
                  <c:v>10.67</c:v>
                </c:pt>
                <c:pt idx="5">
                  <c:v>9.6300000000000008</c:v>
                </c:pt>
                <c:pt idx="6">
                  <c:v>10.58</c:v>
                </c:pt>
                <c:pt idx="7">
                  <c:v>8.82</c:v>
                </c:pt>
                <c:pt idx="8">
                  <c:v>9.43</c:v>
                </c:pt>
                <c:pt idx="9">
                  <c:v>8.19</c:v>
                </c:pt>
                <c:pt idx="10">
                  <c:v>13.62</c:v>
                </c:pt>
                <c:pt idx="11">
                  <c:v>13.9</c:v>
                </c:pt>
                <c:pt idx="12">
                  <c:v>11.44</c:v>
                </c:pt>
                <c:pt idx="13">
                  <c:v>11.03</c:v>
                </c:pt>
                <c:pt idx="14">
                  <c:v>10.77</c:v>
                </c:pt>
                <c:pt idx="15">
                  <c:v>11.05</c:v>
                </c:pt>
                <c:pt idx="16">
                  <c:v>11.4</c:v>
                </c:pt>
                <c:pt idx="17">
                  <c:v>11.4</c:v>
                </c:pt>
                <c:pt idx="18">
                  <c:v>10.23</c:v>
                </c:pt>
                <c:pt idx="19">
                  <c:v>11.29</c:v>
                </c:pt>
                <c:pt idx="20">
                  <c:v>11.44</c:v>
                </c:pt>
                <c:pt idx="21">
                  <c:v>11.91</c:v>
                </c:pt>
                <c:pt idx="22">
                  <c:v>11.8</c:v>
                </c:pt>
                <c:pt idx="23">
                  <c:v>12.27</c:v>
                </c:pt>
                <c:pt idx="24">
                  <c:v>9.61</c:v>
                </c:pt>
                <c:pt idx="25">
                  <c:v>9.65</c:v>
                </c:pt>
                <c:pt idx="26">
                  <c:v>9.84</c:v>
                </c:pt>
                <c:pt idx="27">
                  <c:v>9.08</c:v>
                </c:pt>
                <c:pt idx="28">
                  <c:v>11.02</c:v>
                </c:pt>
                <c:pt idx="29">
                  <c:v>11.83</c:v>
                </c:pt>
                <c:pt idx="30">
                  <c:v>11.48</c:v>
                </c:pt>
                <c:pt idx="31">
                  <c:v>8.33</c:v>
                </c:pt>
                <c:pt idx="32">
                  <c:v>8.58</c:v>
                </c:pt>
                <c:pt idx="33">
                  <c:v>11</c:v>
                </c:pt>
                <c:pt idx="34">
                  <c:v>11.96</c:v>
                </c:pt>
                <c:pt idx="35">
                  <c:v>10.16</c:v>
                </c:pt>
                <c:pt idx="36">
                  <c:v>10.8</c:v>
                </c:pt>
                <c:pt idx="37">
                  <c:v>11.75</c:v>
                </c:pt>
                <c:pt idx="38">
                  <c:v>10.02</c:v>
                </c:pt>
                <c:pt idx="39">
                  <c:v>10.15</c:v>
                </c:pt>
                <c:pt idx="40">
                  <c:v>10.3</c:v>
                </c:pt>
                <c:pt idx="41">
                  <c:v>10.11</c:v>
                </c:pt>
                <c:pt idx="42">
                  <c:v>9.94</c:v>
                </c:pt>
                <c:pt idx="43">
                  <c:v>9.92</c:v>
                </c:pt>
                <c:pt idx="44">
                  <c:v>11.33</c:v>
                </c:pt>
                <c:pt idx="45">
                  <c:v>11.47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10.26</c:v>
                </c:pt>
                <c:pt idx="49">
                  <c:v>9.48</c:v>
                </c:pt>
                <c:pt idx="50">
                  <c:v>9.2799999999999994</c:v>
                </c:pt>
                <c:pt idx="51">
                  <c:v>10.42</c:v>
                </c:pt>
                <c:pt idx="52">
                  <c:v>10.58</c:v>
                </c:pt>
                <c:pt idx="53">
                  <c:v>9.7200000000000006</c:v>
                </c:pt>
                <c:pt idx="54">
                  <c:v>8.74</c:v>
                </c:pt>
                <c:pt idx="55">
                  <c:v>9.7200000000000006</c:v>
                </c:pt>
                <c:pt idx="56">
                  <c:v>10.18</c:v>
                </c:pt>
                <c:pt idx="57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B-4E1C-A22B-A64CE5C4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2.5123574383177468E-2"/>
                  <c:y val="0.4160801114195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AreaWeightCorrelation_Trout!$C$2:$C$91</c:f>
              <c:numCache>
                <c:formatCode>General</c:formatCode>
                <c:ptCount val="90"/>
                <c:pt idx="0">
                  <c:v>675</c:v>
                </c:pt>
                <c:pt idx="1">
                  <c:v>690</c:v>
                </c:pt>
                <c:pt idx="2">
                  <c:v>815</c:v>
                </c:pt>
                <c:pt idx="3">
                  <c:v>790</c:v>
                </c:pt>
                <c:pt idx="4">
                  <c:v>660</c:v>
                </c:pt>
                <c:pt idx="5">
                  <c:v>700</c:v>
                </c:pt>
                <c:pt idx="6">
                  <c:v>700</c:v>
                </c:pt>
                <c:pt idx="7">
                  <c:v>690</c:v>
                </c:pt>
                <c:pt idx="8">
                  <c:v>725</c:v>
                </c:pt>
                <c:pt idx="9">
                  <c:v>640</c:v>
                </c:pt>
                <c:pt idx="10">
                  <c:v>770</c:v>
                </c:pt>
                <c:pt idx="11">
                  <c:v>710</c:v>
                </c:pt>
                <c:pt idx="12">
                  <c:v>830</c:v>
                </c:pt>
                <c:pt idx="13">
                  <c:v>705</c:v>
                </c:pt>
                <c:pt idx="14">
                  <c:v>705</c:v>
                </c:pt>
                <c:pt idx="15">
                  <c:v>665</c:v>
                </c:pt>
                <c:pt idx="16">
                  <c:v>755</c:v>
                </c:pt>
                <c:pt idx="17">
                  <c:v>85.81</c:v>
                </c:pt>
                <c:pt idx="18">
                  <c:v>137.62</c:v>
                </c:pt>
                <c:pt idx="19">
                  <c:v>121.05</c:v>
                </c:pt>
                <c:pt idx="20">
                  <c:v>121.19</c:v>
                </c:pt>
                <c:pt idx="21">
                  <c:v>133.33000000000001</c:v>
                </c:pt>
                <c:pt idx="22">
                  <c:v>157.07</c:v>
                </c:pt>
                <c:pt idx="23">
                  <c:v>126.22</c:v>
                </c:pt>
                <c:pt idx="24">
                  <c:v>164.76</c:v>
                </c:pt>
                <c:pt idx="25">
                  <c:v>82.63</c:v>
                </c:pt>
                <c:pt idx="26">
                  <c:v>79.13</c:v>
                </c:pt>
                <c:pt idx="27">
                  <c:v>88.09</c:v>
                </c:pt>
                <c:pt idx="28">
                  <c:v>143.05000000000001</c:v>
                </c:pt>
                <c:pt idx="29">
                  <c:v>132.13</c:v>
                </c:pt>
                <c:pt idx="30">
                  <c:v>86.53</c:v>
                </c:pt>
                <c:pt idx="31">
                  <c:v>118.23</c:v>
                </c:pt>
                <c:pt idx="32">
                  <c:v>107.5</c:v>
                </c:pt>
                <c:pt idx="33">
                  <c:v>68.28</c:v>
                </c:pt>
                <c:pt idx="34">
                  <c:v>169.3</c:v>
                </c:pt>
                <c:pt idx="35">
                  <c:v>138.72999999999999</c:v>
                </c:pt>
                <c:pt idx="36">
                  <c:v>75.680000000000007</c:v>
                </c:pt>
                <c:pt idx="37">
                  <c:v>136.86000000000001</c:v>
                </c:pt>
                <c:pt idx="38">
                  <c:v>154.62</c:v>
                </c:pt>
                <c:pt idx="39">
                  <c:v>179.17</c:v>
                </c:pt>
                <c:pt idx="40">
                  <c:v>116.76</c:v>
                </c:pt>
                <c:pt idx="41">
                  <c:v>143.34</c:v>
                </c:pt>
                <c:pt idx="42">
                  <c:v>106.55</c:v>
                </c:pt>
                <c:pt idx="43">
                  <c:v>122.63</c:v>
                </c:pt>
                <c:pt idx="44">
                  <c:v>118.14</c:v>
                </c:pt>
                <c:pt idx="45">
                  <c:v>135.34</c:v>
                </c:pt>
                <c:pt idx="46" formatCode="0.00_ ">
                  <c:v>72.099999999999994</c:v>
                </c:pt>
                <c:pt idx="47">
                  <c:v>77.61</c:v>
                </c:pt>
                <c:pt idx="48">
                  <c:v>66.430000000000007</c:v>
                </c:pt>
                <c:pt idx="49">
                  <c:v>94.01</c:v>
                </c:pt>
                <c:pt idx="50">
                  <c:v>106.36</c:v>
                </c:pt>
                <c:pt idx="51" formatCode="0.00_ ">
                  <c:v>113.2</c:v>
                </c:pt>
                <c:pt idx="52">
                  <c:v>111.76</c:v>
                </c:pt>
                <c:pt idx="53">
                  <c:v>164.36</c:v>
                </c:pt>
                <c:pt idx="54">
                  <c:v>122.99</c:v>
                </c:pt>
                <c:pt idx="55">
                  <c:v>135.74</c:v>
                </c:pt>
                <c:pt idx="56" formatCode="0.00_ ">
                  <c:v>81.3</c:v>
                </c:pt>
                <c:pt idx="57">
                  <c:v>132.85</c:v>
                </c:pt>
                <c:pt idx="58">
                  <c:v>152.06</c:v>
                </c:pt>
                <c:pt idx="59" formatCode="0.00_ ">
                  <c:v>211.2</c:v>
                </c:pt>
                <c:pt idx="60">
                  <c:v>88.74</c:v>
                </c:pt>
                <c:pt idx="61">
                  <c:v>99.11</c:v>
                </c:pt>
                <c:pt idx="62">
                  <c:v>141.51</c:v>
                </c:pt>
                <c:pt idx="63">
                  <c:v>115.34</c:v>
                </c:pt>
                <c:pt idx="64">
                  <c:v>143.41999999999999</c:v>
                </c:pt>
                <c:pt idx="65">
                  <c:v>119.69</c:v>
                </c:pt>
                <c:pt idx="66">
                  <c:v>126.3</c:v>
                </c:pt>
                <c:pt idx="67">
                  <c:v>120.87</c:v>
                </c:pt>
                <c:pt idx="68">
                  <c:v>121.07</c:v>
                </c:pt>
                <c:pt idx="69">
                  <c:v>95.24</c:v>
                </c:pt>
                <c:pt idx="70">
                  <c:v>103.16</c:v>
                </c:pt>
                <c:pt idx="71">
                  <c:v>141.16</c:v>
                </c:pt>
                <c:pt idx="72">
                  <c:v>158.44999999999999</c:v>
                </c:pt>
                <c:pt idx="73">
                  <c:v>69.23</c:v>
                </c:pt>
                <c:pt idx="74">
                  <c:v>70.75</c:v>
                </c:pt>
                <c:pt idx="75">
                  <c:v>113.12</c:v>
                </c:pt>
                <c:pt idx="76">
                  <c:v>77.16</c:v>
                </c:pt>
                <c:pt idx="77" formatCode="0.00_ ">
                  <c:v>71.8</c:v>
                </c:pt>
                <c:pt idx="78">
                  <c:v>110.86</c:v>
                </c:pt>
                <c:pt idx="79">
                  <c:v>136.99</c:v>
                </c:pt>
                <c:pt idx="80">
                  <c:v>179.36</c:v>
                </c:pt>
                <c:pt idx="81" formatCode="0.00_ ">
                  <c:v>170.2</c:v>
                </c:pt>
                <c:pt idx="82">
                  <c:v>184.71</c:v>
                </c:pt>
                <c:pt idx="83" formatCode="0.00_ ">
                  <c:v>99.4</c:v>
                </c:pt>
                <c:pt idx="84">
                  <c:v>77.349999999999994</c:v>
                </c:pt>
                <c:pt idx="85">
                  <c:v>70.23</c:v>
                </c:pt>
                <c:pt idx="86">
                  <c:v>94.1</c:v>
                </c:pt>
                <c:pt idx="87">
                  <c:v>79.510000000000005</c:v>
                </c:pt>
                <c:pt idx="88">
                  <c:v>162.74</c:v>
                </c:pt>
                <c:pt idx="89">
                  <c:v>105.27</c:v>
                </c:pt>
              </c:numCache>
            </c:numRef>
          </c:xVal>
          <c:yVal>
            <c:numRef>
              <c:f>AreaWeightCorrelation_Trout!$D$2:$D$91</c:f>
              <c:numCache>
                <c:formatCode>General</c:formatCode>
                <c:ptCount val="90"/>
                <c:pt idx="0">
                  <c:v>38.22</c:v>
                </c:pt>
                <c:pt idx="1">
                  <c:v>36.85</c:v>
                </c:pt>
                <c:pt idx="2">
                  <c:v>39.19</c:v>
                </c:pt>
                <c:pt idx="3">
                  <c:v>38.659999999999997</c:v>
                </c:pt>
                <c:pt idx="4">
                  <c:v>35.479999999999997</c:v>
                </c:pt>
                <c:pt idx="5">
                  <c:v>37.75</c:v>
                </c:pt>
                <c:pt idx="6">
                  <c:v>37.130000000000003</c:v>
                </c:pt>
                <c:pt idx="7">
                  <c:v>37.35</c:v>
                </c:pt>
                <c:pt idx="8">
                  <c:v>37.770000000000003</c:v>
                </c:pt>
                <c:pt idx="9">
                  <c:v>35.909999999999997</c:v>
                </c:pt>
                <c:pt idx="10">
                  <c:v>38.24</c:v>
                </c:pt>
                <c:pt idx="11">
                  <c:v>38.11</c:v>
                </c:pt>
                <c:pt idx="12">
                  <c:v>38.24</c:v>
                </c:pt>
                <c:pt idx="13">
                  <c:v>37.4</c:v>
                </c:pt>
                <c:pt idx="14">
                  <c:v>37.19</c:v>
                </c:pt>
                <c:pt idx="15">
                  <c:v>35.69</c:v>
                </c:pt>
                <c:pt idx="16">
                  <c:v>37.479999999999997</c:v>
                </c:pt>
                <c:pt idx="17">
                  <c:v>19.5</c:v>
                </c:pt>
                <c:pt idx="18">
                  <c:v>22.4</c:v>
                </c:pt>
                <c:pt idx="19">
                  <c:v>20.3</c:v>
                </c:pt>
                <c:pt idx="20">
                  <c:v>20.7</c:v>
                </c:pt>
                <c:pt idx="21">
                  <c:v>21.9</c:v>
                </c:pt>
                <c:pt idx="22">
                  <c:v>22.2</c:v>
                </c:pt>
                <c:pt idx="23">
                  <c:v>21</c:v>
                </c:pt>
                <c:pt idx="24">
                  <c:v>23.1</c:v>
                </c:pt>
                <c:pt idx="25">
                  <c:v>18.8</c:v>
                </c:pt>
                <c:pt idx="26">
                  <c:v>18.600000000000001</c:v>
                </c:pt>
                <c:pt idx="27">
                  <c:v>19.7</c:v>
                </c:pt>
                <c:pt idx="28">
                  <c:v>21.8</c:v>
                </c:pt>
                <c:pt idx="29">
                  <c:v>21.6</c:v>
                </c:pt>
                <c:pt idx="30">
                  <c:v>19.7</c:v>
                </c:pt>
                <c:pt idx="31">
                  <c:v>21.9</c:v>
                </c:pt>
                <c:pt idx="32">
                  <c:v>20</c:v>
                </c:pt>
                <c:pt idx="33">
                  <c:v>17.8</c:v>
                </c:pt>
                <c:pt idx="34">
                  <c:v>23.6</c:v>
                </c:pt>
                <c:pt idx="35">
                  <c:v>22.6</c:v>
                </c:pt>
                <c:pt idx="36">
                  <c:v>18.7</c:v>
                </c:pt>
                <c:pt idx="37">
                  <c:v>21.8</c:v>
                </c:pt>
                <c:pt idx="38">
                  <c:v>21.8</c:v>
                </c:pt>
                <c:pt idx="39">
                  <c:v>23.4</c:v>
                </c:pt>
                <c:pt idx="40">
                  <c:v>20.9</c:v>
                </c:pt>
                <c:pt idx="41">
                  <c:v>21.6</c:v>
                </c:pt>
                <c:pt idx="42">
                  <c:v>20.2</c:v>
                </c:pt>
                <c:pt idx="43">
                  <c:v>22</c:v>
                </c:pt>
                <c:pt idx="44">
                  <c:v>21.3</c:v>
                </c:pt>
                <c:pt idx="45">
                  <c:v>21.7</c:v>
                </c:pt>
                <c:pt idx="46">
                  <c:v>19.5</c:v>
                </c:pt>
                <c:pt idx="47">
                  <c:v>19.100000000000001</c:v>
                </c:pt>
                <c:pt idx="48">
                  <c:v>18.399999999999999</c:v>
                </c:pt>
                <c:pt idx="49">
                  <c:v>19.5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21.1</c:v>
                </c:pt>
                <c:pt idx="53">
                  <c:v>23.1</c:v>
                </c:pt>
                <c:pt idx="54">
                  <c:v>21.9</c:v>
                </c:pt>
                <c:pt idx="55">
                  <c:v>21.9</c:v>
                </c:pt>
                <c:pt idx="56">
                  <c:v>18.600000000000001</c:v>
                </c:pt>
                <c:pt idx="57">
                  <c:v>21.7</c:v>
                </c:pt>
                <c:pt idx="58">
                  <c:v>21.7</c:v>
                </c:pt>
                <c:pt idx="59">
                  <c:v>25</c:v>
                </c:pt>
                <c:pt idx="60">
                  <c:v>18.600000000000001</c:v>
                </c:pt>
                <c:pt idx="61">
                  <c:v>19.7</c:v>
                </c:pt>
                <c:pt idx="62">
                  <c:v>21.5</c:v>
                </c:pt>
                <c:pt idx="63">
                  <c:v>20.399999999999999</c:v>
                </c:pt>
                <c:pt idx="64">
                  <c:v>22</c:v>
                </c:pt>
                <c:pt idx="65">
                  <c:v>21.5</c:v>
                </c:pt>
                <c:pt idx="66">
                  <c:v>21.3</c:v>
                </c:pt>
                <c:pt idx="67">
                  <c:v>21.2</c:v>
                </c:pt>
                <c:pt idx="68">
                  <c:v>20.9</c:v>
                </c:pt>
                <c:pt idx="69">
                  <c:v>19.100000000000001</c:v>
                </c:pt>
                <c:pt idx="70">
                  <c:v>20.7</c:v>
                </c:pt>
                <c:pt idx="71">
                  <c:v>22.6</c:v>
                </c:pt>
                <c:pt idx="72">
                  <c:v>22.8</c:v>
                </c:pt>
                <c:pt idx="73">
                  <c:v>19.100000000000001</c:v>
                </c:pt>
                <c:pt idx="74">
                  <c:v>18.100000000000001</c:v>
                </c:pt>
                <c:pt idx="75">
                  <c:v>20.2</c:v>
                </c:pt>
                <c:pt idx="76">
                  <c:v>18.600000000000001</c:v>
                </c:pt>
                <c:pt idx="77">
                  <c:v>18.399999999999999</c:v>
                </c:pt>
                <c:pt idx="78">
                  <c:v>21.3</c:v>
                </c:pt>
                <c:pt idx="79">
                  <c:v>22</c:v>
                </c:pt>
                <c:pt idx="80">
                  <c:v>22.7</c:v>
                </c:pt>
                <c:pt idx="81">
                  <c:v>23.8</c:v>
                </c:pt>
                <c:pt idx="82">
                  <c:v>23.9</c:v>
                </c:pt>
                <c:pt idx="83">
                  <c:v>21.2</c:v>
                </c:pt>
                <c:pt idx="84">
                  <c:v>18.7</c:v>
                </c:pt>
                <c:pt idx="85">
                  <c:v>18.399999999999999</c:v>
                </c:pt>
                <c:pt idx="86">
                  <c:v>19.899999999999999</c:v>
                </c:pt>
                <c:pt idx="87">
                  <c:v>19.8</c:v>
                </c:pt>
                <c:pt idx="88">
                  <c:v>21.9</c:v>
                </c:pt>
                <c:pt idx="89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5-4540-B0DA-C4C7E36A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2.0833607220864782E-2"/>
                  <c:y val="0.4316308963446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AreaWeightCorrelation_Trout!$C$2:$C$91</c:f>
              <c:numCache>
                <c:formatCode>General</c:formatCode>
                <c:ptCount val="90"/>
                <c:pt idx="0">
                  <c:v>675</c:v>
                </c:pt>
                <c:pt idx="1">
                  <c:v>690</c:v>
                </c:pt>
                <c:pt idx="2">
                  <c:v>815</c:v>
                </c:pt>
                <c:pt idx="3">
                  <c:v>790</c:v>
                </c:pt>
                <c:pt idx="4">
                  <c:v>660</c:v>
                </c:pt>
                <c:pt idx="5">
                  <c:v>700</c:v>
                </c:pt>
                <c:pt idx="6">
                  <c:v>700</c:v>
                </c:pt>
                <c:pt idx="7">
                  <c:v>690</c:v>
                </c:pt>
                <c:pt idx="8">
                  <c:v>725</c:v>
                </c:pt>
                <c:pt idx="9">
                  <c:v>640</c:v>
                </c:pt>
                <c:pt idx="10">
                  <c:v>770</c:v>
                </c:pt>
                <c:pt idx="11">
                  <c:v>710</c:v>
                </c:pt>
                <c:pt idx="12">
                  <c:v>830</c:v>
                </c:pt>
                <c:pt idx="13">
                  <c:v>705</c:v>
                </c:pt>
                <c:pt idx="14">
                  <c:v>705</c:v>
                </c:pt>
                <c:pt idx="15">
                  <c:v>665</c:v>
                </c:pt>
                <c:pt idx="16">
                  <c:v>755</c:v>
                </c:pt>
                <c:pt idx="17">
                  <c:v>85.81</c:v>
                </c:pt>
                <c:pt idx="18">
                  <c:v>137.62</c:v>
                </c:pt>
                <c:pt idx="19">
                  <c:v>121.05</c:v>
                </c:pt>
                <c:pt idx="20">
                  <c:v>121.19</c:v>
                </c:pt>
                <c:pt idx="21">
                  <c:v>133.33000000000001</c:v>
                </c:pt>
                <c:pt idx="22">
                  <c:v>157.07</c:v>
                </c:pt>
                <c:pt idx="23">
                  <c:v>126.22</c:v>
                </c:pt>
                <c:pt idx="24">
                  <c:v>164.76</c:v>
                </c:pt>
                <c:pt idx="25">
                  <c:v>82.63</c:v>
                </c:pt>
                <c:pt idx="26">
                  <c:v>79.13</c:v>
                </c:pt>
                <c:pt idx="27">
                  <c:v>88.09</c:v>
                </c:pt>
                <c:pt idx="28">
                  <c:v>143.05000000000001</c:v>
                </c:pt>
                <c:pt idx="29">
                  <c:v>132.13</c:v>
                </c:pt>
                <c:pt idx="30">
                  <c:v>86.53</c:v>
                </c:pt>
                <c:pt idx="31">
                  <c:v>118.23</c:v>
                </c:pt>
                <c:pt idx="32">
                  <c:v>107.5</c:v>
                </c:pt>
                <c:pt idx="33">
                  <c:v>68.28</c:v>
                </c:pt>
                <c:pt idx="34">
                  <c:v>169.3</c:v>
                </c:pt>
                <c:pt idx="35">
                  <c:v>138.72999999999999</c:v>
                </c:pt>
                <c:pt idx="36">
                  <c:v>75.680000000000007</c:v>
                </c:pt>
                <c:pt idx="37">
                  <c:v>136.86000000000001</c:v>
                </c:pt>
                <c:pt idx="38">
                  <c:v>154.62</c:v>
                </c:pt>
                <c:pt idx="39">
                  <c:v>179.17</c:v>
                </c:pt>
                <c:pt idx="40">
                  <c:v>116.76</c:v>
                </c:pt>
                <c:pt idx="41">
                  <c:v>143.34</c:v>
                </c:pt>
                <c:pt idx="42">
                  <c:v>106.55</c:v>
                </c:pt>
                <c:pt idx="43">
                  <c:v>122.63</c:v>
                </c:pt>
                <c:pt idx="44">
                  <c:v>118.14</c:v>
                </c:pt>
                <c:pt idx="45">
                  <c:v>135.34</c:v>
                </c:pt>
                <c:pt idx="46" formatCode="0.00_ ">
                  <c:v>72.099999999999994</c:v>
                </c:pt>
                <c:pt idx="47">
                  <c:v>77.61</c:v>
                </c:pt>
                <c:pt idx="48">
                  <c:v>66.430000000000007</c:v>
                </c:pt>
                <c:pt idx="49">
                  <c:v>94.01</c:v>
                </c:pt>
                <c:pt idx="50">
                  <c:v>106.36</c:v>
                </c:pt>
                <c:pt idx="51" formatCode="0.00_ ">
                  <c:v>113.2</c:v>
                </c:pt>
                <c:pt idx="52">
                  <c:v>111.76</c:v>
                </c:pt>
                <c:pt idx="53">
                  <c:v>164.36</c:v>
                </c:pt>
                <c:pt idx="54">
                  <c:v>122.99</c:v>
                </c:pt>
                <c:pt idx="55">
                  <c:v>135.74</c:v>
                </c:pt>
                <c:pt idx="56" formatCode="0.00_ ">
                  <c:v>81.3</c:v>
                </c:pt>
                <c:pt idx="57">
                  <c:v>132.85</c:v>
                </c:pt>
                <c:pt idx="58">
                  <c:v>152.06</c:v>
                </c:pt>
                <c:pt idx="59" formatCode="0.00_ ">
                  <c:v>211.2</c:v>
                </c:pt>
                <c:pt idx="60">
                  <c:v>88.74</c:v>
                </c:pt>
                <c:pt idx="61">
                  <c:v>99.11</c:v>
                </c:pt>
                <c:pt idx="62">
                  <c:v>141.51</c:v>
                </c:pt>
                <c:pt idx="63">
                  <c:v>115.34</c:v>
                </c:pt>
                <c:pt idx="64">
                  <c:v>143.41999999999999</c:v>
                </c:pt>
                <c:pt idx="65">
                  <c:v>119.69</c:v>
                </c:pt>
                <c:pt idx="66">
                  <c:v>126.3</c:v>
                </c:pt>
                <c:pt idx="67">
                  <c:v>120.87</c:v>
                </c:pt>
                <c:pt idx="68">
                  <c:v>121.07</c:v>
                </c:pt>
                <c:pt idx="69">
                  <c:v>95.24</c:v>
                </c:pt>
                <c:pt idx="70">
                  <c:v>103.16</c:v>
                </c:pt>
                <c:pt idx="71">
                  <c:v>141.16</c:v>
                </c:pt>
                <c:pt idx="72">
                  <c:v>158.44999999999999</c:v>
                </c:pt>
                <c:pt idx="73">
                  <c:v>69.23</c:v>
                </c:pt>
                <c:pt idx="74">
                  <c:v>70.75</c:v>
                </c:pt>
                <c:pt idx="75">
                  <c:v>113.12</c:v>
                </c:pt>
                <c:pt idx="76">
                  <c:v>77.16</c:v>
                </c:pt>
                <c:pt idx="77" formatCode="0.00_ ">
                  <c:v>71.8</c:v>
                </c:pt>
                <c:pt idx="78">
                  <c:v>110.86</c:v>
                </c:pt>
                <c:pt idx="79">
                  <c:v>136.99</c:v>
                </c:pt>
                <c:pt idx="80">
                  <c:v>179.36</c:v>
                </c:pt>
                <c:pt idx="81" formatCode="0.00_ ">
                  <c:v>170.2</c:v>
                </c:pt>
                <c:pt idx="82">
                  <c:v>184.71</c:v>
                </c:pt>
                <c:pt idx="83" formatCode="0.00_ ">
                  <c:v>99.4</c:v>
                </c:pt>
                <c:pt idx="84">
                  <c:v>77.349999999999994</c:v>
                </c:pt>
                <c:pt idx="85">
                  <c:v>70.23</c:v>
                </c:pt>
                <c:pt idx="86">
                  <c:v>94.1</c:v>
                </c:pt>
                <c:pt idx="87">
                  <c:v>79.510000000000005</c:v>
                </c:pt>
                <c:pt idx="88">
                  <c:v>162.74</c:v>
                </c:pt>
                <c:pt idx="89">
                  <c:v>105.27</c:v>
                </c:pt>
              </c:numCache>
            </c:numRef>
          </c:xVal>
          <c:yVal>
            <c:numRef>
              <c:f>AreaWeightCorrelation_Trout!$E$2:$E$91</c:f>
              <c:numCache>
                <c:formatCode>General</c:formatCode>
                <c:ptCount val="90"/>
                <c:pt idx="0">
                  <c:v>10.039999999999999</c:v>
                </c:pt>
                <c:pt idx="1">
                  <c:v>10.039999999999999</c:v>
                </c:pt>
                <c:pt idx="2">
                  <c:v>10.93</c:v>
                </c:pt>
                <c:pt idx="3">
                  <c:v>10.4</c:v>
                </c:pt>
                <c:pt idx="4">
                  <c:v>10.54</c:v>
                </c:pt>
                <c:pt idx="5">
                  <c:v>10.36</c:v>
                </c:pt>
                <c:pt idx="6">
                  <c:v>10.3</c:v>
                </c:pt>
                <c:pt idx="7">
                  <c:v>9.92</c:v>
                </c:pt>
                <c:pt idx="8">
                  <c:v>10.06</c:v>
                </c:pt>
                <c:pt idx="9">
                  <c:v>10.130000000000001</c:v>
                </c:pt>
                <c:pt idx="10">
                  <c:v>10.72</c:v>
                </c:pt>
                <c:pt idx="11">
                  <c:v>9.92</c:v>
                </c:pt>
                <c:pt idx="12">
                  <c:v>10.78</c:v>
                </c:pt>
                <c:pt idx="13">
                  <c:v>9.98</c:v>
                </c:pt>
                <c:pt idx="14">
                  <c:v>10.61</c:v>
                </c:pt>
                <c:pt idx="15">
                  <c:v>9.65</c:v>
                </c:pt>
                <c:pt idx="16">
                  <c:v>10.130000000000001</c:v>
                </c:pt>
                <c:pt idx="17">
                  <c:v>4.5999999999999996</c:v>
                </c:pt>
                <c:pt idx="18">
                  <c:v>5.6</c:v>
                </c:pt>
                <c:pt idx="19">
                  <c:v>5.3</c:v>
                </c:pt>
                <c:pt idx="20">
                  <c:v>5.5</c:v>
                </c:pt>
                <c:pt idx="21">
                  <c:v>5.5</c:v>
                </c:pt>
                <c:pt idx="22">
                  <c:v>6.3</c:v>
                </c:pt>
                <c:pt idx="23">
                  <c:v>5.3</c:v>
                </c:pt>
                <c:pt idx="24">
                  <c:v>6.6</c:v>
                </c:pt>
                <c:pt idx="25">
                  <c:v>5.0999999999999996</c:v>
                </c:pt>
                <c:pt idx="26">
                  <c:v>4.5</c:v>
                </c:pt>
                <c:pt idx="27">
                  <c:v>4.7</c:v>
                </c:pt>
                <c:pt idx="28">
                  <c:v>5.9</c:v>
                </c:pt>
                <c:pt idx="29">
                  <c:v>5.5</c:v>
                </c:pt>
                <c:pt idx="30">
                  <c:v>4.5</c:v>
                </c:pt>
                <c:pt idx="31">
                  <c:v>5.2</c:v>
                </c:pt>
                <c:pt idx="32">
                  <c:v>5.2</c:v>
                </c:pt>
                <c:pt idx="33">
                  <c:v>4</c:v>
                </c:pt>
                <c:pt idx="34">
                  <c:v>5.9</c:v>
                </c:pt>
                <c:pt idx="35">
                  <c:v>5.3</c:v>
                </c:pt>
                <c:pt idx="36">
                  <c:v>4.5</c:v>
                </c:pt>
                <c:pt idx="37">
                  <c:v>5.9</c:v>
                </c:pt>
                <c:pt idx="38">
                  <c:v>6.3</c:v>
                </c:pt>
                <c:pt idx="39">
                  <c:v>6.3</c:v>
                </c:pt>
                <c:pt idx="40">
                  <c:v>5.2</c:v>
                </c:pt>
                <c:pt idx="41">
                  <c:v>5.9</c:v>
                </c:pt>
                <c:pt idx="42">
                  <c:v>5</c:v>
                </c:pt>
                <c:pt idx="43">
                  <c:v>5.0999999999999996</c:v>
                </c:pt>
                <c:pt idx="44">
                  <c:v>5.4</c:v>
                </c:pt>
                <c:pt idx="45">
                  <c:v>5.7</c:v>
                </c:pt>
                <c:pt idx="46">
                  <c:v>4</c:v>
                </c:pt>
                <c:pt idx="47">
                  <c:v>4.5999999999999996</c:v>
                </c:pt>
                <c:pt idx="48">
                  <c:v>4.3</c:v>
                </c:pt>
                <c:pt idx="49">
                  <c:v>5.2</c:v>
                </c:pt>
                <c:pt idx="50">
                  <c:v>5.2</c:v>
                </c:pt>
                <c:pt idx="51">
                  <c:v>5.3</c:v>
                </c:pt>
                <c:pt idx="52">
                  <c:v>5.2</c:v>
                </c:pt>
                <c:pt idx="53">
                  <c:v>6.1</c:v>
                </c:pt>
                <c:pt idx="54">
                  <c:v>5.5</c:v>
                </c:pt>
                <c:pt idx="55">
                  <c:v>6.1</c:v>
                </c:pt>
                <c:pt idx="56">
                  <c:v>4.5</c:v>
                </c:pt>
                <c:pt idx="57">
                  <c:v>5.7</c:v>
                </c:pt>
                <c:pt idx="58">
                  <c:v>5.4</c:v>
                </c:pt>
                <c:pt idx="59">
                  <c:v>6.8</c:v>
                </c:pt>
                <c:pt idx="60">
                  <c:v>4.5999999999999996</c:v>
                </c:pt>
                <c:pt idx="61">
                  <c:v>4.9000000000000004</c:v>
                </c:pt>
                <c:pt idx="62">
                  <c:v>5.9</c:v>
                </c:pt>
                <c:pt idx="63">
                  <c:v>5.3</c:v>
                </c:pt>
                <c:pt idx="64">
                  <c:v>5.8</c:v>
                </c:pt>
                <c:pt idx="65">
                  <c:v>5.0999999999999996</c:v>
                </c:pt>
                <c:pt idx="66">
                  <c:v>5.5</c:v>
                </c:pt>
                <c:pt idx="67">
                  <c:v>5.0999999999999996</c:v>
                </c:pt>
                <c:pt idx="68">
                  <c:v>5.7</c:v>
                </c:pt>
                <c:pt idx="69">
                  <c:v>5.0999999999999996</c:v>
                </c:pt>
                <c:pt idx="70">
                  <c:v>5</c:v>
                </c:pt>
                <c:pt idx="71">
                  <c:v>5.8</c:v>
                </c:pt>
                <c:pt idx="72">
                  <c:v>5.9</c:v>
                </c:pt>
                <c:pt idx="73">
                  <c:v>3.9</c:v>
                </c:pt>
                <c:pt idx="74">
                  <c:v>4.3</c:v>
                </c:pt>
                <c:pt idx="75">
                  <c:v>5.3</c:v>
                </c:pt>
                <c:pt idx="76">
                  <c:v>4.5999999999999996</c:v>
                </c:pt>
                <c:pt idx="77">
                  <c:v>4.3</c:v>
                </c:pt>
                <c:pt idx="78">
                  <c:v>5</c:v>
                </c:pt>
                <c:pt idx="79">
                  <c:v>5.5</c:v>
                </c:pt>
                <c:pt idx="80">
                  <c:v>6.4</c:v>
                </c:pt>
                <c:pt idx="81">
                  <c:v>6.2</c:v>
                </c:pt>
                <c:pt idx="82">
                  <c:v>6.3</c:v>
                </c:pt>
                <c:pt idx="83">
                  <c:v>4.8</c:v>
                </c:pt>
                <c:pt idx="84">
                  <c:v>4.5</c:v>
                </c:pt>
                <c:pt idx="85">
                  <c:v>4.2</c:v>
                </c:pt>
                <c:pt idx="86">
                  <c:v>5</c:v>
                </c:pt>
                <c:pt idx="87">
                  <c:v>4.4000000000000004</c:v>
                </c:pt>
                <c:pt idx="88">
                  <c:v>6.5</c:v>
                </c:pt>
                <c:pt idx="8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A-4CEE-A6AE-994CCAAF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383463805621055E-2"/>
                  <c:y val="0.30204146762908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>
                        <a:solidFill>
                          <a:srgbClr val="FF0000"/>
                        </a:solidFill>
                      </a:rPr>
                      <a:t>y = 0.0498x + 1.2514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0.9969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AreaWeightCorrelation_Trout!$F$2:$F$91</c:f>
              <c:numCache>
                <c:formatCode>0</c:formatCode>
                <c:ptCount val="90"/>
                <c:pt idx="0">
                  <c:v>14666.114735999998</c:v>
                </c:pt>
                <c:pt idx="1">
                  <c:v>13633.5419</c:v>
                </c:pt>
                <c:pt idx="2">
                  <c:v>16786.907172999996</c:v>
                </c:pt>
                <c:pt idx="3">
                  <c:v>15543.794239999997</c:v>
                </c:pt>
                <c:pt idx="4">
                  <c:v>13268.072415999997</c:v>
                </c:pt>
                <c:pt idx="5">
                  <c:v>14763.647499999999</c:v>
                </c:pt>
                <c:pt idx="6">
                  <c:v>14199.960070000003</c:v>
                </c:pt>
                <c:pt idx="7">
                  <c:v>13838.6232</c:v>
                </c:pt>
                <c:pt idx="8">
                  <c:v>14351.323374000005</c:v>
                </c:pt>
                <c:pt idx="9">
                  <c:v>13062.919652999999</c:v>
                </c:pt>
                <c:pt idx="10">
                  <c:v>15675.830272000003</c:v>
                </c:pt>
                <c:pt idx="11">
                  <c:v>14407.531232000001</c:v>
                </c:pt>
                <c:pt idx="12">
                  <c:v>15763.568128000001</c:v>
                </c:pt>
                <c:pt idx="13">
                  <c:v>13959.624800000001</c:v>
                </c:pt>
                <c:pt idx="14">
                  <c:v>14674.649620999997</c:v>
                </c:pt>
                <c:pt idx="15">
                  <c:v>12291.939364999998</c:v>
                </c:pt>
                <c:pt idx="16">
                  <c:v>14230.121551999997</c:v>
                </c:pt>
                <c:pt idx="17">
                  <c:v>1749.1499999999999</c:v>
                </c:pt>
                <c:pt idx="18">
                  <c:v>2809.8559999999993</c:v>
                </c:pt>
                <c:pt idx="19">
                  <c:v>2184.0770000000002</c:v>
                </c:pt>
                <c:pt idx="20">
                  <c:v>2356.6949999999997</c:v>
                </c:pt>
                <c:pt idx="21">
                  <c:v>2637.8549999999996</c:v>
                </c:pt>
                <c:pt idx="22">
                  <c:v>3104.8919999999998</c:v>
                </c:pt>
                <c:pt idx="23">
                  <c:v>2337.2999999999997</c:v>
                </c:pt>
                <c:pt idx="24">
                  <c:v>3521.826</c:v>
                </c:pt>
                <c:pt idx="25">
                  <c:v>1802.5440000000001</c:v>
                </c:pt>
                <c:pt idx="26">
                  <c:v>1556.8200000000002</c:v>
                </c:pt>
                <c:pt idx="27">
                  <c:v>1824.0229999999999</c:v>
                </c:pt>
                <c:pt idx="28">
                  <c:v>2803.9160000000002</c:v>
                </c:pt>
                <c:pt idx="29">
                  <c:v>2566.0800000000004</c:v>
                </c:pt>
                <c:pt idx="30">
                  <c:v>1746.405</c:v>
                </c:pt>
                <c:pt idx="31">
                  <c:v>2493.9719999999998</c:v>
                </c:pt>
                <c:pt idx="32">
                  <c:v>2080</c:v>
                </c:pt>
                <c:pt idx="33">
                  <c:v>1267.3600000000001</c:v>
                </c:pt>
                <c:pt idx="34">
                  <c:v>3286.0640000000003</c:v>
                </c:pt>
                <c:pt idx="35">
                  <c:v>2707.0280000000002</c:v>
                </c:pt>
                <c:pt idx="36">
                  <c:v>1573.605</c:v>
                </c:pt>
                <c:pt idx="37">
                  <c:v>2803.9160000000002</c:v>
                </c:pt>
                <c:pt idx="38">
                  <c:v>2994.0120000000002</c:v>
                </c:pt>
                <c:pt idx="39">
                  <c:v>3449.6279999999997</c:v>
                </c:pt>
                <c:pt idx="40">
                  <c:v>2271.4119999999998</c:v>
                </c:pt>
                <c:pt idx="41">
                  <c:v>2752.7040000000006</c:v>
                </c:pt>
                <c:pt idx="42">
                  <c:v>2040.1999999999998</c:v>
                </c:pt>
                <c:pt idx="43">
                  <c:v>2468.3999999999996</c:v>
                </c:pt>
                <c:pt idx="44">
                  <c:v>2449.9260000000004</c:v>
                </c:pt>
                <c:pt idx="45">
                  <c:v>2684.0729999999999</c:v>
                </c:pt>
                <c:pt idx="46">
                  <c:v>1521</c:v>
                </c:pt>
                <c:pt idx="47">
                  <c:v>1678.1260000000002</c:v>
                </c:pt>
                <c:pt idx="48">
                  <c:v>1455.8079999999998</c:v>
                </c:pt>
                <c:pt idx="49">
                  <c:v>1977.3</c:v>
                </c:pt>
                <c:pt idx="50">
                  <c:v>2185.3000000000002</c:v>
                </c:pt>
                <c:pt idx="51">
                  <c:v>2205.6479999999997</c:v>
                </c:pt>
                <c:pt idx="52">
                  <c:v>2315.0920000000001</c:v>
                </c:pt>
                <c:pt idx="53">
                  <c:v>3255.0209999999997</c:v>
                </c:pt>
                <c:pt idx="54">
                  <c:v>2637.8549999999996</c:v>
                </c:pt>
                <c:pt idx="55">
                  <c:v>2925.6209999999996</c:v>
                </c:pt>
                <c:pt idx="56">
                  <c:v>1556.8200000000002</c:v>
                </c:pt>
                <c:pt idx="57">
                  <c:v>2684.0729999999999</c:v>
                </c:pt>
                <c:pt idx="58">
                  <c:v>2542.806</c:v>
                </c:pt>
                <c:pt idx="59">
                  <c:v>4250</c:v>
                </c:pt>
                <c:pt idx="60">
                  <c:v>1591.4159999999999</c:v>
                </c:pt>
                <c:pt idx="61">
                  <c:v>1901.6410000000001</c:v>
                </c:pt>
                <c:pt idx="62">
                  <c:v>2727.2750000000001</c:v>
                </c:pt>
                <c:pt idx="63">
                  <c:v>2205.6479999999997</c:v>
                </c:pt>
                <c:pt idx="64">
                  <c:v>2807.2</c:v>
                </c:pt>
                <c:pt idx="65">
                  <c:v>2357.4749999999999</c:v>
                </c:pt>
                <c:pt idx="66">
                  <c:v>2495.2950000000001</c:v>
                </c:pt>
                <c:pt idx="67">
                  <c:v>2292.1439999999998</c:v>
                </c:pt>
                <c:pt idx="68">
                  <c:v>2489.8169999999996</c:v>
                </c:pt>
                <c:pt idx="69">
                  <c:v>1860.5310000000002</c:v>
                </c:pt>
                <c:pt idx="70">
                  <c:v>2142.4499999999998</c:v>
                </c:pt>
                <c:pt idx="71">
                  <c:v>2962.4080000000004</c:v>
                </c:pt>
                <c:pt idx="72">
                  <c:v>3067.0560000000005</c:v>
                </c:pt>
                <c:pt idx="73">
                  <c:v>1422.7590000000002</c:v>
                </c:pt>
                <c:pt idx="74">
                  <c:v>1408.7230000000002</c:v>
                </c:pt>
                <c:pt idx="75">
                  <c:v>2162.6119999999996</c:v>
                </c:pt>
                <c:pt idx="76">
                  <c:v>1591.4159999999999</c:v>
                </c:pt>
                <c:pt idx="77">
                  <c:v>1455.8079999999998</c:v>
                </c:pt>
                <c:pt idx="78">
                  <c:v>2268.4500000000003</c:v>
                </c:pt>
                <c:pt idx="79">
                  <c:v>2662</c:v>
                </c:pt>
                <c:pt idx="80">
                  <c:v>3297.8559999999998</c:v>
                </c:pt>
                <c:pt idx="81">
                  <c:v>3511.9280000000003</c:v>
                </c:pt>
                <c:pt idx="82">
                  <c:v>3598.6229999999996</c:v>
                </c:pt>
                <c:pt idx="83">
                  <c:v>2157.3119999999999</c:v>
                </c:pt>
                <c:pt idx="84">
                  <c:v>1573.605</c:v>
                </c:pt>
                <c:pt idx="85">
                  <c:v>1421.9519999999998</c:v>
                </c:pt>
                <c:pt idx="86">
                  <c:v>1980.0499999999997</c:v>
                </c:pt>
                <c:pt idx="87">
                  <c:v>1724.9760000000003</c:v>
                </c:pt>
                <c:pt idx="88">
                  <c:v>3117.4649999999997</c:v>
                </c:pt>
                <c:pt idx="89">
                  <c:v>2163.2000000000003</c:v>
                </c:pt>
              </c:numCache>
            </c:numRef>
          </c:xVal>
          <c:yVal>
            <c:numRef>
              <c:f>AreaWeightCorrelation_Trout!$C$2:$C$91</c:f>
              <c:numCache>
                <c:formatCode>General</c:formatCode>
                <c:ptCount val="90"/>
                <c:pt idx="0">
                  <c:v>675</c:v>
                </c:pt>
                <c:pt idx="1">
                  <c:v>690</c:v>
                </c:pt>
                <c:pt idx="2">
                  <c:v>815</c:v>
                </c:pt>
                <c:pt idx="3">
                  <c:v>790</c:v>
                </c:pt>
                <c:pt idx="4">
                  <c:v>660</c:v>
                </c:pt>
                <c:pt idx="5">
                  <c:v>700</c:v>
                </c:pt>
                <c:pt idx="6">
                  <c:v>700</c:v>
                </c:pt>
                <c:pt idx="7">
                  <c:v>690</c:v>
                </c:pt>
                <c:pt idx="8">
                  <c:v>725</c:v>
                </c:pt>
                <c:pt idx="9">
                  <c:v>640</c:v>
                </c:pt>
                <c:pt idx="10">
                  <c:v>770</c:v>
                </c:pt>
                <c:pt idx="11">
                  <c:v>710</c:v>
                </c:pt>
                <c:pt idx="12">
                  <c:v>830</c:v>
                </c:pt>
                <c:pt idx="13">
                  <c:v>705</c:v>
                </c:pt>
                <c:pt idx="14">
                  <c:v>705</c:v>
                </c:pt>
                <c:pt idx="15">
                  <c:v>665</c:v>
                </c:pt>
                <c:pt idx="16">
                  <c:v>755</c:v>
                </c:pt>
                <c:pt idx="17">
                  <c:v>85.81</c:v>
                </c:pt>
                <c:pt idx="18">
                  <c:v>137.62</c:v>
                </c:pt>
                <c:pt idx="19">
                  <c:v>121.05</c:v>
                </c:pt>
                <c:pt idx="20">
                  <c:v>121.19</c:v>
                </c:pt>
                <c:pt idx="21">
                  <c:v>133.33000000000001</c:v>
                </c:pt>
                <c:pt idx="22">
                  <c:v>157.07</c:v>
                </c:pt>
                <c:pt idx="23">
                  <c:v>126.22</c:v>
                </c:pt>
                <c:pt idx="24">
                  <c:v>164.76</c:v>
                </c:pt>
                <c:pt idx="25">
                  <c:v>82.63</c:v>
                </c:pt>
                <c:pt idx="26">
                  <c:v>79.13</c:v>
                </c:pt>
                <c:pt idx="27">
                  <c:v>88.09</c:v>
                </c:pt>
                <c:pt idx="28">
                  <c:v>143.05000000000001</c:v>
                </c:pt>
                <c:pt idx="29">
                  <c:v>132.13</c:v>
                </c:pt>
                <c:pt idx="30">
                  <c:v>86.53</c:v>
                </c:pt>
                <c:pt idx="31">
                  <c:v>118.23</c:v>
                </c:pt>
                <c:pt idx="32">
                  <c:v>107.5</c:v>
                </c:pt>
                <c:pt idx="33">
                  <c:v>68.28</c:v>
                </c:pt>
                <c:pt idx="34">
                  <c:v>169.3</c:v>
                </c:pt>
                <c:pt idx="35">
                  <c:v>138.72999999999999</c:v>
                </c:pt>
                <c:pt idx="36">
                  <c:v>75.680000000000007</c:v>
                </c:pt>
                <c:pt idx="37">
                  <c:v>136.86000000000001</c:v>
                </c:pt>
                <c:pt idx="38">
                  <c:v>154.62</c:v>
                </c:pt>
                <c:pt idx="39">
                  <c:v>179.17</c:v>
                </c:pt>
                <c:pt idx="40">
                  <c:v>116.76</c:v>
                </c:pt>
                <c:pt idx="41">
                  <c:v>143.34</c:v>
                </c:pt>
                <c:pt idx="42">
                  <c:v>106.55</c:v>
                </c:pt>
                <c:pt idx="43">
                  <c:v>122.63</c:v>
                </c:pt>
                <c:pt idx="44">
                  <c:v>118.14</c:v>
                </c:pt>
                <c:pt idx="45">
                  <c:v>135.34</c:v>
                </c:pt>
                <c:pt idx="46" formatCode="0.00_ ">
                  <c:v>72.099999999999994</c:v>
                </c:pt>
                <c:pt idx="47">
                  <c:v>77.61</c:v>
                </c:pt>
                <c:pt idx="48">
                  <c:v>66.430000000000007</c:v>
                </c:pt>
                <c:pt idx="49">
                  <c:v>94.01</c:v>
                </c:pt>
                <c:pt idx="50">
                  <c:v>106.36</c:v>
                </c:pt>
                <c:pt idx="51" formatCode="0.00_ ">
                  <c:v>113.2</c:v>
                </c:pt>
                <c:pt idx="52">
                  <c:v>111.76</c:v>
                </c:pt>
                <c:pt idx="53">
                  <c:v>164.36</c:v>
                </c:pt>
                <c:pt idx="54">
                  <c:v>122.99</c:v>
                </c:pt>
                <c:pt idx="55">
                  <c:v>135.74</c:v>
                </c:pt>
                <c:pt idx="56" formatCode="0.00_ ">
                  <c:v>81.3</c:v>
                </c:pt>
                <c:pt idx="57">
                  <c:v>132.85</c:v>
                </c:pt>
                <c:pt idx="58">
                  <c:v>152.06</c:v>
                </c:pt>
                <c:pt idx="59" formatCode="0.00_ ">
                  <c:v>211.2</c:v>
                </c:pt>
                <c:pt idx="60">
                  <c:v>88.74</c:v>
                </c:pt>
                <c:pt idx="61">
                  <c:v>99.11</c:v>
                </c:pt>
                <c:pt idx="62">
                  <c:v>141.51</c:v>
                </c:pt>
                <c:pt idx="63">
                  <c:v>115.34</c:v>
                </c:pt>
                <c:pt idx="64">
                  <c:v>143.41999999999999</c:v>
                </c:pt>
                <c:pt idx="65">
                  <c:v>119.69</c:v>
                </c:pt>
                <c:pt idx="66">
                  <c:v>126.3</c:v>
                </c:pt>
                <c:pt idx="67">
                  <c:v>120.87</c:v>
                </c:pt>
                <c:pt idx="68">
                  <c:v>121.07</c:v>
                </c:pt>
                <c:pt idx="69">
                  <c:v>95.24</c:v>
                </c:pt>
                <c:pt idx="70">
                  <c:v>103.16</c:v>
                </c:pt>
                <c:pt idx="71">
                  <c:v>141.16</c:v>
                </c:pt>
                <c:pt idx="72">
                  <c:v>158.44999999999999</c:v>
                </c:pt>
                <c:pt idx="73">
                  <c:v>69.23</c:v>
                </c:pt>
                <c:pt idx="74">
                  <c:v>70.75</c:v>
                </c:pt>
                <c:pt idx="75">
                  <c:v>113.12</c:v>
                </c:pt>
                <c:pt idx="76">
                  <c:v>77.16</c:v>
                </c:pt>
                <c:pt idx="77" formatCode="0.00_ ">
                  <c:v>71.8</c:v>
                </c:pt>
                <c:pt idx="78">
                  <c:v>110.86</c:v>
                </c:pt>
                <c:pt idx="79">
                  <c:v>136.99</c:v>
                </c:pt>
                <c:pt idx="80">
                  <c:v>179.36</c:v>
                </c:pt>
                <c:pt idx="81" formatCode="0.00_ ">
                  <c:v>170.2</c:v>
                </c:pt>
                <c:pt idx="82">
                  <c:v>184.71</c:v>
                </c:pt>
                <c:pt idx="83" formatCode="0.00_ ">
                  <c:v>99.4</c:v>
                </c:pt>
                <c:pt idx="84">
                  <c:v>77.349999999999994</c:v>
                </c:pt>
                <c:pt idx="85">
                  <c:v>70.23</c:v>
                </c:pt>
                <c:pt idx="86">
                  <c:v>94.1</c:v>
                </c:pt>
                <c:pt idx="87">
                  <c:v>79.510000000000005</c:v>
                </c:pt>
                <c:pt idx="88">
                  <c:v>162.74</c:v>
                </c:pt>
                <c:pt idx="89">
                  <c:v>105.27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CFC-B61B-E703362E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9108531445383283E-2"/>
                  <c:y val="0.372057789728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AreaWeightCorrelation_Trout!$C$2:$C$91</c:f>
              <c:numCache>
                <c:formatCode>General</c:formatCode>
                <c:ptCount val="90"/>
                <c:pt idx="0">
                  <c:v>675</c:v>
                </c:pt>
                <c:pt idx="1">
                  <c:v>690</c:v>
                </c:pt>
                <c:pt idx="2">
                  <c:v>815</c:v>
                </c:pt>
                <c:pt idx="3">
                  <c:v>790</c:v>
                </c:pt>
                <c:pt idx="4">
                  <c:v>660</c:v>
                </c:pt>
                <c:pt idx="5">
                  <c:v>700</c:v>
                </c:pt>
                <c:pt idx="6">
                  <c:v>700</c:v>
                </c:pt>
                <c:pt idx="7">
                  <c:v>690</c:v>
                </c:pt>
                <c:pt idx="8">
                  <c:v>725</c:v>
                </c:pt>
                <c:pt idx="9">
                  <c:v>640</c:v>
                </c:pt>
                <c:pt idx="10">
                  <c:v>770</c:v>
                </c:pt>
                <c:pt idx="11">
                  <c:v>710</c:v>
                </c:pt>
                <c:pt idx="12">
                  <c:v>830</c:v>
                </c:pt>
                <c:pt idx="13">
                  <c:v>705</c:v>
                </c:pt>
                <c:pt idx="14">
                  <c:v>705</c:v>
                </c:pt>
                <c:pt idx="15">
                  <c:v>665</c:v>
                </c:pt>
                <c:pt idx="16">
                  <c:v>755</c:v>
                </c:pt>
                <c:pt idx="17">
                  <c:v>85.81</c:v>
                </c:pt>
                <c:pt idx="18">
                  <c:v>137.62</c:v>
                </c:pt>
                <c:pt idx="19">
                  <c:v>121.05</c:v>
                </c:pt>
                <c:pt idx="20">
                  <c:v>121.19</c:v>
                </c:pt>
                <c:pt idx="21">
                  <c:v>133.33000000000001</c:v>
                </c:pt>
                <c:pt idx="22">
                  <c:v>157.07</c:v>
                </c:pt>
                <c:pt idx="23">
                  <c:v>126.22</c:v>
                </c:pt>
                <c:pt idx="24">
                  <c:v>164.76</c:v>
                </c:pt>
                <c:pt idx="25">
                  <c:v>82.63</c:v>
                </c:pt>
                <c:pt idx="26">
                  <c:v>79.13</c:v>
                </c:pt>
                <c:pt idx="27">
                  <c:v>88.09</c:v>
                </c:pt>
                <c:pt idx="28">
                  <c:v>143.05000000000001</c:v>
                </c:pt>
                <c:pt idx="29">
                  <c:v>132.13</c:v>
                </c:pt>
                <c:pt idx="30">
                  <c:v>86.53</c:v>
                </c:pt>
                <c:pt idx="31">
                  <c:v>118.23</c:v>
                </c:pt>
                <c:pt idx="32">
                  <c:v>107.5</c:v>
                </c:pt>
                <c:pt idx="33">
                  <c:v>68.28</c:v>
                </c:pt>
                <c:pt idx="34">
                  <c:v>169.3</c:v>
                </c:pt>
                <c:pt idx="35">
                  <c:v>138.72999999999999</c:v>
                </c:pt>
                <c:pt idx="36">
                  <c:v>75.680000000000007</c:v>
                </c:pt>
                <c:pt idx="37">
                  <c:v>136.86000000000001</c:v>
                </c:pt>
                <c:pt idx="38">
                  <c:v>154.62</c:v>
                </c:pt>
                <c:pt idx="39">
                  <c:v>179.17</c:v>
                </c:pt>
                <c:pt idx="40">
                  <c:v>116.76</c:v>
                </c:pt>
                <c:pt idx="41">
                  <c:v>143.34</c:v>
                </c:pt>
                <c:pt idx="42">
                  <c:v>106.55</c:v>
                </c:pt>
                <c:pt idx="43">
                  <c:v>122.63</c:v>
                </c:pt>
                <c:pt idx="44">
                  <c:v>118.14</c:v>
                </c:pt>
                <c:pt idx="45">
                  <c:v>135.34</c:v>
                </c:pt>
                <c:pt idx="46" formatCode="0.00_ ">
                  <c:v>72.099999999999994</c:v>
                </c:pt>
                <c:pt idx="47">
                  <c:v>77.61</c:v>
                </c:pt>
                <c:pt idx="48">
                  <c:v>66.430000000000007</c:v>
                </c:pt>
                <c:pt idx="49">
                  <c:v>94.01</c:v>
                </c:pt>
                <c:pt idx="50">
                  <c:v>106.36</c:v>
                </c:pt>
                <c:pt idx="51" formatCode="0.00_ ">
                  <c:v>113.2</c:v>
                </c:pt>
                <c:pt idx="52">
                  <c:v>111.76</c:v>
                </c:pt>
                <c:pt idx="53">
                  <c:v>164.36</c:v>
                </c:pt>
                <c:pt idx="54">
                  <c:v>122.99</c:v>
                </c:pt>
                <c:pt idx="55">
                  <c:v>135.74</c:v>
                </c:pt>
                <c:pt idx="56" formatCode="0.00_ ">
                  <c:v>81.3</c:v>
                </c:pt>
                <c:pt idx="57">
                  <c:v>132.85</c:v>
                </c:pt>
                <c:pt idx="58">
                  <c:v>152.06</c:v>
                </c:pt>
                <c:pt idx="59" formatCode="0.00_ ">
                  <c:v>211.2</c:v>
                </c:pt>
                <c:pt idx="60">
                  <c:v>88.74</c:v>
                </c:pt>
                <c:pt idx="61">
                  <c:v>99.11</c:v>
                </c:pt>
                <c:pt idx="62">
                  <c:v>141.51</c:v>
                </c:pt>
                <c:pt idx="63">
                  <c:v>115.34</c:v>
                </c:pt>
                <c:pt idx="64">
                  <c:v>143.41999999999999</c:v>
                </c:pt>
                <c:pt idx="65">
                  <c:v>119.69</c:v>
                </c:pt>
                <c:pt idx="66">
                  <c:v>126.3</c:v>
                </c:pt>
                <c:pt idx="67">
                  <c:v>120.87</c:v>
                </c:pt>
                <c:pt idx="68">
                  <c:v>121.07</c:v>
                </c:pt>
                <c:pt idx="69">
                  <c:v>95.24</c:v>
                </c:pt>
                <c:pt idx="70">
                  <c:v>103.16</c:v>
                </c:pt>
                <c:pt idx="71">
                  <c:v>141.16</c:v>
                </c:pt>
                <c:pt idx="72">
                  <c:v>158.44999999999999</c:v>
                </c:pt>
                <c:pt idx="73">
                  <c:v>69.23</c:v>
                </c:pt>
                <c:pt idx="74">
                  <c:v>70.75</c:v>
                </c:pt>
                <c:pt idx="75">
                  <c:v>113.12</c:v>
                </c:pt>
                <c:pt idx="76">
                  <c:v>77.16</c:v>
                </c:pt>
                <c:pt idx="77" formatCode="0.00_ ">
                  <c:v>71.8</c:v>
                </c:pt>
                <c:pt idx="78">
                  <c:v>110.86</c:v>
                </c:pt>
                <c:pt idx="79">
                  <c:v>136.99</c:v>
                </c:pt>
                <c:pt idx="80">
                  <c:v>179.36</c:v>
                </c:pt>
                <c:pt idx="81" formatCode="0.00_ ">
                  <c:v>170.2</c:v>
                </c:pt>
                <c:pt idx="82">
                  <c:v>184.71</c:v>
                </c:pt>
                <c:pt idx="83" formatCode="0.00_ ">
                  <c:v>99.4</c:v>
                </c:pt>
                <c:pt idx="84">
                  <c:v>77.349999999999994</c:v>
                </c:pt>
                <c:pt idx="85">
                  <c:v>70.23</c:v>
                </c:pt>
                <c:pt idx="86">
                  <c:v>94.1</c:v>
                </c:pt>
                <c:pt idx="87">
                  <c:v>79.510000000000005</c:v>
                </c:pt>
                <c:pt idx="88">
                  <c:v>162.74</c:v>
                </c:pt>
                <c:pt idx="89">
                  <c:v>105.27</c:v>
                </c:pt>
              </c:numCache>
            </c:numRef>
          </c:xVal>
          <c:yVal>
            <c:numRef>
              <c:f>AreaWeightCorrelation_Trout!$G$2:$G$91</c:f>
              <c:numCache>
                <c:formatCode>0</c:formatCode>
                <c:ptCount val="90"/>
                <c:pt idx="0">
                  <c:v>731.62391385279989</c:v>
                </c:pt>
                <c:pt idx="1">
                  <c:v>680.20178662000001</c:v>
                </c:pt>
                <c:pt idx="2">
                  <c:v>837.23937721539971</c:v>
                </c:pt>
                <c:pt idx="3">
                  <c:v>775.33235315199977</c:v>
                </c:pt>
                <c:pt idx="4">
                  <c:v>662.00140631679983</c:v>
                </c:pt>
                <c:pt idx="5">
                  <c:v>736.48104549999994</c:v>
                </c:pt>
                <c:pt idx="6">
                  <c:v>708.40941148600007</c:v>
                </c:pt>
                <c:pt idx="7">
                  <c:v>690.41483535999998</c:v>
                </c:pt>
                <c:pt idx="8">
                  <c:v>715.9473040252002</c:v>
                </c:pt>
                <c:pt idx="9">
                  <c:v>651.78479871939987</c:v>
                </c:pt>
                <c:pt idx="10">
                  <c:v>781.90774754560005</c:v>
                </c:pt>
                <c:pt idx="11">
                  <c:v>718.74645535360003</c:v>
                </c:pt>
                <c:pt idx="12">
                  <c:v>786.27709277439999</c:v>
                </c:pt>
                <c:pt idx="13">
                  <c:v>696.44071503999999</c:v>
                </c:pt>
                <c:pt idx="14">
                  <c:v>732.04895112579982</c:v>
                </c:pt>
                <c:pt idx="15">
                  <c:v>613.38998037699992</c:v>
                </c:pt>
                <c:pt idx="16">
                  <c:v>709.91145328959976</c:v>
                </c:pt>
                <c:pt idx="17">
                  <c:v>88.359069999999988</c:v>
                </c:pt>
                <c:pt idx="18">
                  <c:v>141.18222879999993</c:v>
                </c:pt>
                <c:pt idx="19">
                  <c:v>110.01843460000001</c:v>
                </c:pt>
                <c:pt idx="20">
                  <c:v>118.61481099999999</c:v>
                </c:pt>
                <c:pt idx="21">
                  <c:v>132.61657899999997</c:v>
                </c:pt>
                <c:pt idx="22">
                  <c:v>155.87502159999997</c:v>
                </c:pt>
                <c:pt idx="23">
                  <c:v>117.64893999999998</c:v>
                </c:pt>
                <c:pt idx="24">
                  <c:v>176.63833479999997</c:v>
                </c:pt>
                <c:pt idx="25">
                  <c:v>91.018091200000001</c:v>
                </c:pt>
                <c:pt idx="26">
                  <c:v>78.781036000000014</c:v>
                </c:pt>
                <c:pt idx="27">
                  <c:v>92.087745399999989</c:v>
                </c:pt>
                <c:pt idx="28">
                  <c:v>140.88641679999998</c:v>
                </c:pt>
                <c:pt idx="29">
                  <c:v>129.04218400000002</c:v>
                </c:pt>
                <c:pt idx="30">
                  <c:v>88.222369</c:v>
                </c:pt>
                <c:pt idx="31">
                  <c:v>125.45120559999998</c:v>
                </c:pt>
                <c:pt idx="32">
                  <c:v>104.83539999999999</c:v>
                </c:pt>
                <c:pt idx="33">
                  <c:v>64.365927999999997</c:v>
                </c:pt>
                <c:pt idx="34">
                  <c:v>164.8973872</c:v>
                </c:pt>
                <c:pt idx="35">
                  <c:v>136.06139439999998</c:v>
                </c:pt>
                <c:pt idx="36">
                  <c:v>79.616928999999999</c:v>
                </c:pt>
                <c:pt idx="37">
                  <c:v>140.88641679999998</c:v>
                </c:pt>
                <c:pt idx="38">
                  <c:v>150.35319759999999</c:v>
                </c:pt>
                <c:pt idx="39">
                  <c:v>173.04287439999996</c:v>
                </c:pt>
                <c:pt idx="40">
                  <c:v>114.36771759999999</c:v>
                </c:pt>
                <c:pt idx="41">
                  <c:v>138.33605920000002</c:v>
                </c:pt>
                <c:pt idx="42">
                  <c:v>102.85336</c:v>
                </c:pt>
                <c:pt idx="43">
                  <c:v>124.17771999999998</c:v>
                </c:pt>
                <c:pt idx="44">
                  <c:v>123.25771480000002</c:v>
                </c:pt>
                <c:pt idx="45">
                  <c:v>134.91823539999999</c:v>
                </c:pt>
                <c:pt idx="46">
                  <c:v>76.997199999999992</c:v>
                </c:pt>
                <c:pt idx="47">
                  <c:v>84.82207480000001</c:v>
                </c:pt>
                <c:pt idx="48">
                  <c:v>73.750638399999985</c:v>
                </c:pt>
                <c:pt idx="49">
                  <c:v>99.720939999999999</c:v>
                </c:pt>
                <c:pt idx="50">
                  <c:v>110.07934</c:v>
                </c:pt>
                <c:pt idx="51">
                  <c:v>111.09267039999997</c:v>
                </c:pt>
                <c:pt idx="52">
                  <c:v>116.5429816</c:v>
                </c:pt>
                <c:pt idx="53">
                  <c:v>163.35144579999996</c:v>
                </c:pt>
                <c:pt idx="54">
                  <c:v>132.61657899999997</c:v>
                </c:pt>
                <c:pt idx="55">
                  <c:v>146.94732579999996</c:v>
                </c:pt>
                <c:pt idx="56">
                  <c:v>78.781036000000014</c:v>
                </c:pt>
                <c:pt idx="57">
                  <c:v>134.91823539999999</c:v>
                </c:pt>
                <c:pt idx="58">
                  <c:v>127.8831388</c:v>
                </c:pt>
                <c:pt idx="59">
                  <c:v>212.90139999999997</c:v>
                </c:pt>
                <c:pt idx="60">
                  <c:v>80.503916799999999</c:v>
                </c:pt>
                <c:pt idx="61">
                  <c:v>95.953121800000005</c:v>
                </c:pt>
                <c:pt idx="62">
                  <c:v>137.069695</c:v>
                </c:pt>
                <c:pt idx="63">
                  <c:v>111.09267039999997</c:v>
                </c:pt>
                <c:pt idx="64">
                  <c:v>141.04995999999997</c:v>
                </c:pt>
                <c:pt idx="65">
                  <c:v>118.65365499999999</c:v>
                </c:pt>
                <c:pt idx="66">
                  <c:v>125.51709099999999</c:v>
                </c:pt>
                <c:pt idx="67">
                  <c:v>115.40017119999999</c:v>
                </c:pt>
                <c:pt idx="68">
                  <c:v>125.24428659999998</c:v>
                </c:pt>
                <c:pt idx="69">
                  <c:v>93.905843800000014</c:v>
                </c:pt>
                <c:pt idx="70">
                  <c:v>107.94541</c:v>
                </c:pt>
                <c:pt idx="71">
                  <c:v>148.77931839999999</c:v>
                </c:pt>
                <c:pt idx="72">
                  <c:v>153.99078880000002</c:v>
                </c:pt>
                <c:pt idx="73">
                  <c:v>72.104798200000005</c:v>
                </c:pt>
                <c:pt idx="74">
                  <c:v>71.405805400000006</c:v>
                </c:pt>
                <c:pt idx="75">
                  <c:v>108.94947759999998</c:v>
                </c:pt>
                <c:pt idx="76">
                  <c:v>80.503916799999999</c:v>
                </c:pt>
                <c:pt idx="77">
                  <c:v>73.750638399999985</c:v>
                </c:pt>
                <c:pt idx="78">
                  <c:v>114.22021000000001</c:v>
                </c:pt>
                <c:pt idx="79">
                  <c:v>133.81899999999999</c:v>
                </c:pt>
                <c:pt idx="80">
                  <c:v>165.48462879999997</c:v>
                </c:pt>
                <c:pt idx="81">
                  <c:v>176.14541439999999</c:v>
                </c:pt>
                <c:pt idx="82">
                  <c:v>180.46282539999996</c:v>
                </c:pt>
                <c:pt idx="83">
                  <c:v>108.68553759999999</c:v>
                </c:pt>
                <c:pt idx="84">
                  <c:v>79.616928999999999</c:v>
                </c:pt>
                <c:pt idx="85">
                  <c:v>72.064609599999983</c:v>
                </c:pt>
                <c:pt idx="86">
                  <c:v>99.857889999999983</c:v>
                </c:pt>
                <c:pt idx="87">
                  <c:v>87.155204800000021</c:v>
                </c:pt>
                <c:pt idx="88">
                  <c:v>156.50115699999998</c:v>
                </c:pt>
                <c:pt idx="89">
                  <c:v>108.97876000000001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D52-9563-EB7C3B46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0803727538572923E-2"/>
                  <c:y val="0.32035633061119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AreaWeightCorrelation_Perch!$C$2:$C$65</c:f>
              <c:numCache>
                <c:formatCode>General</c:formatCode>
                <c:ptCount val="64"/>
                <c:pt idx="0">
                  <c:v>183</c:v>
                </c:pt>
                <c:pt idx="1">
                  <c:v>259.89999999999998</c:v>
                </c:pt>
                <c:pt idx="2">
                  <c:v>258.99</c:v>
                </c:pt>
                <c:pt idx="3">
                  <c:v>256.27</c:v>
                </c:pt>
                <c:pt idx="4">
                  <c:v>259.31</c:v>
                </c:pt>
                <c:pt idx="5">
                  <c:v>259.17</c:v>
                </c:pt>
                <c:pt idx="6">
                  <c:v>155.38</c:v>
                </c:pt>
                <c:pt idx="7">
                  <c:v>170.66</c:v>
                </c:pt>
                <c:pt idx="8" formatCode="0.00_ ">
                  <c:v>127.9</c:v>
                </c:pt>
                <c:pt idx="9">
                  <c:v>127.01</c:v>
                </c:pt>
                <c:pt idx="10" formatCode="0.00_ ">
                  <c:v>138</c:v>
                </c:pt>
                <c:pt idx="11" formatCode="0.00_ ">
                  <c:v>179.3</c:v>
                </c:pt>
                <c:pt idx="12">
                  <c:v>154.44</c:v>
                </c:pt>
                <c:pt idx="13">
                  <c:v>154.44</c:v>
                </c:pt>
                <c:pt idx="14">
                  <c:v>152.62</c:v>
                </c:pt>
                <c:pt idx="15" formatCode="0.00_ ">
                  <c:v>152.69999999999999</c:v>
                </c:pt>
                <c:pt idx="16">
                  <c:v>216.47</c:v>
                </c:pt>
                <c:pt idx="17">
                  <c:v>149.5</c:v>
                </c:pt>
                <c:pt idx="18" formatCode="0.00_ ">
                  <c:v>143.11000000000001</c:v>
                </c:pt>
                <c:pt idx="19">
                  <c:v>140.41</c:v>
                </c:pt>
                <c:pt idx="20">
                  <c:v>139.19999999999999</c:v>
                </c:pt>
                <c:pt idx="21">
                  <c:v>139.29</c:v>
                </c:pt>
                <c:pt idx="22">
                  <c:v>155.85</c:v>
                </c:pt>
                <c:pt idx="23">
                  <c:v>171.51</c:v>
                </c:pt>
                <c:pt idx="24">
                  <c:v>153.4</c:v>
                </c:pt>
                <c:pt idx="25">
                  <c:v>135.88999999999999</c:v>
                </c:pt>
                <c:pt idx="26">
                  <c:v>136.16</c:v>
                </c:pt>
                <c:pt idx="27">
                  <c:v>142.38999999999999</c:v>
                </c:pt>
                <c:pt idx="28">
                  <c:v>159.97</c:v>
                </c:pt>
                <c:pt idx="29" formatCode="0.00_ ">
                  <c:v>200.91</c:v>
                </c:pt>
                <c:pt idx="30">
                  <c:v>166.23</c:v>
                </c:pt>
                <c:pt idx="31">
                  <c:v>131.31</c:v>
                </c:pt>
                <c:pt idx="32">
                  <c:v>119.62</c:v>
                </c:pt>
                <c:pt idx="33" formatCode="0.00_ ">
                  <c:v>150.75</c:v>
                </c:pt>
                <c:pt idx="34">
                  <c:v>150.88999999999999</c:v>
                </c:pt>
                <c:pt idx="35">
                  <c:v>195.24</c:v>
                </c:pt>
                <c:pt idx="36">
                  <c:v>171.33</c:v>
                </c:pt>
                <c:pt idx="37" formatCode="0.00_ ">
                  <c:v>251.64</c:v>
                </c:pt>
                <c:pt idx="38" formatCode="0.00_ ">
                  <c:v>171.2</c:v>
                </c:pt>
                <c:pt idx="39">
                  <c:v>130.35</c:v>
                </c:pt>
                <c:pt idx="40" formatCode="0.00_ ">
                  <c:v>121.3</c:v>
                </c:pt>
                <c:pt idx="41">
                  <c:v>179.74</c:v>
                </c:pt>
                <c:pt idx="42" formatCode="0.00_ ">
                  <c:v>141.74</c:v>
                </c:pt>
                <c:pt idx="43">
                  <c:v>151.19</c:v>
                </c:pt>
                <c:pt idx="44" formatCode="0.00_ ">
                  <c:v>141.69999999999999</c:v>
                </c:pt>
                <c:pt idx="45">
                  <c:v>141.44999999999999</c:v>
                </c:pt>
                <c:pt idx="46">
                  <c:v>148.85</c:v>
                </c:pt>
                <c:pt idx="47" formatCode="0.00_ ">
                  <c:v>109</c:v>
                </c:pt>
                <c:pt idx="48">
                  <c:v>125.57</c:v>
                </c:pt>
                <c:pt idx="49">
                  <c:v>157.68</c:v>
                </c:pt>
                <c:pt idx="50">
                  <c:v>157.66</c:v>
                </c:pt>
                <c:pt idx="51">
                  <c:v>139.65</c:v>
                </c:pt>
                <c:pt idx="52">
                  <c:v>140.08000000000001</c:v>
                </c:pt>
                <c:pt idx="53">
                  <c:v>132.59</c:v>
                </c:pt>
                <c:pt idx="54">
                  <c:v>125.89</c:v>
                </c:pt>
                <c:pt idx="55">
                  <c:v>150.01</c:v>
                </c:pt>
                <c:pt idx="56">
                  <c:v>162.85</c:v>
                </c:pt>
                <c:pt idx="57">
                  <c:v>162.85</c:v>
                </c:pt>
                <c:pt idx="58">
                  <c:v>159.72</c:v>
                </c:pt>
                <c:pt idx="59">
                  <c:v>150.58000000000001</c:v>
                </c:pt>
                <c:pt idx="60">
                  <c:v>160.07</c:v>
                </c:pt>
                <c:pt idx="61">
                  <c:v>134.02000000000001</c:v>
                </c:pt>
                <c:pt idx="62">
                  <c:v>139.56</c:v>
                </c:pt>
                <c:pt idx="63">
                  <c:v>156.11000000000001</c:v>
                </c:pt>
              </c:numCache>
            </c:numRef>
          </c:xVal>
          <c:yVal>
            <c:numRef>
              <c:f>AreaWeightCorrelation_Perch!$D$2:$D$65</c:f>
              <c:numCache>
                <c:formatCode>General</c:formatCode>
                <c:ptCount val="64"/>
                <c:pt idx="0">
                  <c:v>24.1</c:v>
                </c:pt>
                <c:pt idx="1">
                  <c:v>25.7</c:v>
                </c:pt>
                <c:pt idx="2">
                  <c:v>25.6</c:v>
                </c:pt>
                <c:pt idx="3">
                  <c:v>25.1</c:v>
                </c:pt>
                <c:pt idx="4">
                  <c:v>25.4</c:v>
                </c:pt>
                <c:pt idx="5">
                  <c:v>24.9</c:v>
                </c:pt>
                <c:pt idx="6">
                  <c:v>22.5</c:v>
                </c:pt>
                <c:pt idx="7">
                  <c:v>24.1</c:v>
                </c:pt>
                <c:pt idx="8">
                  <c:v>21.2</c:v>
                </c:pt>
                <c:pt idx="9">
                  <c:v>21.6</c:v>
                </c:pt>
                <c:pt idx="10">
                  <c:v>22.2</c:v>
                </c:pt>
                <c:pt idx="11">
                  <c:v>24.2</c:v>
                </c:pt>
                <c:pt idx="12">
                  <c:v>22.4</c:v>
                </c:pt>
                <c:pt idx="13">
                  <c:v>22.6</c:v>
                </c:pt>
                <c:pt idx="14">
                  <c:v>22.3</c:v>
                </c:pt>
                <c:pt idx="15">
                  <c:v>22.5</c:v>
                </c:pt>
                <c:pt idx="16">
                  <c:v>24.6</c:v>
                </c:pt>
                <c:pt idx="17">
                  <c:v>22.3</c:v>
                </c:pt>
                <c:pt idx="18">
                  <c:v>23</c:v>
                </c:pt>
                <c:pt idx="19">
                  <c:v>22</c:v>
                </c:pt>
                <c:pt idx="20">
                  <c:v>20.6</c:v>
                </c:pt>
                <c:pt idx="21">
                  <c:v>21</c:v>
                </c:pt>
                <c:pt idx="22">
                  <c:v>23.2</c:v>
                </c:pt>
                <c:pt idx="23">
                  <c:v>23.2</c:v>
                </c:pt>
                <c:pt idx="24">
                  <c:v>22.2</c:v>
                </c:pt>
                <c:pt idx="25">
                  <c:v>22.3</c:v>
                </c:pt>
                <c:pt idx="26">
                  <c:v>22.9</c:v>
                </c:pt>
                <c:pt idx="27">
                  <c:v>22.6</c:v>
                </c:pt>
                <c:pt idx="28">
                  <c:v>23.1</c:v>
                </c:pt>
                <c:pt idx="29">
                  <c:v>23.2</c:v>
                </c:pt>
                <c:pt idx="30">
                  <c:v>22.5</c:v>
                </c:pt>
                <c:pt idx="31">
                  <c:v>21.4</c:v>
                </c:pt>
                <c:pt idx="32">
                  <c:v>21.3</c:v>
                </c:pt>
                <c:pt idx="33">
                  <c:v>22.6</c:v>
                </c:pt>
                <c:pt idx="34">
                  <c:v>22.5</c:v>
                </c:pt>
                <c:pt idx="35">
                  <c:v>23.3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21.7</c:v>
                </c:pt>
                <c:pt idx="40">
                  <c:v>21.6</c:v>
                </c:pt>
                <c:pt idx="41">
                  <c:v>23</c:v>
                </c:pt>
                <c:pt idx="42">
                  <c:v>22.3</c:v>
                </c:pt>
                <c:pt idx="43">
                  <c:v>21.9</c:v>
                </c:pt>
                <c:pt idx="44">
                  <c:v>21.5</c:v>
                </c:pt>
                <c:pt idx="45">
                  <c:v>21.5</c:v>
                </c:pt>
                <c:pt idx="46">
                  <c:v>21.1</c:v>
                </c:pt>
                <c:pt idx="47">
                  <c:v>20.7</c:v>
                </c:pt>
                <c:pt idx="48">
                  <c:v>21</c:v>
                </c:pt>
                <c:pt idx="49">
                  <c:v>22.4</c:v>
                </c:pt>
                <c:pt idx="50">
                  <c:v>22.4</c:v>
                </c:pt>
                <c:pt idx="51">
                  <c:v>22.1</c:v>
                </c:pt>
                <c:pt idx="52">
                  <c:v>22.1</c:v>
                </c:pt>
                <c:pt idx="53">
                  <c:v>21.7</c:v>
                </c:pt>
                <c:pt idx="54">
                  <c:v>21.1</c:v>
                </c:pt>
                <c:pt idx="55">
                  <c:v>22.4</c:v>
                </c:pt>
                <c:pt idx="56">
                  <c:v>22.3</c:v>
                </c:pt>
                <c:pt idx="57">
                  <c:v>22.3</c:v>
                </c:pt>
                <c:pt idx="58">
                  <c:v>22.6</c:v>
                </c:pt>
                <c:pt idx="59">
                  <c:v>22.5</c:v>
                </c:pt>
                <c:pt idx="60">
                  <c:v>22.5</c:v>
                </c:pt>
                <c:pt idx="61">
                  <c:v>20.6</c:v>
                </c:pt>
                <c:pt idx="62">
                  <c:v>22.1</c:v>
                </c:pt>
                <c:pt idx="63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2-4DB4-A7BB-FAEB6C35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389333620828836E-2"/>
                  <c:y val="0.35926821298623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AreaWeightCorrelation_Perch!$C$2:$C$65</c:f>
              <c:numCache>
                <c:formatCode>General</c:formatCode>
                <c:ptCount val="64"/>
                <c:pt idx="0">
                  <c:v>183</c:v>
                </c:pt>
                <c:pt idx="1">
                  <c:v>259.89999999999998</c:v>
                </c:pt>
                <c:pt idx="2">
                  <c:v>258.99</c:v>
                </c:pt>
                <c:pt idx="3">
                  <c:v>256.27</c:v>
                </c:pt>
                <c:pt idx="4">
                  <c:v>259.31</c:v>
                </c:pt>
                <c:pt idx="5">
                  <c:v>259.17</c:v>
                </c:pt>
                <c:pt idx="6">
                  <c:v>155.38</c:v>
                </c:pt>
                <c:pt idx="7">
                  <c:v>170.66</c:v>
                </c:pt>
                <c:pt idx="8" formatCode="0.00_ ">
                  <c:v>127.9</c:v>
                </c:pt>
                <c:pt idx="9">
                  <c:v>127.01</c:v>
                </c:pt>
                <c:pt idx="10" formatCode="0.00_ ">
                  <c:v>138</c:v>
                </c:pt>
                <c:pt idx="11" formatCode="0.00_ ">
                  <c:v>179.3</c:v>
                </c:pt>
                <c:pt idx="12">
                  <c:v>154.44</c:v>
                </c:pt>
                <c:pt idx="13">
                  <c:v>154.44</c:v>
                </c:pt>
                <c:pt idx="14">
                  <c:v>152.62</c:v>
                </c:pt>
                <c:pt idx="15" formatCode="0.00_ ">
                  <c:v>152.69999999999999</c:v>
                </c:pt>
                <c:pt idx="16">
                  <c:v>216.47</c:v>
                </c:pt>
                <c:pt idx="17">
                  <c:v>149.5</c:v>
                </c:pt>
                <c:pt idx="18" formatCode="0.00_ ">
                  <c:v>143.11000000000001</c:v>
                </c:pt>
                <c:pt idx="19">
                  <c:v>140.41</c:v>
                </c:pt>
                <c:pt idx="20">
                  <c:v>139.19999999999999</c:v>
                </c:pt>
                <c:pt idx="21">
                  <c:v>139.29</c:v>
                </c:pt>
                <c:pt idx="22">
                  <c:v>155.85</c:v>
                </c:pt>
                <c:pt idx="23">
                  <c:v>171.51</c:v>
                </c:pt>
                <c:pt idx="24">
                  <c:v>153.4</c:v>
                </c:pt>
                <c:pt idx="25">
                  <c:v>135.88999999999999</c:v>
                </c:pt>
                <c:pt idx="26">
                  <c:v>136.16</c:v>
                </c:pt>
                <c:pt idx="27">
                  <c:v>142.38999999999999</c:v>
                </c:pt>
                <c:pt idx="28">
                  <c:v>159.97</c:v>
                </c:pt>
                <c:pt idx="29" formatCode="0.00_ ">
                  <c:v>200.91</c:v>
                </c:pt>
                <c:pt idx="30">
                  <c:v>166.23</c:v>
                </c:pt>
                <c:pt idx="31">
                  <c:v>131.31</c:v>
                </c:pt>
                <c:pt idx="32">
                  <c:v>119.62</c:v>
                </c:pt>
                <c:pt idx="33" formatCode="0.00_ ">
                  <c:v>150.75</c:v>
                </c:pt>
                <c:pt idx="34">
                  <c:v>150.88999999999999</c:v>
                </c:pt>
                <c:pt idx="35">
                  <c:v>195.24</c:v>
                </c:pt>
                <c:pt idx="36">
                  <c:v>171.33</c:v>
                </c:pt>
                <c:pt idx="37" formatCode="0.00_ ">
                  <c:v>251.64</c:v>
                </c:pt>
                <c:pt idx="38" formatCode="0.00_ ">
                  <c:v>171.2</c:v>
                </c:pt>
                <c:pt idx="39">
                  <c:v>130.35</c:v>
                </c:pt>
                <c:pt idx="40" formatCode="0.00_ ">
                  <c:v>121.3</c:v>
                </c:pt>
                <c:pt idx="41">
                  <c:v>179.74</c:v>
                </c:pt>
                <c:pt idx="42" formatCode="0.00_ ">
                  <c:v>141.74</c:v>
                </c:pt>
                <c:pt idx="43">
                  <c:v>151.19</c:v>
                </c:pt>
                <c:pt idx="44" formatCode="0.00_ ">
                  <c:v>141.69999999999999</c:v>
                </c:pt>
                <c:pt idx="45">
                  <c:v>141.44999999999999</c:v>
                </c:pt>
                <c:pt idx="46">
                  <c:v>148.85</c:v>
                </c:pt>
                <c:pt idx="47" formatCode="0.00_ ">
                  <c:v>109</c:v>
                </c:pt>
                <c:pt idx="48">
                  <c:v>125.57</c:v>
                </c:pt>
                <c:pt idx="49">
                  <c:v>157.68</c:v>
                </c:pt>
                <c:pt idx="50">
                  <c:v>157.66</c:v>
                </c:pt>
                <c:pt idx="51">
                  <c:v>139.65</c:v>
                </c:pt>
                <c:pt idx="52">
                  <c:v>140.08000000000001</c:v>
                </c:pt>
                <c:pt idx="53">
                  <c:v>132.59</c:v>
                </c:pt>
                <c:pt idx="54">
                  <c:v>125.89</c:v>
                </c:pt>
                <c:pt idx="55">
                  <c:v>150.01</c:v>
                </c:pt>
                <c:pt idx="56">
                  <c:v>162.85</c:v>
                </c:pt>
                <c:pt idx="57">
                  <c:v>162.85</c:v>
                </c:pt>
                <c:pt idx="58">
                  <c:v>159.72</c:v>
                </c:pt>
                <c:pt idx="59">
                  <c:v>150.58000000000001</c:v>
                </c:pt>
                <c:pt idx="60">
                  <c:v>160.07</c:v>
                </c:pt>
                <c:pt idx="61">
                  <c:v>134.02000000000001</c:v>
                </c:pt>
                <c:pt idx="62">
                  <c:v>139.56</c:v>
                </c:pt>
                <c:pt idx="63">
                  <c:v>156.11000000000001</c:v>
                </c:pt>
              </c:numCache>
            </c:numRef>
          </c:xVal>
          <c:yVal>
            <c:numRef>
              <c:f>AreaWeightCorrelation_Perch!$H$2:$H$65</c:f>
              <c:numCache>
                <c:formatCode>0</c:formatCode>
                <c:ptCount val="64"/>
                <c:pt idx="0">
                  <c:v>188.78484775000001</c:v>
                </c:pt>
                <c:pt idx="1">
                  <c:v>251.41265050000004</c:v>
                </c:pt>
                <c:pt idx="2">
                  <c:v>250.30976800000008</c:v>
                </c:pt>
                <c:pt idx="3">
                  <c:v>245.55676900000003</c:v>
                </c:pt>
                <c:pt idx="4">
                  <c:v>254.18270199999998</c:v>
                </c:pt>
                <c:pt idx="5">
                  <c:v>259.1650525</c:v>
                </c:pt>
                <c:pt idx="6">
                  <c:v>159.5308</c:v>
                </c:pt>
                <c:pt idx="7">
                  <c:v>181.33595950000006</c:v>
                </c:pt>
                <c:pt idx="8">
                  <c:v>128.38273599999999</c:v>
                </c:pt>
                <c:pt idx="9">
                  <c:v>131.86962400000002</c:v>
                </c:pt>
                <c:pt idx="10">
                  <c:v>145.20594999999997</c:v>
                </c:pt>
                <c:pt idx="11">
                  <c:v>209.76219399999999</c:v>
                </c:pt>
                <c:pt idx="12">
                  <c:v>156.72128799999999</c:v>
                </c:pt>
                <c:pt idx="13">
                  <c:v>162.026329</c:v>
                </c:pt>
                <c:pt idx="14">
                  <c:v>161.66282125000001</c:v>
                </c:pt>
                <c:pt idx="15">
                  <c:v>173.88298750000001</c:v>
                </c:pt>
                <c:pt idx="16">
                  <c:v>212.00179000000003</c:v>
                </c:pt>
                <c:pt idx="17">
                  <c:v>154.27806475</c:v>
                </c:pt>
                <c:pt idx="18">
                  <c:v>156.90369999999999</c:v>
                </c:pt>
                <c:pt idx="19">
                  <c:v>137.94700000000003</c:v>
                </c:pt>
                <c:pt idx="20">
                  <c:v>114.95253100000002</c:v>
                </c:pt>
                <c:pt idx="21">
                  <c:v>131.84094999999999</c:v>
                </c:pt>
                <c:pt idx="22">
                  <c:v>164.44588000000002</c:v>
                </c:pt>
                <c:pt idx="23">
                  <c:v>163.35594399999999</c:v>
                </c:pt>
                <c:pt idx="24">
                  <c:v>152.85729100000003</c:v>
                </c:pt>
                <c:pt idx="25">
                  <c:v>144.54361300000002</c:v>
                </c:pt>
                <c:pt idx="26">
                  <c:v>160.81294224999999</c:v>
                </c:pt>
                <c:pt idx="27">
                  <c:v>139.27197100000001</c:v>
                </c:pt>
                <c:pt idx="28">
                  <c:v>155.78890375</c:v>
                </c:pt>
                <c:pt idx="29">
                  <c:v>165.53581599999998</c:v>
                </c:pt>
                <c:pt idx="30">
                  <c:v>166.70689375000001</c:v>
                </c:pt>
                <c:pt idx="31">
                  <c:v>123.17359899999998</c:v>
                </c:pt>
                <c:pt idx="32">
                  <c:v>135.45782275000002</c:v>
                </c:pt>
                <c:pt idx="33">
                  <c:v>160.99204</c:v>
                </c:pt>
                <c:pt idx="34">
                  <c:v>157.13876875</c:v>
                </c:pt>
                <c:pt idx="35">
                  <c:v>185.32728849999998</c:v>
                </c:pt>
                <c:pt idx="36">
                  <c:v>183.52328349999999</c:v>
                </c:pt>
                <c:pt idx="37">
                  <c:v>183.684325</c:v>
                </c:pt>
                <c:pt idx="38">
                  <c:v>184.75555</c:v>
                </c:pt>
                <c:pt idx="39">
                  <c:v>136.31368225</c:v>
                </c:pt>
                <c:pt idx="40">
                  <c:v>125.88599200000002</c:v>
                </c:pt>
                <c:pt idx="41">
                  <c:v>175.11452500000001</c:v>
                </c:pt>
                <c:pt idx="42">
                  <c:v>137.83019800000002</c:v>
                </c:pt>
                <c:pt idx="43">
                  <c:v>151.22317674999999</c:v>
                </c:pt>
                <c:pt idx="44">
                  <c:v>127.17771249999998</c:v>
                </c:pt>
                <c:pt idx="45">
                  <c:v>125.61761874999999</c:v>
                </c:pt>
                <c:pt idx="46">
                  <c:v>134.94557200000003</c:v>
                </c:pt>
                <c:pt idx="47">
                  <c:v>109.17348475</c:v>
                </c:pt>
                <c:pt idx="48">
                  <c:v>121.12465</c:v>
                </c:pt>
                <c:pt idx="49">
                  <c:v>154.68915999999999</c:v>
                </c:pt>
                <c:pt idx="50">
                  <c:v>155.70522399999999</c:v>
                </c:pt>
                <c:pt idx="51">
                  <c:v>153.75064000000003</c:v>
                </c:pt>
                <c:pt idx="52">
                  <c:v>144.51969100000002</c:v>
                </c:pt>
                <c:pt idx="53">
                  <c:v>131.86377174999998</c:v>
                </c:pt>
                <c:pt idx="54">
                  <c:v>123.5259355</c:v>
                </c:pt>
                <c:pt idx="55">
                  <c:v>165.52717599999997</c:v>
                </c:pt>
                <c:pt idx="56">
                  <c:v>166.02654100000001</c:v>
                </c:pt>
                <c:pt idx="57">
                  <c:v>166.02654100000001</c:v>
                </c:pt>
                <c:pt idx="58">
                  <c:v>153.40725400000002</c:v>
                </c:pt>
                <c:pt idx="59">
                  <c:v>153.03814375000002</c:v>
                </c:pt>
                <c:pt idx="60">
                  <c:v>154.40501875000001</c:v>
                </c:pt>
                <c:pt idx="61">
                  <c:v>130.42045300000001</c:v>
                </c:pt>
                <c:pt idx="62">
                  <c:v>144.19001425000005</c:v>
                </c:pt>
                <c:pt idx="63">
                  <c:v>164.89450524999998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B-4AED-98E8-57ADE677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virtual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97092973341809E-2"/>
                  <c:y val="0.4214804747474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AreaWeightCorrelation_Perch!$G$2:$G$65</c:f>
              <c:numCache>
                <c:formatCode>0</c:formatCode>
                <c:ptCount val="64"/>
                <c:pt idx="0">
                  <c:v>2863.3933000000002</c:v>
                </c:pt>
                <c:pt idx="1">
                  <c:v>3791.2126000000003</c:v>
                </c:pt>
                <c:pt idx="2">
                  <c:v>3774.8736000000008</c:v>
                </c:pt>
                <c:pt idx="3">
                  <c:v>3704.4588000000003</c:v>
                </c:pt>
                <c:pt idx="4">
                  <c:v>3832.2503999999999</c:v>
                </c:pt>
                <c:pt idx="5">
                  <c:v>3906.0629999999992</c:v>
                </c:pt>
                <c:pt idx="6">
                  <c:v>2430</c:v>
                </c:pt>
                <c:pt idx="7">
                  <c:v>2753.0394000000006</c:v>
                </c:pt>
                <c:pt idx="8">
                  <c:v>1968.5472</c:v>
                </c:pt>
                <c:pt idx="9">
                  <c:v>2020.2048000000002</c:v>
                </c:pt>
                <c:pt idx="10">
                  <c:v>2217.7799999999997</c:v>
                </c:pt>
                <c:pt idx="11">
                  <c:v>3174.1687999999999</c:v>
                </c:pt>
                <c:pt idx="12">
                  <c:v>2388.3775999999998</c:v>
                </c:pt>
                <c:pt idx="13">
                  <c:v>2466.9708000000001</c:v>
                </c:pt>
                <c:pt idx="14">
                  <c:v>2461.5855000000001</c:v>
                </c:pt>
                <c:pt idx="15">
                  <c:v>2642.625</c:v>
                </c:pt>
                <c:pt idx="16">
                  <c:v>3207.3480000000004</c:v>
                </c:pt>
                <c:pt idx="17">
                  <c:v>2352.1817000000001</c:v>
                </c:pt>
                <c:pt idx="18">
                  <c:v>2391.08</c:v>
                </c:pt>
                <c:pt idx="19">
                  <c:v>2110.2400000000002</c:v>
                </c:pt>
                <c:pt idx="20">
                  <c:v>1769.5812000000003</c:v>
                </c:pt>
                <c:pt idx="21">
                  <c:v>2019.78</c:v>
                </c:pt>
                <c:pt idx="22">
                  <c:v>2502.8160000000003</c:v>
                </c:pt>
                <c:pt idx="23">
                  <c:v>2486.6687999999999</c:v>
                </c:pt>
                <c:pt idx="24">
                  <c:v>2331.1332000000002</c:v>
                </c:pt>
                <c:pt idx="25">
                  <c:v>2207.9676000000004</c:v>
                </c:pt>
                <c:pt idx="26">
                  <c:v>2448.9946999999997</c:v>
                </c:pt>
                <c:pt idx="27">
                  <c:v>2129.8692000000001</c:v>
                </c:pt>
                <c:pt idx="28">
                  <c:v>2374.5645</c:v>
                </c:pt>
                <c:pt idx="29">
                  <c:v>2518.9631999999997</c:v>
                </c:pt>
                <c:pt idx="30">
                  <c:v>2536.3125</c:v>
                </c:pt>
                <c:pt idx="31">
                  <c:v>1891.3747999999996</c:v>
                </c:pt>
                <c:pt idx="32">
                  <c:v>2073.3633000000004</c:v>
                </c:pt>
                <c:pt idx="33">
                  <c:v>2451.6480000000001</c:v>
                </c:pt>
                <c:pt idx="34">
                  <c:v>2394.5625</c:v>
                </c:pt>
                <c:pt idx="35">
                  <c:v>2812.1701999999996</c:v>
                </c:pt>
                <c:pt idx="36">
                  <c:v>2785.4441999999999</c:v>
                </c:pt>
                <c:pt idx="37">
                  <c:v>2787.83</c:v>
                </c:pt>
                <c:pt idx="38">
                  <c:v>2803.7</c:v>
                </c:pt>
                <c:pt idx="39">
                  <c:v>2086.0427</c:v>
                </c:pt>
                <c:pt idx="40">
                  <c:v>1931.5584000000001</c:v>
                </c:pt>
                <c:pt idx="41">
                  <c:v>2660.8700000000003</c:v>
                </c:pt>
                <c:pt idx="42">
                  <c:v>2108.5096000000003</c:v>
                </c:pt>
                <c:pt idx="43">
                  <c:v>2306.9240999999997</c:v>
                </c:pt>
                <c:pt idx="44">
                  <c:v>1950.6949999999999</c:v>
                </c:pt>
                <c:pt idx="45">
                  <c:v>1927.5825</c:v>
                </c:pt>
                <c:pt idx="46">
                  <c:v>2065.7744000000002</c:v>
                </c:pt>
                <c:pt idx="47">
                  <c:v>1683.9657</c:v>
                </c:pt>
                <c:pt idx="48">
                  <c:v>1861.02</c:v>
                </c:pt>
                <c:pt idx="49">
                  <c:v>2358.2719999999999</c:v>
                </c:pt>
                <c:pt idx="50">
                  <c:v>2373.3247999999999</c:v>
                </c:pt>
                <c:pt idx="51">
                  <c:v>2344.3680000000004</c:v>
                </c:pt>
                <c:pt idx="52">
                  <c:v>2207.6132000000002</c:v>
                </c:pt>
                <c:pt idx="53">
                  <c:v>2020.1180999999999</c:v>
                </c:pt>
                <c:pt idx="54">
                  <c:v>1896.5946000000001</c:v>
                </c:pt>
                <c:pt idx="55">
                  <c:v>2518.8351999999995</c:v>
                </c:pt>
                <c:pt idx="56">
                  <c:v>2526.2332000000001</c:v>
                </c:pt>
                <c:pt idx="57">
                  <c:v>2526.2332000000001</c:v>
                </c:pt>
                <c:pt idx="58">
                  <c:v>2339.2808000000005</c:v>
                </c:pt>
                <c:pt idx="59">
                  <c:v>2333.8125</c:v>
                </c:pt>
                <c:pt idx="60">
                  <c:v>2354.0625</c:v>
                </c:pt>
                <c:pt idx="61">
                  <c:v>1998.7356000000002</c:v>
                </c:pt>
                <c:pt idx="62">
                  <c:v>2202.7291000000005</c:v>
                </c:pt>
                <c:pt idx="63">
                  <c:v>2509.4622999999997</c:v>
                </c:pt>
              </c:numCache>
            </c:numRef>
          </c:xVal>
          <c:yVal>
            <c:numRef>
              <c:f>AreaWeightCorrelation_Perch!$C$2:$C$65</c:f>
              <c:numCache>
                <c:formatCode>General</c:formatCode>
                <c:ptCount val="64"/>
                <c:pt idx="0">
                  <c:v>183</c:v>
                </c:pt>
                <c:pt idx="1">
                  <c:v>259.89999999999998</c:v>
                </c:pt>
                <c:pt idx="2">
                  <c:v>258.99</c:v>
                </c:pt>
                <c:pt idx="3">
                  <c:v>256.27</c:v>
                </c:pt>
                <c:pt idx="4">
                  <c:v>259.31</c:v>
                </c:pt>
                <c:pt idx="5">
                  <c:v>259.17</c:v>
                </c:pt>
                <c:pt idx="6">
                  <c:v>155.38</c:v>
                </c:pt>
                <c:pt idx="7">
                  <c:v>170.66</c:v>
                </c:pt>
                <c:pt idx="8" formatCode="0.00_ ">
                  <c:v>127.9</c:v>
                </c:pt>
                <c:pt idx="9">
                  <c:v>127.01</c:v>
                </c:pt>
                <c:pt idx="10" formatCode="0.00_ ">
                  <c:v>138</c:v>
                </c:pt>
                <c:pt idx="11" formatCode="0.00_ ">
                  <c:v>179.3</c:v>
                </c:pt>
                <c:pt idx="12">
                  <c:v>154.44</c:v>
                </c:pt>
                <c:pt idx="13">
                  <c:v>154.44</c:v>
                </c:pt>
                <c:pt idx="14">
                  <c:v>152.62</c:v>
                </c:pt>
                <c:pt idx="15" formatCode="0.00_ ">
                  <c:v>152.69999999999999</c:v>
                </c:pt>
                <c:pt idx="16">
                  <c:v>216.47</c:v>
                </c:pt>
                <c:pt idx="17">
                  <c:v>149.5</c:v>
                </c:pt>
                <c:pt idx="18" formatCode="0.00_ ">
                  <c:v>143.11000000000001</c:v>
                </c:pt>
                <c:pt idx="19">
                  <c:v>140.41</c:v>
                </c:pt>
                <c:pt idx="20">
                  <c:v>139.19999999999999</c:v>
                </c:pt>
                <c:pt idx="21">
                  <c:v>139.29</c:v>
                </c:pt>
                <c:pt idx="22">
                  <c:v>155.85</c:v>
                </c:pt>
                <c:pt idx="23">
                  <c:v>171.51</c:v>
                </c:pt>
                <c:pt idx="24">
                  <c:v>153.4</c:v>
                </c:pt>
                <c:pt idx="25">
                  <c:v>135.88999999999999</c:v>
                </c:pt>
                <c:pt idx="26">
                  <c:v>136.16</c:v>
                </c:pt>
                <c:pt idx="27">
                  <c:v>142.38999999999999</c:v>
                </c:pt>
                <c:pt idx="28">
                  <c:v>159.97</c:v>
                </c:pt>
                <c:pt idx="29" formatCode="0.00_ ">
                  <c:v>200.91</c:v>
                </c:pt>
                <c:pt idx="30">
                  <c:v>166.23</c:v>
                </c:pt>
                <c:pt idx="31">
                  <c:v>131.31</c:v>
                </c:pt>
                <c:pt idx="32">
                  <c:v>119.62</c:v>
                </c:pt>
                <c:pt idx="33" formatCode="0.00_ ">
                  <c:v>150.75</c:v>
                </c:pt>
                <c:pt idx="34">
                  <c:v>150.88999999999999</c:v>
                </c:pt>
                <c:pt idx="35">
                  <c:v>195.24</c:v>
                </c:pt>
                <c:pt idx="36">
                  <c:v>171.33</c:v>
                </c:pt>
                <c:pt idx="37" formatCode="0.00_ ">
                  <c:v>251.64</c:v>
                </c:pt>
                <c:pt idx="38" formatCode="0.00_ ">
                  <c:v>171.2</c:v>
                </c:pt>
                <c:pt idx="39">
                  <c:v>130.35</c:v>
                </c:pt>
                <c:pt idx="40" formatCode="0.00_ ">
                  <c:v>121.3</c:v>
                </c:pt>
                <c:pt idx="41">
                  <c:v>179.74</c:v>
                </c:pt>
                <c:pt idx="42" formatCode="0.00_ ">
                  <c:v>141.74</c:v>
                </c:pt>
                <c:pt idx="43">
                  <c:v>151.19</c:v>
                </c:pt>
                <c:pt idx="44" formatCode="0.00_ ">
                  <c:v>141.69999999999999</c:v>
                </c:pt>
                <c:pt idx="45">
                  <c:v>141.44999999999999</c:v>
                </c:pt>
                <c:pt idx="46">
                  <c:v>148.85</c:v>
                </c:pt>
                <c:pt idx="47" formatCode="0.00_ ">
                  <c:v>109</c:v>
                </c:pt>
                <c:pt idx="48">
                  <c:v>125.57</c:v>
                </c:pt>
                <c:pt idx="49">
                  <c:v>157.68</c:v>
                </c:pt>
                <c:pt idx="50">
                  <c:v>157.66</c:v>
                </c:pt>
                <c:pt idx="51">
                  <c:v>139.65</c:v>
                </c:pt>
                <c:pt idx="52">
                  <c:v>140.08000000000001</c:v>
                </c:pt>
                <c:pt idx="53">
                  <c:v>132.59</c:v>
                </c:pt>
                <c:pt idx="54">
                  <c:v>125.89</c:v>
                </c:pt>
                <c:pt idx="55">
                  <c:v>150.01</c:v>
                </c:pt>
                <c:pt idx="56">
                  <c:v>162.85</c:v>
                </c:pt>
                <c:pt idx="57">
                  <c:v>162.85</c:v>
                </c:pt>
                <c:pt idx="58">
                  <c:v>159.72</c:v>
                </c:pt>
                <c:pt idx="59">
                  <c:v>150.58000000000001</c:v>
                </c:pt>
                <c:pt idx="60">
                  <c:v>160.07</c:v>
                </c:pt>
                <c:pt idx="61">
                  <c:v>134.02000000000001</c:v>
                </c:pt>
                <c:pt idx="62">
                  <c:v>139.56</c:v>
                </c:pt>
                <c:pt idx="63">
                  <c:v>156.11000000000001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0-486B-99D9-83EAE3C0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(TL)^2 * H-64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Accuracy of digital</a:t>
            </a:r>
            <a:r>
              <a:rPr lang="en-US" sz="1800" baseline="0"/>
              <a:t> measures TROUT - Standard length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660872814231082"/>
                  <c:y val="-0.19037935275795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accuracy_lengths!$D$29:$D$45</c:f>
              <c:numCache>
                <c:formatCode>General</c:formatCode>
                <c:ptCount val="17"/>
                <c:pt idx="0">
                  <c:v>37.799999999999997</c:v>
                </c:pt>
                <c:pt idx="1">
                  <c:v>37.5</c:v>
                </c:pt>
                <c:pt idx="2">
                  <c:v>39.5</c:v>
                </c:pt>
                <c:pt idx="3">
                  <c:v>38.5</c:v>
                </c:pt>
                <c:pt idx="4">
                  <c:v>36</c:v>
                </c:pt>
                <c:pt idx="5">
                  <c:v>37.5</c:v>
                </c:pt>
                <c:pt idx="6">
                  <c:v>36.5</c:v>
                </c:pt>
                <c:pt idx="7">
                  <c:v>37</c:v>
                </c:pt>
                <c:pt idx="8">
                  <c:v>38.5</c:v>
                </c:pt>
                <c:pt idx="9">
                  <c:v>37</c:v>
                </c:pt>
                <c:pt idx="10">
                  <c:v>39</c:v>
                </c:pt>
                <c:pt idx="11">
                  <c:v>38.5</c:v>
                </c:pt>
                <c:pt idx="12">
                  <c:v>37.5</c:v>
                </c:pt>
                <c:pt idx="13">
                  <c:v>37.5</c:v>
                </c:pt>
                <c:pt idx="14">
                  <c:v>37</c:v>
                </c:pt>
                <c:pt idx="15">
                  <c:v>36.5</c:v>
                </c:pt>
                <c:pt idx="16">
                  <c:v>38.5</c:v>
                </c:pt>
              </c:numCache>
            </c:numRef>
          </c:xVal>
          <c:yVal>
            <c:numRef>
              <c:f>accuracy_lengths!$G$29:$G$45</c:f>
              <c:numCache>
                <c:formatCode>General</c:formatCode>
                <c:ptCount val="17"/>
                <c:pt idx="0">
                  <c:v>34.590000000000003</c:v>
                </c:pt>
                <c:pt idx="1">
                  <c:v>33.33</c:v>
                </c:pt>
                <c:pt idx="2">
                  <c:v>35.96</c:v>
                </c:pt>
                <c:pt idx="3">
                  <c:v>35.520000000000003</c:v>
                </c:pt>
                <c:pt idx="4">
                  <c:v>35.4</c:v>
                </c:pt>
                <c:pt idx="5">
                  <c:v>34.19</c:v>
                </c:pt>
                <c:pt idx="6">
                  <c:v>33.83</c:v>
                </c:pt>
                <c:pt idx="7">
                  <c:v>33.880000000000003</c:v>
                </c:pt>
                <c:pt idx="8">
                  <c:v>34.86</c:v>
                </c:pt>
                <c:pt idx="9">
                  <c:v>32.229999999999997</c:v>
                </c:pt>
                <c:pt idx="10">
                  <c:v>34.97</c:v>
                </c:pt>
                <c:pt idx="11">
                  <c:v>34.42</c:v>
                </c:pt>
                <c:pt idx="12">
                  <c:v>34.86</c:v>
                </c:pt>
                <c:pt idx="13">
                  <c:v>33.21</c:v>
                </c:pt>
                <c:pt idx="14">
                  <c:v>34.090000000000003</c:v>
                </c:pt>
                <c:pt idx="15">
                  <c:v>32.57</c:v>
                </c:pt>
                <c:pt idx="16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E-4FB9-B73C-E6B03A36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SL -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ax val="40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SL </a:t>
                </a:r>
                <a:r>
                  <a:rPr lang="en-US" sz="1600" baseline="0"/>
                  <a:t>- digital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8663358781774556E-2"/>
                  <c:y val="0.3034543844557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AreaWeightCorrelation_Perch!$C$2:$C$65</c:f>
              <c:numCache>
                <c:formatCode>General</c:formatCode>
                <c:ptCount val="64"/>
                <c:pt idx="0">
                  <c:v>183</c:v>
                </c:pt>
                <c:pt idx="1">
                  <c:v>259.89999999999998</c:v>
                </c:pt>
                <c:pt idx="2">
                  <c:v>258.99</c:v>
                </c:pt>
                <c:pt idx="3">
                  <c:v>256.27</c:v>
                </c:pt>
                <c:pt idx="4">
                  <c:v>259.31</c:v>
                </c:pt>
                <c:pt idx="5">
                  <c:v>259.17</c:v>
                </c:pt>
                <c:pt idx="6">
                  <c:v>155.38</c:v>
                </c:pt>
                <c:pt idx="7">
                  <c:v>170.66</c:v>
                </c:pt>
                <c:pt idx="8" formatCode="0.00_ ">
                  <c:v>127.9</c:v>
                </c:pt>
                <c:pt idx="9">
                  <c:v>127.01</c:v>
                </c:pt>
                <c:pt idx="10" formatCode="0.00_ ">
                  <c:v>138</c:v>
                </c:pt>
                <c:pt idx="11" formatCode="0.00_ ">
                  <c:v>179.3</c:v>
                </c:pt>
                <c:pt idx="12">
                  <c:v>154.44</c:v>
                </c:pt>
                <c:pt idx="13">
                  <c:v>154.44</c:v>
                </c:pt>
                <c:pt idx="14">
                  <c:v>152.62</c:v>
                </c:pt>
                <c:pt idx="15" formatCode="0.00_ ">
                  <c:v>152.69999999999999</c:v>
                </c:pt>
                <c:pt idx="16">
                  <c:v>216.47</c:v>
                </c:pt>
                <c:pt idx="17">
                  <c:v>149.5</c:v>
                </c:pt>
                <c:pt idx="18" formatCode="0.00_ ">
                  <c:v>143.11000000000001</c:v>
                </c:pt>
                <c:pt idx="19">
                  <c:v>140.41</c:v>
                </c:pt>
                <c:pt idx="20">
                  <c:v>139.19999999999999</c:v>
                </c:pt>
                <c:pt idx="21">
                  <c:v>139.29</c:v>
                </c:pt>
                <c:pt idx="22">
                  <c:v>155.85</c:v>
                </c:pt>
                <c:pt idx="23">
                  <c:v>171.51</c:v>
                </c:pt>
                <c:pt idx="24">
                  <c:v>153.4</c:v>
                </c:pt>
                <c:pt idx="25">
                  <c:v>135.88999999999999</c:v>
                </c:pt>
                <c:pt idx="26">
                  <c:v>136.16</c:v>
                </c:pt>
                <c:pt idx="27">
                  <c:v>142.38999999999999</c:v>
                </c:pt>
                <c:pt idx="28">
                  <c:v>159.97</c:v>
                </c:pt>
                <c:pt idx="29" formatCode="0.00_ ">
                  <c:v>200.91</c:v>
                </c:pt>
                <c:pt idx="30">
                  <c:v>166.23</c:v>
                </c:pt>
                <c:pt idx="31">
                  <c:v>131.31</c:v>
                </c:pt>
                <c:pt idx="32">
                  <c:v>119.62</c:v>
                </c:pt>
                <c:pt idx="33" formatCode="0.00_ ">
                  <c:v>150.75</c:v>
                </c:pt>
                <c:pt idx="34">
                  <c:v>150.88999999999999</c:v>
                </c:pt>
                <c:pt idx="35">
                  <c:v>195.24</c:v>
                </c:pt>
                <c:pt idx="36">
                  <c:v>171.33</c:v>
                </c:pt>
                <c:pt idx="37" formatCode="0.00_ ">
                  <c:v>251.64</c:v>
                </c:pt>
                <c:pt idx="38" formatCode="0.00_ ">
                  <c:v>171.2</c:v>
                </c:pt>
                <c:pt idx="39">
                  <c:v>130.35</c:v>
                </c:pt>
                <c:pt idx="40" formatCode="0.00_ ">
                  <c:v>121.3</c:v>
                </c:pt>
                <c:pt idx="41">
                  <c:v>179.74</c:v>
                </c:pt>
                <c:pt idx="42" formatCode="0.00_ ">
                  <c:v>141.74</c:v>
                </c:pt>
                <c:pt idx="43">
                  <c:v>151.19</c:v>
                </c:pt>
                <c:pt idx="44" formatCode="0.00_ ">
                  <c:v>141.69999999999999</c:v>
                </c:pt>
                <c:pt idx="45">
                  <c:v>141.44999999999999</c:v>
                </c:pt>
                <c:pt idx="46">
                  <c:v>148.85</c:v>
                </c:pt>
                <c:pt idx="47" formatCode="0.00_ ">
                  <c:v>109</c:v>
                </c:pt>
                <c:pt idx="48">
                  <c:v>125.57</c:v>
                </c:pt>
                <c:pt idx="49">
                  <c:v>157.68</c:v>
                </c:pt>
                <c:pt idx="50">
                  <c:v>157.66</c:v>
                </c:pt>
                <c:pt idx="51">
                  <c:v>139.65</c:v>
                </c:pt>
                <c:pt idx="52">
                  <c:v>140.08000000000001</c:v>
                </c:pt>
                <c:pt idx="53">
                  <c:v>132.59</c:v>
                </c:pt>
                <c:pt idx="54">
                  <c:v>125.89</c:v>
                </c:pt>
                <c:pt idx="55">
                  <c:v>150.01</c:v>
                </c:pt>
                <c:pt idx="56">
                  <c:v>162.85</c:v>
                </c:pt>
                <c:pt idx="57">
                  <c:v>162.85</c:v>
                </c:pt>
                <c:pt idx="58">
                  <c:v>159.72</c:v>
                </c:pt>
                <c:pt idx="59">
                  <c:v>150.58000000000001</c:v>
                </c:pt>
                <c:pt idx="60">
                  <c:v>160.07</c:v>
                </c:pt>
                <c:pt idx="61">
                  <c:v>134.02000000000001</c:v>
                </c:pt>
                <c:pt idx="62">
                  <c:v>139.56</c:v>
                </c:pt>
                <c:pt idx="63">
                  <c:v>156.11000000000001</c:v>
                </c:pt>
              </c:numCache>
            </c:numRef>
          </c:xVal>
          <c:yVal>
            <c:numRef>
              <c:f>AreaWeightCorrelation_Perch!$E$2:$E$65</c:f>
              <c:numCache>
                <c:formatCode>General</c:formatCode>
                <c:ptCount val="64"/>
                <c:pt idx="0">
                  <c:v>5.92</c:v>
                </c:pt>
                <c:pt idx="1">
                  <c:v>7.2</c:v>
                </c:pt>
                <c:pt idx="2">
                  <c:v>7.26</c:v>
                </c:pt>
                <c:pt idx="3">
                  <c:v>7.01</c:v>
                </c:pt>
                <c:pt idx="4">
                  <c:v>7.11</c:v>
                </c:pt>
                <c:pt idx="5">
                  <c:v>6.85</c:v>
                </c:pt>
                <c:pt idx="6">
                  <c:v>5.97</c:v>
                </c:pt>
                <c:pt idx="7">
                  <c:v>6.47</c:v>
                </c:pt>
                <c:pt idx="8">
                  <c:v>5.61</c:v>
                </c:pt>
                <c:pt idx="9">
                  <c:v>5.64</c:v>
                </c:pt>
                <c:pt idx="10">
                  <c:v>5.73</c:v>
                </c:pt>
                <c:pt idx="11">
                  <c:v>7.3</c:v>
                </c:pt>
                <c:pt idx="12">
                  <c:v>5.93</c:v>
                </c:pt>
                <c:pt idx="13">
                  <c:v>5.97</c:v>
                </c:pt>
                <c:pt idx="14">
                  <c:v>6</c:v>
                </c:pt>
                <c:pt idx="15">
                  <c:v>5.77</c:v>
                </c:pt>
                <c:pt idx="16">
                  <c:v>6.62</c:v>
                </c:pt>
                <c:pt idx="17">
                  <c:v>5.97</c:v>
                </c:pt>
                <c:pt idx="18">
                  <c:v>5.66</c:v>
                </c:pt>
                <c:pt idx="19">
                  <c:v>5.95</c:v>
                </c:pt>
                <c:pt idx="20">
                  <c:v>5.26</c:v>
                </c:pt>
                <c:pt idx="21">
                  <c:v>5.63</c:v>
                </c:pt>
                <c:pt idx="22">
                  <c:v>6.11</c:v>
                </c:pt>
                <c:pt idx="23">
                  <c:v>5.82</c:v>
                </c:pt>
                <c:pt idx="24">
                  <c:v>5.93</c:v>
                </c:pt>
                <c:pt idx="25">
                  <c:v>5.74</c:v>
                </c:pt>
                <c:pt idx="26">
                  <c:v>5.59</c:v>
                </c:pt>
                <c:pt idx="27">
                  <c:v>5.5</c:v>
                </c:pt>
                <c:pt idx="28">
                  <c:v>5.82</c:v>
                </c:pt>
                <c:pt idx="29">
                  <c:v>5.99</c:v>
                </c:pt>
                <c:pt idx="30">
                  <c:v>6.06</c:v>
                </c:pt>
                <c:pt idx="31">
                  <c:v>5.68</c:v>
                </c:pt>
                <c:pt idx="32">
                  <c:v>5.21</c:v>
                </c:pt>
                <c:pt idx="33">
                  <c:v>6.07</c:v>
                </c:pt>
                <c:pt idx="34">
                  <c:v>6.14</c:v>
                </c:pt>
                <c:pt idx="35">
                  <c:v>6.27</c:v>
                </c:pt>
                <c:pt idx="36">
                  <c:v>6.28</c:v>
                </c:pt>
                <c:pt idx="37">
                  <c:v>6.2</c:v>
                </c:pt>
                <c:pt idx="38">
                  <c:v>6.23</c:v>
                </c:pt>
                <c:pt idx="39">
                  <c:v>5.48</c:v>
                </c:pt>
                <c:pt idx="40">
                  <c:v>5.28</c:v>
                </c:pt>
                <c:pt idx="41">
                  <c:v>6.08</c:v>
                </c:pt>
                <c:pt idx="42">
                  <c:v>5.48</c:v>
                </c:pt>
                <c:pt idx="43">
                  <c:v>5.9</c:v>
                </c:pt>
                <c:pt idx="44">
                  <c:v>5.75</c:v>
                </c:pt>
                <c:pt idx="45">
                  <c:v>5.77</c:v>
                </c:pt>
                <c:pt idx="46">
                  <c:v>5.74</c:v>
                </c:pt>
                <c:pt idx="47">
                  <c:v>5.05</c:v>
                </c:pt>
                <c:pt idx="48">
                  <c:v>5.59</c:v>
                </c:pt>
                <c:pt idx="49">
                  <c:v>6.13</c:v>
                </c:pt>
                <c:pt idx="50">
                  <c:v>6.12</c:v>
                </c:pt>
                <c:pt idx="51">
                  <c:v>5.7</c:v>
                </c:pt>
                <c:pt idx="52">
                  <c:v>5.59</c:v>
                </c:pt>
                <c:pt idx="53">
                  <c:v>5.53</c:v>
                </c:pt>
                <c:pt idx="54">
                  <c:v>5.33</c:v>
                </c:pt>
                <c:pt idx="55">
                  <c:v>6.38</c:v>
                </c:pt>
                <c:pt idx="56">
                  <c:v>6.49</c:v>
                </c:pt>
                <c:pt idx="57">
                  <c:v>6.49</c:v>
                </c:pt>
                <c:pt idx="58">
                  <c:v>5.97</c:v>
                </c:pt>
                <c:pt idx="59">
                  <c:v>5.94</c:v>
                </c:pt>
                <c:pt idx="60">
                  <c:v>5.96</c:v>
                </c:pt>
                <c:pt idx="61">
                  <c:v>5.59</c:v>
                </c:pt>
                <c:pt idx="62">
                  <c:v>5.46</c:v>
                </c:pt>
                <c:pt idx="63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F-4060-9980-20F244C1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H_38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8663358781774556E-2"/>
                  <c:y val="0.3034543844557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AreaWeightCorrelation_Perch!$C$2:$C$65</c:f>
              <c:numCache>
                <c:formatCode>General</c:formatCode>
                <c:ptCount val="64"/>
                <c:pt idx="0">
                  <c:v>183</c:v>
                </c:pt>
                <c:pt idx="1">
                  <c:v>259.89999999999998</c:v>
                </c:pt>
                <c:pt idx="2">
                  <c:v>258.99</c:v>
                </c:pt>
                <c:pt idx="3">
                  <c:v>256.27</c:v>
                </c:pt>
                <c:pt idx="4">
                  <c:v>259.31</c:v>
                </c:pt>
                <c:pt idx="5">
                  <c:v>259.17</c:v>
                </c:pt>
                <c:pt idx="6">
                  <c:v>155.38</c:v>
                </c:pt>
                <c:pt idx="7">
                  <c:v>170.66</c:v>
                </c:pt>
                <c:pt idx="8" formatCode="0.00_ ">
                  <c:v>127.9</c:v>
                </c:pt>
                <c:pt idx="9">
                  <c:v>127.01</c:v>
                </c:pt>
                <c:pt idx="10" formatCode="0.00_ ">
                  <c:v>138</c:v>
                </c:pt>
                <c:pt idx="11" formatCode="0.00_ ">
                  <c:v>179.3</c:v>
                </c:pt>
                <c:pt idx="12">
                  <c:v>154.44</c:v>
                </c:pt>
                <c:pt idx="13">
                  <c:v>154.44</c:v>
                </c:pt>
                <c:pt idx="14">
                  <c:v>152.62</c:v>
                </c:pt>
                <c:pt idx="15" formatCode="0.00_ ">
                  <c:v>152.69999999999999</c:v>
                </c:pt>
                <c:pt idx="16">
                  <c:v>216.47</c:v>
                </c:pt>
                <c:pt idx="17">
                  <c:v>149.5</c:v>
                </c:pt>
                <c:pt idx="18" formatCode="0.00_ ">
                  <c:v>143.11000000000001</c:v>
                </c:pt>
                <c:pt idx="19">
                  <c:v>140.41</c:v>
                </c:pt>
                <c:pt idx="20">
                  <c:v>139.19999999999999</c:v>
                </c:pt>
                <c:pt idx="21">
                  <c:v>139.29</c:v>
                </c:pt>
                <c:pt idx="22">
                  <c:v>155.85</c:v>
                </c:pt>
                <c:pt idx="23">
                  <c:v>171.51</c:v>
                </c:pt>
                <c:pt idx="24">
                  <c:v>153.4</c:v>
                </c:pt>
                <c:pt idx="25">
                  <c:v>135.88999999999999</c:v>
                </c:pt>
                <c:pt idx="26">
                  <c:v>136.16</c:v>
                </c:pt>
                <c:pt idx="27">
                  <c:v>142.38999999999999</c:v>
                </c:pt>
                <c:pt idx="28">
                  <c:v>159.97</c:v>
                </c:pt>
                <c:pt idx="29" formatCode="0.00_ ">
                  <c:v>200.91</c:v>
                </c:pt>
                <c:pt idx="30">
                  <c:v>166.23</c:v>
                </c:pt>
                <c:pt idx="31">
                  <c:v>131.31</c:v>
                </c:pt>
                <c:pt idx="32">
                  <c:v>119.62</c:v>
                </c:pt>
                <c:pt idx="33" formatCode="0.00_ ">
                  <c:v>150.75</c:v>
                </c:pt>
                <c:pt idx="34">
                  <c:v>150.88999999999999</c:v>
                </c:pt>
                <c:pt idx="35">
                  <c:v>195.24</c:v>
                </c:pt>
                <c:pt idx="36">
                  <c:v>171.33</c:v>
                </c:pt>
                <c:pt idx="37" formatCode="0.00_ ">
                  <c:v>251.64</c:v>
                </c:pt>
                <c:pt idx="38" formatCode="0.00_ ">
                  <c:v>171.2</c:v>
                </c:pt>
                <c:pt idx="39">
                  <c:v>130.35</c:v>
                </c:pt>
                <c:pt idx="40" formatCode="0.00_ ">
                  <c:v>121.3</c:v>
                </c:pt>
                <c:pt idx="41">
                  <c:v>179.74</c:v>
                </c:pt>
                <c:pt idx="42" formatCode="0.00_ ">
                  <c:v>141.74</c:v>
                </c:pt>
                <c:pt idx="43">
                  <c:v>151.19</c:v>
                </c:pt>
                <c:pt idx="44" formatCode="0.00_ ">
                  <c:v>141.69999999999999</c:v>
                </c:pt>
                <c:pt idx="45">
                  <c:v>141.44999999999999</c:v>
                </c:pt>
                <c:pt idx="46">
                  <c:v>148.85</c:v>
                </c:pt>
                <c:pt idx="47" formatCode="0.00_ ">
                  <c:v>109</c:v>
                </c:pt>
                <c:pt idx="48">
                  <c:v>125.57</c:v>
                </c:pt>
                <c:pt idx="49">
                  <c:v>157.68</c:v>
                </c:pt>
                <c:pt idx="50">
                  <c:v>157.66</c:v>
                </c:pt>
                <c:pt idx="51">
                  <c:v>139.65</c:v>
                </c:pt>
                <c:pt idx="52">
                  <c:v>140.08000000000001</c:v>
                </c:pt>
                <c:pt idx="53">
                  <c:v>132.59</c:v>
                </c:pt>
                <c:pt idx="54">
                  <c:v>125.89</c:v>
                </c:pt>
                <c:pt idx="55">
                  <c:v>150.01</c:v>
                </c:pt>
                <c:pt idx="56">
                  <c:v>162.85</c:v>
                </c:pt>
                <c:pt idx="57">
                  <c:v>162.85</c:v>
                </c:pt>
                <c:pt idx="58">
                  <c:v>159.72</c:v>
                </c:pt>
                <c:pt idx="59">
                  <c:v>150.58000000000001</c:v>
                </c:pt>
                <c:pt idx="60">
                  <c:v>160.07</c:v>
                </c:pt>
                <c:pt idx="61">
                  <c:v>134.02000000000001</c:v>
                </c:pt>
                <c:pt idx="62">
                  <c:v>139.56</c:v>
                </c:pt>
                <c:pt idx="63">
                  <c:v>156.11000000000001</c:v>
                </c:pt>
              </c:numCache>
            </c:numRef>
          </c:xVal>
          <c:yVal>
            <c:numRef>
              <c:f>AreaWeightCorrelation_Perch!$F$2:$F$65</c:f>
              <c:numCache>
                <c:formatCode>General</c:formatCode>
                <c:ptCount val="64"/>
                <c:pt idx="0">
                  <c:v>4.93</c:v>
                </c:pt>
                <c:pt idx="1">
                  <c:v>5.74</c:v>
                </c:pt>
                <c:pt idx="2">
                  <c:v>5.76</c:v>
                </c:pt>
                <c:pt idx="3">
                  <c:v>5.88</c:v>
                </c:pt>
                <c:pt idx="4">
                  <c:v>5.94</c:v>
                </c:pt>
                <c:pt idx="5">
                  <c:v>6.3</c:v>
                </c:pt>
                <c:pt idx="6">
                  <c:v>4.8</c:v>
                </c:pt>
                <c:pt idx="7">
                  <c:v>4.74</c:v>
                </c:pt>
                <c:pt idx="8">
                  <c:v>4.38</c:v>
                </c:pt>
                <c:pt idx="9">
                  <c:v>4.33</c:v>
                </c:pt>
                <c:pt idx="10">
                  <c:v>4.5</c:v>
                </c:pt>
                <c:pt idx="11">
                  <c:v>5.42</c:v>
                </c:pt>
                <c:pt idx="12">
                  <c:v>4.76</c:v>
                </c:pt>
                <c:pt idx="13">
                  <c:v>4.83</c:v>
                </c:pt>
                <c:pt idx="14">
                  <c:v>4.95</c:v>
                </c:pt>
                <c:pt idx="15">
                  <c:v>5.22</c:v>
                </c:pt>
                <c:pt idx="16">
                  <c:v>5.3</c:v>
                </c:pt>
                <c:pt idx="17">
                  <c:v>4.7300000000000004</c:v>
                </c:pt>
                <c:pt idx="18">
                  <c:v>4.5199999999999996</c:v>
                </c:pt>
                <c:pt idx="19">
                  <c:v>4.3600000000000003</c:v>
                </c:pt>
                <c:pt idx="20">
                  <c:v>4.17</c:v>
                </c:pt>
                <c:pt idx="21">
                  <c:v>4.58</c:v>
                </c:pt>
                <c:pt idx="22">
                  <c:v>4.6500000000000004</c:v>
                </c:pt>
                <c:pt idx="23">
                  <c:v>4.62</c:v>
                </c:pt>
                <c:pt idx="24">
                  <c:v>4.7300000000000004</c:v>
                </c:pt>
                <c:pt idx="25">
                  <c:v>4.4400000000000004</c:v>
                </c:pt>
                <c:pt idx="26">
                  <c:v>4.67</c:v>
                </c:pt>
                <c:pt idx="27">
                  <c:v>4.17</c:v>
                </c:pt>
                <c:pt idx="28">
                  <c:v>4.45</c:v>
                </c:pt>
                <c:pt idx="29">
                  <c:v>4.68</c:v>
                </c:pt>
                <c:pt idx="30">
                  <c:v>5.01</c:v>
                </c:pt>
                <c:pt idx="31">
                  <c:v>4.13</c:v>
                </c:pt>
                <c:pt idx="32">
                  <c:v>4.57</c:v>
                </c:pt>
                <c:pt idx="33">
                  <c:v>4.8</c:v>
                </c:pt>
                <c:pt idx="34">
                  <c:v>4.7300000000000004</c:v>
                </c:pt>
                <c:pt idx="35">
                  <c:v>5.18</c:v>
                </c:pt>
                <c:pt idx="36">
                  <c:v>5.22</c:v>
                </c:pt>
                <c:pt idx="37">
                  <c:v>5.27</c:v>
                </c:pt>
                <c:pt idx="38">
                  <c:v>5.3</c:v>
                </c:pt>
                <c:pt idx="39">
                  <c:v>4.43</c:v>
                </c:pt>
                <c:pt idx="40">
                  <c:v>4.1399999999999997</c:v>
                </c:pt>
                <c:pt idx="41">
                  <c:v>5.03</c:v>
                </c:pt>
                <c:pt idx="42">
                  <c:v>4.24</c:v>
                </c:pt>
                <c:pt idx="43">
                  <c:v>4.8099999999999996</c:v>
                </c:pt>
                <c:pt idx="44">
                  <c:v>4.22</c:v>
                </c:pt>
                <c:pt idx="45">
                  <c:v>4.17</c:v>
                </c:pt>
                <c:pt idx="46">
                  <c:v>4.6399999999999997</c:v>
                </c:pt>
                <c:pt idx="47">
                  <c:v>3.93</c:v>
                </c:pt>
                <c:pt idx="48">
                  <c:v>4.22</c:v>
                </c:pt>
                <c:pt idx="49">
                  <c:v>4.7</c:v>
                </c:pt>
                <c:pt idx="50">
                  <c:v>4.7300000000000004</c:v>
                </c:pt>
                <c:pt idx="51">
                  <c:v>4.8</c:v>
                </c:pt>
                <c:pt idx="52">
                  <c:v>4.5199999999999996</c:v>
                </c:pt>
                <c:pt idx="53">
                  <c:v>4.29</c:v>
                </c:pt>
                <c:pt idx="54">
                  <c:v>4.26</c:v>
                </c:pt>
                <c:pt idx="55">
                  <c:v>5.0199999999999996</c:v>
                </c:pt>
                <c:pt idx="56">
                  <c:v>5.08</c:v>
                </c:pt>
                <c:pt idx="57">
                  <c:v>5.08</c:v>
                </c:pt>
                <c:pt idx="58">
                  <c:v>4.58</c:v>
                </c:pt>
                <c:pt idx="59">
                  <c:v>4.6100000000000003</c:v>
                </c:pt>
                <c:pt idx="60">
                  <c:v>4.6500000000000004</c:v>
                </c:pt>
                <c:pt idx="61">
                  <c:v>4.71</c:v>
                </c:pt>
                <c:pt idx="62">
                  <c:v>4.51</c:v>
                </c:pt>
                <c:pt idx="63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7-4934-9627-AC2709A0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estimated heigt CHAR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1239915162439"/>
                  <c:y val="0.47434316226822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accuracy_lengths!$I$2:$I$28</c:f>
              <c:numCache>
                <c:formatCode>General</c:formatCode>
                <c:ptCount val="27"/>
                <c:pt idx="0">
                  <c:v>7.26</c:v>
                </c:pt>
                <c:pt idx="1">
                  <c:v>7.26</c:v>
                </c:pt>
                <c:pt idx="2">
                  <c:v>8.3000000000000007</c:v>
                </c:pt>
                <c:pt idx="3">
                  <c:v>7.52</c:v>
                </c:pt>
                <c:pt idx="4">
                  <c:v>7.41</c:v>
                </c:pt>
                <c:pt idx="5">
                  <c:v>7.26</c:v>
                </c:pt>
                <c:pt idx="6">
                  <c:v>7.78</c:v>
                </c:pt>
                <c:pt idx="7">
                  <c:v>8.14</c:v>
                </c:pt>
                <c:pt idx="8">
                  <c:v>7.89</c:v>
                </c:pt>
                <c:pt idx="9">
                  <c:v>8.09</c:v>
                </c:pt>
                <c:pt idx="10">
                  <c:v>7.56</c:v>
                </c:pt>
                <c:pt idx="11">
                  <c:v>7.26</c:v>
                </c:pt>
                <c:pt idx="12">
                  <c:v>7.63</c:v>
                </c:pt>
                <c:pt idx="13">
                  <c:v>7.47</c:v>
                </c:pt>
                <c:pt idx="14">
                  <c:v>9.7100000000000009</c:v>
                </c:pt>
                <c:pt idx="15">
                  <c:v>8.4600000000000009</c:v>
                </c:pt>
                <c:pt idx="17">
                  <c:v>7.33</c:v>
                </c:pt>
                <c:pt idx="18">
                  <c:v>6.77</c:v>
                </c:pt>
                <c:pt idx="20">
                  <c:v>6.48</c:v>
                </c:pt>
                <c:pt idx="21">
                  <c:v>6.84</c:v>
                </c:pt>
                <c:pt idx="22">
                  <c:v>7.01</c:v>
                </c:pt>
                <c:pt idx="26">
                  <c:v>7.31</c:v>
                </c:pt>
              </c:numCache>
            </c:numRef>
          </c:xVal>
          <c:yVal>
            <c:numRef>
              <c:f>accuracy_lengths!$L$2:$L$28</c:f>
              <c:numCache>
                <c:formatCode>General</c:formatCode>
                <c:ptCount val="27"/>
                <c:pt idx="0">
                  <c:v>7.47</c:v>
                </c:pt>
                <c:pt idx="1">
                  <c:v>7.68</c:v>
                </c:pt>
                <c:pt idx="2">
                  <c:v>8.09</c:v>
                </c:pt>
                <c:pt idx="3">
                  <c:v>7.73</c:v>
                </c:pt>
                <c:pt idx="4">
                  <c:v>7.73</c:v>
                </c:pt>
                <c:pt idx="5">
                  <c:v>7.47</c:v>
                </c:pt>
                <c:pt idx="6">
                  <c:v>8.3000000000000007</c:v>
                </c:pt>
                <c:pt idx="7">
                  <c:v>8.56</c:v>
                </c:pt>
                <c:pt idx="8">
                  <c:v>8.1999999999999993</c:v>
                </c:pt>
                <c:pt idx="9">
                  <c:v>8.7200000000000006</c:v>
                </c:pt>
                <c:pt idx="10">
                  <c:v>8.09</c:v>
                </c:pt>
                <c:pt idx="11">
                  <c:v>8.1999999999999993</c:v>
                </c:pt>
                <c:pt idx="12">
                  <c:v>8.15</c:v>
                </c:pt>
                <c:pt idx="13">
                  <c:v>7.78</c:v>
                </c:pt>
                <c:pt idx="14">
                  <c:v>9.08</c:v>
                </c:pt>
                <c:pt idx="15">
                  <c:v>8.99</c:v>
                </c:pt>
                <c:pt idx="16">
                  <c:v>8.4</c:v>
                </c:pt>
                <c:pt idx="17">
                  <c:v>7.18</c:v>
                </c:pt>
                <c:pt idx="18">
                  <c:v>6.74</c:v>
                </c:pt>
                <c:pt idx="19">
                  <c:v>6.72</c:v>
                </c:pt>
                <c:pt idx="20">
                  <c:v>6.07</c:v>
                </c:pt>
                <c:pt idx="21">
                  <c:v>7.32</c:v>
                </c:pt>
                <c:pt idx="22">
                  <c:v>7.27</c:v>
                </c:pt>
                <c:pt idx="23">
                  <c:v>7.3</c:v>
                </c:pt>
                <c:pt idx="24">
                  <c:v>7.35</c:v>
                </c:pt>
                <c:pt idx="25">
                  <c:v>7.38</c:v>
                </c:pt>
                <c:pt idx="26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1-4BA2-890B-1F22D19B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ax val="10.5"/>
          <c:min val="6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H_front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ax val="10.5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H_estm</a:t>
                </a:r>
                <a:r>
                  <a:rPr lang="en-US" sz="1600" baseline="0"/>
                  <a:t> (38%)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estimated heigt 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805129048403229E-2"/>
                  <c:y val="0.37739050543482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accuracy_lengths!$I$29:$I$45</c:f>
              <c:numCache>
                <c:formatCode>General</c:formatCode>
                <c:ptCount val="17"/>
                <c:pt idx="0">
                  <c:v>9.31</c:v>
                </c:pt>
                <c:pt idx="1">
                  <c:v>10.91</c:v>
                </c:pt>
                <c:pt idx="2">
                  <c:v>10.3</c:v>
                </c:pt>
                <c:pt idx="3">
                  <c:v>9.98</c:v>
                </c:pt>
                <c:pt idx="4">
                  <c:v>10.65</c:v>
                </c:pt>
                <c:pt idx="6">
                  <c:v>9.77</c:v>
                </c:pt>
                <c:pt idx="8">
                  <c:v>9.75</c:v>
                </c:pt>
                <c:pt idx="13">
                  <c:v>8.93</c:v>
                </c:pt>
                <c:pt idx="15">
                  <c:v>8.92</c:v>
                </c:pt>
                <c:pt idx="16">
                  <c:v>9.4</c:v>
                </c:pt>
              </c:numCache>
            </c:numRef>
          </c:xVal>
          <c:yVal>
            <c:numRef>
              <c:f>accuracy_lengths!$L$29:$L$45</c:f>
              <c:numCache>
                <c:formatCode>General</c:formatCode>
                <c:ptCount val="17"/>
                <c:pt idx="0">
                  <c:v>10.039999999999999</c:v>
                </c:pt>
                <c:pt idx="1">
                  <c:v>10.039999999999999</c:v>
                </c:pt>
                <c:pt idx="2">
                  <c:v>10.93</c:v>
                </c:pt>
                <c:pt idx="3">
                  <c:v>10.4</c:v>
                </c:pt>
                <c:pt idx="4">
                  <c:v>10.54</c:v>
                </c:pt>
                <c:pt idx="5">
                  <c:v>10.36</c:v>
                </c:pt>
                <c:pt idx="6">
                  <c:v>10.3</c:v>
                </c:pt>
                <c:pt idx="7">
                  <c:v>9.92</c:v>
                </c:pt>
                <c:pt idx="8">
                  <c:v>10.06</c:v>
                </c:pt>
                <c:pt idx="9">
                  <c:v>10.130000000000001</c:v>
                </c:pt>
                <c:pt idx="10">
                  <c:v>10.72</c:v>
                </c:pt>
                <c:pt idx="11">
                  <c:v>9.92</c:v>
                </c:pt>
                <c:pt idx="12">
                  <c:v>10.78</c:v>
                </c:pt>
                <c:pt idx="13">
                  <c:v>9.98</c:v>
                </c:pt>
                <c:pt idx="14">
                  <c:v>10.61</c:v>
                </c:pt>
                <c:pt idx="15">
                  <c:v>9.65</c:v>
                </c:pt>
                <c:pt idx="16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1-42E7-950B-53D4B098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5336"/>
        <c:axId val="342226904"/>
      </c:scatterChart>
      <c:valAx>
        <c:axId val="34222533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H_front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6904"/>
        <c:crosses val="autoZero"/>
        <c:crossBetween val="midCat"/>
      </c:valAx>
      <c:valAx>
        <c:axId val="34222690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H_estm</a:t>
                </a:r>
                <a:r>
                  <a:rPr lang="en-US" sz="1600" baseline="0"/>
                  <a:t> (38%)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CHAR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310547376909695E-2"/>
                  <c:y val="0.50352856882568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AreaWeightCorrelation_Char!$P$2:$P$28</c:f>
              <c:numCache>
                <c:formatCode>0</c:formatCode>
                <c:ptCount val="27"/>
                <c:pt idx="0">
                  <c:v>477.01853179077443</c:v>
                </c:pt>
                <c:pt idx="1">
                  <c:v>478.91789684303876</c:v>
                </c:pt>
                <c:pt idx="2">
                  <c:v>497.9826706029221</c:v>
                </c:pt>
                <c:pt idx="3">
                  <c:v>464.61927176382369</c:v>
                </c:pt>
                <c:pt idx="4">
                  <c:v>496.15416432991015</c:v>
                </c:pt>
                <c:pt idx="5">
                  <c:v>457.65387364208118</c:v>
                </c:pt>
                <c:pt idx="6">
                  <c:v>505.95033618555544</c:v>
                </c:pt>
                <c:pt idx="7">
                  <c:v>550.17896013994505</c:v>
                </c:pt>
                <c:pt idx="8">
                  <c:v>493.65577133397755</c:v>
                </c:pt>
                <c:pt idx="9">
                  <c:v>516.82209625987434</c:v>
                </c:pt>
                <c:pt idx="10">
                  <c:v>522.63990349605911</c:v>
                </c:pt>
                <c:pt idx="11">
                  <c:v>488.66883932295423</c:v>
                </c:pt>
                <c:pt idx="12">
                  <c:v>493.26710650145833</c:v>
                </c:pt>
                <c:pt idx="13">
                  <c:v>491.67196817015201</c:v>
                </c:pt>
                <c:pt idx="14">
                  <c:v>550.84901002573315</c:v>
                </c:pt>
                <c:pt idx="15">
                  <c:v>606.14280665689466</c:v>
                </c:pt>
                <c:pt idx="16">
                  <c:v>500.96299861218722</c:v>
                </c:pt>
                <c:pt idx="17">
                  <c:v>342.65786713355419</c:v>
                </c:pt>
                <c:pt idx="18">
                  <c:v>374.19482794442411</c:v>
                </c:pt>
                <c:pt idx="19">
                  <c:v>239.34220725459636</c:v>
                </c:pt>
                <c:pt idx="20">
                  <c:v>266.60423330398362</c:v>
                </c:pt>
                <c:pt idx="21">
                  <c:v>358.02281306373243</c:v>
                </c:pt>
                <c:pt idx="22">
                  <c:v>357.57301987409619</c:v>
                </c:pt>
                <c:pt idx="23">
                  <c:v>400.55879521804081</c:v>
                </c:pt>
                <c:pt idx="24">
                  <c:v>351.75439399110746</c:v>
                </c:pt>
                <c:pt idx="25">
                  <c:v>401.53420563041027</c:v>
                </c:pt>
                <c:pt idx="26">
                  <c:v>418.47564280415963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7AC-B87A-9FCD2604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53072"/>
        <c:axId val="346947584"/>
      </c:scatterChart>
      <c:valAx>
        <c:axId val="34695307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Body</a:t>
                </a:r>
                <a:r>
                  <a:rPr lang="en-GB" sz="1600" baseline="0"/>
                  <a:t> w</a:t>
                </a:r>
                <a:r>
                  <a:rPr lang="en-GB" sz="1600"/>
                  <a:t>eight</a:t>
                </a:r>
                <a:r>
                  <a:rPr lang="en-GB" sz="1600" baseline="0"/>
                  <a:t> - manually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7584"/>
        <c:crosses val="autoZero"/>
        <c:crossBetween val="midCat"/>
      </c:valAx>
      <c:valAx>
        <c:axId val="3469475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Body</a:t>
                </a:r>
                <a:r>
                  <a:rPr lang="en-US" sz="1600" baseline="0"/>
                  <a:t> weight - digitally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9.7309790644063421E-3"/>
                  <c:y val="0.44321166104468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AreaWeightCorrelation_Char!$F$2:$F$28</c:f>
              <c:numCache>
                <c:formatCode>General</c:formatCode>
                <c:ptCount val="27"/>
                <c:pt idx="0">
                  <c:v>35.69</c:v>
                </c:pt>
                <c:pt idx="1">
                  <c:v>35.28</c:v>
                </c:pt>
                <c:pt idx="2">
                  <c:v>35.18</c:v>
                </c:pt>
                <c:pt idx="3">
                  <c:v>34.56</c:v>
                </c:pt>
                <c:pt idx="4">
                  <c:v>35.909999999999997</c:v>
                </c:pt>
                <c:pt idx="5">
                  <c:v>34.86</c:v>
                </c:pt>
                <c:pt idx="6">
                  <c:v>35.07</c:v>
                </c:pt>
                <c:pt idx="7">
                  <c:v>36.44</c:v>
                </c:pt>
                <c:pt idx="8">
                  <c:v>34.76</c:v>
                </c:pt>
                <c:pt idx="9">
                  <c:v>34.67</c:v>
                </c:pt>
                <c:pt idx="10">
                  <c:v>36.25</c:v>
                </c:pt>
                <c:pt idx="11">
                  <c:v>34.549999999999997</c:v>
                </c:pt>
                <c:pt idx="12">
                  <c:v>34.85</c:v>
                </c:pt>
                <c:pt idx="13">
                  <c:v>35.6</c:v>
                </c:pt>
                <c:pt idx="14">
                  <c:v>35.409999999999997</c:v>
                </c:pt>
                <c:pt idx="15">
                  <c:v>38.06</c:v>
                </c:pt>
                <c:pt idx="16">
                  <c:v>34.65</c:v>
                </c:pt>
                <c:pt idx="17">
                  <c:v>30.92</c:v>
                </c:pt>
                <c:pt idx="18">
                  <c:v>33.159999999999997</c:v>
                </c:pt>
                <c:pt idx="19">
                  <c:v>28.19</c:v>
                </c:pt>
                <c:pt idx="20">
                  <c:v>30.66</c:v>
                </c:pt>
                <c:pt idx="21">
                  <c:v>31.2</c:v>
                </c:pt>
                <c:pt idx="22">
                  <c:v>31.29</c:v>
                </c:pt>
                <c:pt idx="23">
                  <c:v>32.9</c:v>
                </c:pt>
                <c:pt idx="24">
                  <c:v>30.9</c:v>
                </c:pt>
                <c:pt idx="25">
                  <c:v>32.76</c:v>
                </c:pt>
                <c:pt idx="26">
                  <c:v>31.96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D-442A-8500-79A78CAE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  <a:p>
            <a:pPr>
              <a:defRPr/>
            </a:pPr>
            <a:r>
              <a:rPr lang="en-US"/>
              <a:t>Weight with digital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4.8929565662190359E-2"/>
                  <c:y val="0.4927727345318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AreaWeightCorrelation_Char!$E$2:$E$28</c:f>
              <c:numCache>
                <c:formatCode>General</c:formatCode>
                <c:ptCount val="27"/>
                <c:pt idx="0">
                  <c:v>440</c:v>
                </c:pt>
                <c:pt idx="1">
                  <c:v>520</c:v>
                </c:pt>
                <c:pt idx="2">
                  <c:v>505</c:v>
                </c:pt>
                <c:pt idx="3">
                  <c:v>475</c:v>
                </c:pt>
                <c:pt idx="4">
                  <c:v>505</c:v>
                </c:pt>
                <c:pt idx="5">
                  <c:v>485</c:v>
                </c:pt>
                <c:pt idx="6">
                  <c:v>535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510</c:v>
                </c:pt>
                <c:pt idx="11">
                  <c:v>465</c:v>
                </c:pt>
                <c:pt idx="12">
                  <c:v>510</c:v>
                </c:pt>
                <c:pt idx="13">
                  <c:v>510</c:v>
                </c:pt>
                <c:pt idx="14">
                  <c:v>535</c:v>
                </c:pt>
                <c:pt idx="15">
                  <c:v>595</c:v>
                </c:pt>
                <c:pt idx="16">
                  <c:v>560</c:v>
                </c:pt>
                <c:pt idx="17">
                  <c:v>360</c:v>
                </c:pt>
                <c:pt idx="18">
                  <c:v>335</c:v>
                </c:pt>
                <c:pt idx="19">
                  <c:v>310</c:v>
                </c:pt>
                <c:pt idx="20">
                  <c:v>290</c:v>
                </c:pt>
                <c:pt idx="21">
                  <c:v>305</c:v>
                </c:pt>
                <c:pt idx="22">
                  <c:v>350</c:v>
                </c:pt>
                <c:pt idx="23">
                  <c:v>410</c:v>
                </c:pt>
                <c:pt idx="24">
                  <c:v>275</c:v>
                </c:pt>
                <c:pt idx="25">
                  <c:v>354</c:v>
                </c:pt>
                <c:pt idx="26">
                  <c:v>390</c:v>
                </c:pt>
              </c:numCache>
            </c:numRef>
          </c:xVal>
          <c:yVal>
            <c:numRef>
              <c:f>AreaWeightCorrelation_Char!$H$2:$H$28</c:f>
              <c:numCache>
                <c:formatCode>General</c:formatCode>
                <c:ptCount val="27"/>
                <c:pt idx="0">
                  <c:v>8.3000000000000007</c:v>
                </c:pt>
                <c:pt idx="1">
                  <c:v>8.09</c:v>
                </c:pt>
                <c:pt idx="2">
                  <c:v>9.61</c:v>
                </c:pt>
                <c:pt idx="3">
                  <c:v>8.8800000000000008</c:v>
                </c:pt>
                <c:pt idx="4">
                  <c:v>8.48</c:v>
                </c:pt>
                <c:pt idx="5">
                  <c:v>8.75</c:v>
                </c:pt>
                <c:pt idx="6">
                  <c:v>9.17</c:v>
                </c:pt>
                <c:pt idx="7">
                  <c:v>9.67</c:v>
                </c:pt>
                <c:pt idx="8">
                  <c:v>8.7200000000000006</c:v>
                </c:pt>
                <c:pt idx="9">
                  <c:v>10.14</c:v>
                </c:pt>
                <c:pt idx="10">
                  <c:v>8.85</c:v>
                </c:pt>
                <c:pt idx="11">
                  <c:v>8.32</c:v>
                </c:pt>
                <c:pt idx="12">
                  <c:v>8.61</c:v>
                </c:pt>
                <c:pt idx="13">
                  <c:v>8.25</c:v>
                </c:pt>
                <c:pt idx="14">
                  <c:v>8.81</c:v>
                </c:pt>
                <c:pt idx="15">
                  <c:v>10.37</c:v>
                </c:pt>
                <c:pt idx="16">
                  <c:v>8.94</c:v>
                </c:pt>
                <c:pt idx="17">
                  <c:v>7.81</c:v>
                </c:pt>
                <c:pt idx="18">
                  <c:v>6.84</c:v>
                </c:pt>
                <c:pt idx="19">
                  <c:v>7.34</c:v>
                </c:pt>
                <c:pt idx="20">
                  <c:v>6.44</c:v>
                </c:pt>
                <c:pt idx="21">
                  <c:v>7.62</c:v>
                </c:pt>
                <c:pt idx="22">
                  <c:v>7.64</c:v>
                </c:pt>
                <c:pt idx="23">
                  <c:v>7.62</c:v>
                </c:pt>
                <c:pt idx="24">
                  <c:v>8.8800000000000008</c:v>
                </c:pt>
                <c:pt idx="25">
                  <c:v>7.77</c:v>
                </c:pt>
                <c:pt idx="26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C-428E-B4F9-641ED016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408"/>
        <c:axId val="346949544"/>
      </c:scatterChart>
      <c:valAx>
        <c:axId val="346946408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9544"/>
        <c:crosses val="autoZero"/>
        <c:crossBetween val="midCat"/>
      </c:valAx>
      <c:valAx>
        <c:axId val="346949544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21948</xdr:colOff>
      <xdr:row>3</xdr:row>
      <xdr:rowOff>8187</xdr:rowOff>
    </xdr:from>
    <xdr:to>
      <xdr:col>20</xdr:col>
      <xdr:colOff>514724</xdr:colOff>
      <xdr:row>23</xdr:row>
      <xdr:rowOff>172870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F0096-C7C3-49D2-9D01-F805DA85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747880</xdr:colOff>
      <xdr:row>3</xdr:row>
      <xdr:rowOff>6351</xdr:rowOff>
    </xdr:from>
    <xdr:to>
      <xdr:col>27</xdr:col>
      <xdr:colOff>454661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37E-8BEF-40D6-A3BA-A5F00BFE9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107576</xdr:colOff>
      <xdr:row>26</xdr:row>
      <xdr:rowOff>143436</xdr:rowOff>
    </xdr:from>
    <xdr:to>
      <xdr:col>20</xdr:col>
      <xdr:colOff>600352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A48E5-B128-4337-8FB0-7FDC6E09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197224</xdr:colOff>
      <xdr:row>26</xdr:row>
      <xdr:rowOff>44824</xdr:rowOff>
    </xdr:from>
    <xdr:to>
      <xdr:col>27</xdr:col>
      <xdr:colOff>660850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F24DF4-415B-48EE-9472-F5DA13D75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705598</xdr:colOff>
      <xdr:row>7</xdr:row>
      <xdr:rowOff>67235</xdr:rowOff>
    </xdr:from>
    <xdr:to>
      <xdr:col>20</xdr:col>
      <xdr:colOff>291353</xdr:colOff>
      <xdr:row>20</xdr:row>
      <xdr:rowOff>47998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1F921BE-71DA-4CAD-9A2A-1FBE5E6EBD28}"/>
            </a:ext>
          </a:extLst>
        </xdr:cNvPr>
        <xdr:cNvCxnSpPr/>
      </xdr:nvCxnSpPr>
      <xdr:spPr>
        <a:xfrm flipV="1">
          <a:off x="11754598" y="1330885"/>
          <a:ext cx="4103780" cy="23334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89647</xdr:colOff>
      <xdr:row>30</xdr:row>
      <xdr:rowOff>126439</xdr:rowOff>
    </xdr:from>
    <xdr:to>
      <xdr:col>20</xdr:col>
      <xdr:colOff>406587</xdr:colOff>
      <xdr:row>41</xdr:row>
      <xdr:rowOff>78441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AA2EF0-9ADD-43D3-9321-FE2E401E42AF}"/>
            </a:ext>
          </a:extLst>
        </xdr:cNvPr>
        <xdr:cNvCxnSpPr/>
      </xdr:nvCxnSpPr>
      <xdr:spPr>
        <a:xfrm flipV="1">
          <a:off x="11867029" y="5505263"/>
          <a:ext cx="4070911" cy="192423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</xdr:row>
      <xdr:rowOff>0</xdr:rowOff>
    </xdr:from>
    <xdr:to>
      <xdr:col>34</xdr:col>
      <xdr:colOff>492776</xdr:colOff>
      <xdr:row>23</xdr:row>
      <xdr:rowOff>167223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214CB1-98F4-4131-8A8B-21EF77D8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11208</xdr:colOff>
      <xdr:row>5</xdr:row>
      <xdr:rowOff>156882</xdr:rowOff>
    </xdr:from>
    <xdr:to>
      <xdr:col>34</xdr:col>
      <xdr:colOff>201705</xdr:colOff>
      <xdr:row>20</xdr:row>
      <xdr:rowOff>19874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42A77DE-30A1-4847-85D6-8782C351772C}"/>
            </a:ext>
          </a:extLst>
        </xdr:cNvPr>
        <xdr:cNvCxnSpPr/>
      </xdr:nvCxnSpPr>
      <xdr:spPr>
        <a:xfrm flipV="1">
          <a:off x="22344158" y="1064932"/>
          <a:ext cx="3952872" cy="257444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26</xdr:row>
      <xdr:rowOff>0</xdr:rowOff>
    </xdr:from>
    <xdr:to>
      <xdr:col>34</xdr:col>
      <xdr:colOff>492776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271AB0-CDA8-485D-82E1-7648D89E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33618</xdr:colOff>
      <xdr:row>28</xdr:row>
      <xdr:rowOff>164540</xdr:rowOff>
    </xdr:from>
    <xdr:to>
      <xdr:col>34</xdr:col>
      <xdr:colOff>236258</xdr:colOff>
      <xdr:row>41</xdr:row>
      <xdr:rowOff>33617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75D83E4-D013-4513-B454-7190B1A38ABB}"/>
            </a:ext>
          </a:extLst>
        </xdr:cNvPr>
        <xdr:cNvCxnSpPr/>
      </xdr:nvCxnSpPr>
      <xdr:spPr>
        <a:xfrm flipV="1">
          <a:off x="22322118" y="5184775"/>
          <a:ext cx="3956611" cy="219990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654798</xdr:colOff>
      <xdr:row>9</xdr:row>
      <xdr:rowOff>123265</xdr:rowOff>
    </xdr:from>
    <xdr:to>
      <xdr:col>26</xdr:col>
      <xdr:colOff>638735</xdr:colOff>
      <xdr:row>20</xdr:row>
      <xdr:rowOff>49679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A8B2C5F-BF70-466F-A6F9-C978D9CCB8E5}"/>
            </a:ext>
          </a:extLst>
        </xdr:cNvPr>
        <xdr:cNvCxnSpPr/>
      </xdr:nvCxnSpPr>
      <xdr:spPr>
        <a:xfrm flipV="1">
          <a:off x="16936945" y="1736912"/>
          <a:ext cx="3737908" cy="18986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97678</xdr:colOff>
      <xdr:row>31</xdr:row>
      <xdr:rowOff>0</xdr:rowOff>
    </xdr:from>
    <xdr:to>
      <xdr:col>27</xdr:col>
      <xdr:colOff>414617</xdr:colOff>
      <xdr:row>41</xdr:row>
      <xdr:rowOff>67234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ED61600-80F9-454E-A7F2-DBD82CECC900}"/>
            </a:ext>
          </a:extLst>
        </xdr:cNvPr>
        <xdr:cNvCxnSpPr/>
      </xdr:nvCxnSpPr>
      <xdr:spPr>
        <a:xfrm flipV="1">
          <a:off x="17130619" y="5558118"/>
          <a:ext cx="4070910" cy="1860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674963</xdr:colOff>
      <xdr:row>0</xdr:row>
      <xdr:rowOff>78080</xdr:rowOff>
    </xdr:from>
    <xdr:to>
      <xdr:col>26</xdr:col>
      <xdr:colOff>296018</xdr:colOff>
      <xdr:row>22</xdr:row>
      <xdr:rowOff>173290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A8D2-F7B0-49B7-9B97-C74327765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410590</xdr:colOff>
      <xdr:row>0</xdr:row>
      <xdr:rowOff>115521</xdr:rowOff>
    </xdr:from>
    <xdr:to>
      <xdr:col>33</xdr:col>
      <xdr:colOff>484172</xdr:colOff>
      <xdr:row>22</xdr:row>
      <xdr:rowOff>173445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C3E3C-485B-4449-9B5A-0E361977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635941</xdr:colOff>
      <xdr:row>0</xdr:row>
      <xdr:rowOff>79647</xdr:rowOff>
    </xdr:from>
    <xdr:to>
      <xdr:col>40</xdr:col>
      <xdr:colOff>712904</xdr:colOff>
      <xdr:row>22</xdr:row>
      <xdr:rowOff>156259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64F7F-C948-442B-9C8F-DC1A04EF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117681</xdr:colOff>
      <xdr:row>0</xdr:row>
      <xdr:rowOff>82731</xdr:rowOff>
    </xdr:from>
    <xdr:to>
      <xdr:col>48</xdr:col>
      <xdr:colOff>198883</xdr:colOff>
      <xdr:row>22</xdr:row>
      <xdr:rowOff>159343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AFC65-E640-4402-A481-0B84C5AE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351525</xdr:colOff>
      <xdr:row>0</xdr:row>
      <xdr:rowOff>78081</xdr:rowOff>
    </xdr:from>
    <xdr:to>
      <xdr:col>55</xdr:col>
      <xdr:colOff>445427</xdr:colOff>
      <xdr:row>22</xdr:row>
      <xdr:rowOff>154693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0F7994-22CA-496D-8385-9085C81F2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598748</xdr:colOff>
      <xdr:row>0</xdr:row>
      <xdr:rowOff>78921</xdr:rowOff>
    </xdr:from>
    <xdr:to>
      <xdr:col>62</xdr:col>
      <xdr:colOff>674870</xdr:colOff>
      <xdr:row>22</xdr:row>
      <xdr:rowOff>159343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0AD79-E1FB-49A8-BD59-E9606A7D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41745</xdr:colOff>
      <xdr:row>0</xdr:row>
      <xdr:rowOff>117764</xdr:rowOff>
    </xdr:from>
    <xdr:to>
      <xdr:col>70</xdr:col>
      <xdr:colOff>138187</xdr:colOff>
      <xdr:row>22</xdr:row>
      <xdr:rowOff>171747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75C90E-320C-44FB-8EF1-CCC1F44C0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652599</xdr:colOff>
      <xdr:row>3</xdr:row>
      <xdr:rowOff>101963</xdr:rowOff>
    </xdr:from>
    <xdr:to>
      <xdr:col>26</xdr:col>
      <xdr:colOff>57150</xdr:colOff>
      <xdr:row>19</xdr:row>
      <xdr:rowOff>42444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31096AF-5F0D-44AB-BF07-388C1E5AD37E}"/>
            </a:ext>
          </a:extLst>
        </xdr:cNvPr>
        <xdr:cNvCxnSpPr/>
      </xdr:nvCxnSpPr>
      <xdr:spPr>
        <a:xfrm flipV="1">
          <a:off x="16429174" y="648063"/>
          <a:ext cx="4668701" cy="283608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401782</xdr:colOff>
      <xdr:row>0</xdr:row>
      <xdr:rowOff>124691</xdr:rowOff>
    </xdr:from>
    <xdr:to>
      <xdr:col>77</xdr:col>
      <xdr:colOff>498224</xdr:colOff>
      <xdr:row>23</xdr:row>
      <xdr:rowOff>4915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20303CD-317D-43DC-AD88-4E93FE18C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384859</xdr:colOff>
      <xdr:row>2</xdr:row>
      <xdr:rowOff>80175</xdr:rowOff>
    </xdr:from>
    <xdr:to>
      <xdr:col>31</xdr:col>
      <xdr:colOff>460981</xdr:colOff>
      <xdr:row>23</xdr:row>
      <xdr:rowOff>134059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7B141C-EC6B-4361-9771-C36A7368F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600480</xdr:colOff>
      <xdr:row>2</xdr:row>
      <xdr:rowOff>120880</xdr:rowOff>
    </xdr:from>
    <xdr:to>
      <xdr:col>38</xdr:col>
      <xdr:colOff>689302</xdr:colOff>
      <xdr:row>24</xdr:row>
      <xdr:rowOff>873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9FBD1C-4EC0-431E-9DB2-E0ED0525B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143559</xdr:colOff>
      <xdr:row>2</xdr:row>
      <xdr:rowOff>156095</xdr:rowOff>
    </xdr:from>
    <xdr:to>
      <xdr:col>46</xdr:col>
      <xdr:colOff>219681</xdr:colOff>
      <xdr:row>24</xdr:row>
      <xdr:rowOff>2309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6A8951C-0675-435B-B584-76F3F9BE0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369471</xdr:colOff>
      <xdr:row>2</xdr:row>
      <xdr:rowOff>133762</xdr:rowOff>
    </xdr:from>
    <xdr:to>
      <xdr:col>53</xdr:col>
      <xdr:colOff>445593</xdr:colOff>
      <xdr:row>24</xdr:row>
      <xdr:rowOff>4865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BF9B08B-408F-464A-8D04-D4A77FD19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634242</xdr:colOff>
      <xdr:row>2</xdr:row>
      <xdr:rowOff>132080</xdr:rowOff>
    </xdr:from>
    <xdr:to>
      <xdr:col>60</xdr:col>
      <xdr:colOff>710364</xdr:colOff>
      <xdr:row>24</xdr:row>
      <xdr:rowOff>15883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2C1B7A4-9C2A-4C09-8C5D-6C63A543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140854</xdr:colOff>
      <xdr:row>2</xdr:row>
      <xdr:rowOff>118225</xdr:rowOff>
    </xdr:from>
    <xdr:to>
      <xdr:col>68</xdr:col>
      <xdr:colOff>232216</xdr:colOff>
      <xdr:row>24</xdr:row>
      <xdr:rowOff>38793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685F68-219F-47EA-BB3B-4D61008FC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635808</xdr:colOff>
      <xdr:row>2</xdr:row>
      <xdr:rowOff>79087</xdr:rowOff>
    </xdr:from>
    <xdr:to>
      <xdr:col>24</xdr:col>
      <xdr:colOff>255593</xdr:colOff>
      <xdr:row>25</xdr:row>
      <xdr:rowOff>4117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11EF0C0-3192-4EDE-ABFD-0DB62C71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625566</xdr:colOff>
      <xdr:row>5</xdr:row>
      <xdr:rowOff>119925</xdr:rowOff>
    </xdr:from>
    <xdr:to>
      <xdr:col>23</xdr:col>
      <xdr:colOff>654413</xdr:colOff>
      <xdr:row>21</xdr:row>
      <xdr:rowOff>82720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64E7814-7974-42EF-A0EE-3F4EF6A7B54C}"/>
            </a:ext>
          </a:extLst>
        </xdr:cNvPr>
        <xdr:cNvCxnSpPr/>
      </xdr:nvCxnSpPr>
      <xdr:spPr>
        <a:xfrm flipV="1">
          <a:off x="15617916" y="9454425"/>
          <a:ext cx="4600847" cy="301079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392205</xdr:colOff>
      <xdr:row>2</xdr:row>
      <xdr:rowOff>112059</xdr:rowOff>
    </xdr:from>
    <xdr:to>
      <xdr:col>75</xdr:col>
      <xdr:colOff>488647</xdr:colOff>
      <xdr:row>25</xdr:row>
      <xdr:rowOff>1808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EAE2794-FD97-44C4-B8B6-48F74D60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630513</xdr:colOff>
      <xdr:row>3</xdr:row>
      <xdr:rowOff>6643</xdr:rowOff>
    </xdr:from>
    <xdr:to>
      <xdr:col>17</xdr:col>
      <xdr:colOff>245218</xdr:colOff>
      <xdr:row>25</xdr:row>
      <xdr:rowOff>101853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9A659-E8FD-4E60-A5C5-A4C854744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359790</xdr:colOff>
      <xdr:row>3</xdr:row>
      <xdr:rowOff>44084</xdr:rowOff>
    </xdr:from>
    <xdr:to>
      <xdr:col>24</xdr:col>
      <xdr:colOff>439722</xdr:colOff>
      <xdr:row>25</xdr:row>
      <xdr:rowOff>102008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C1675-7CEF-453F-8894-3C5D2E6AA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697173</xdr:colOff>
      <xdr:row>3</xdr:row>
      <xdr:rowOff>31296</xdr:rowOff>
    </xdr:from>
    <xdr:to>
      <xdr:col>32</xdr:col>
      <xdr:colOff>11295</xdr:colOff>
      <xdr:row>25</xdr:row>
      <xdr:rowOff>114893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AE04C-5D0D-443A-8491-4BA4C9684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10432</xdr:colOff>
      <xdr:row>6</xdr:row>
      <xdr:rowOff>13607</xdr:rowOff>
    </xdr:from>
    <xdr:to>
      <xdr:col>16</xdr:col>
      <xdr:colOff>721179</xdr:colOff>
      <xdr:row>21</xdr:row>
      <xdr:rowOff>105682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9940E5-9520-4755-9B6B-846E7C9CE55D}"/>
            </a:ext>
          </a:extLst>
        </xdr:cNvPr>
        <xdr:cNvCxnSpPr/>
      </xdr:nvCxnSpPr>
      <xdr:spPr>
        <a:xfrm flipV="1">
          <a:off x="14247132" y="1113427"/>
          <a:ext cx="4480107" cy="2831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330344</xdr:colOff>
      <xdr:row>3</xdr:row>
      <xdr:rowOff>26266</xdr:rowOff>
    </xdr:from>
    <xdr:to>
      <xdr:col>39</xdr:col>
      <xdr:colOff>426786</xdr:colOff>
      <xdr:row>25</xdr:row>
      <xdr:rowOff>103340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7BF00-AC4A-457E-93C6-8262DBF8C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592957</xdr:colOff>
      <xdr:row>2</xdr:row>
      <xdr:rowOff>59674</xdr:rowOff>
    </xdr:from>
    <xdr:to>
      <xdr:col>27</xdr:col>
      <xdr:colOff>669079</xdr:colOff>
      <xdr:row>23</xdr:row>
      <xdr:rowOff>116098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FF8C8-852F-4768-89F7-643E6A96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326902</xdr:colOff>
      <xdr:row>2</xdr:row>
      <xdr:rowOff>97790</xdr:rowOff>
    </xdr:from>
    <xdr:to>
      <xdr:col>35</xdr:col>
      <xdr:colOff>403024</xdr:colOff>
      <xdr:row>23</xdr:row>
      <xdr:rowOff>172093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D5A94A-BDF0-48CF-BC97-D3747B840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8428</xdr:colOff>
      <xdr:row>2</xdr:row>
      <xdr:rowOff>10507</xdr:rowOff>
    </xdr:from>
    <xdr:to>
      <xdr:col>20</xdr:col>
      <xdr:colOff>100653</xdr:colOff>
      <xdr:row>24</xdr:row>
      <xdr:rowOff>119687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FE781-6E0D-4732-BD1D-29A7DC72C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</xdr:row>
      <xdr:rowOff>10885</xdr:rowOff>
    </xdr:from>
    <xdr:to>
      <xdr:col>19</xdr:col>
      <xdr:colOff>598715</xdr:colOff>
      <xdr:row>21</xdr:row>
      <xdr:rowOff>13426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DF6D12-6850-4E8F-B83E-54673189BDB1}"/>
            </a:ext>
          </a:extLst>
        </xdr:cNvPr>
        <xdr:cNvCxnSpPr/>
      </xdr:nvCxnSpPr>
      <xdr:spPr>
        <a:xfrm flipV="1">
          <a:off x="10199914" y="936171"/>
          <a:ext cx="4593772" cy="296345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564925</xdr:colOff>
      <xdr:row>2</xdr:row>
      <xdr:rowOff>39669</xdr:rowOff>
    </xdr:from>
    <xdr:to>
      <xdr:col>42</xdr:col>
      <xdr:colOff>661367</xdr:colOff>
      <xdr:row>24</xdr:row>
      <xdr:rowOff>119918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020BA-1B50-48E7-AF72-C1120B98A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367574</xdr:colOff>
      <xdr:row>24</xdr:row>
      <xdr:rowOff>73660</xdr:rowOff>
    </xdr:from>
    <xdr:to>
      <xdr:col>35</xdr:col>
      <xdr:colOff>443696</xdr:colOff>
      <xdr:row>45</xdr:row>
      <xdr:rowOff>147963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6F3F7-00C9-4183-B2AA-C808A355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356690</xdr:colOff>
      <xdr:row>46</xdr:row>
      <xdr:rowOff>56968</xdr:rowOff>
    </xdr:from>
    <xdr:to>
      <xdr:col>35</xdr:col>
      <xdr:colOff>432812</xdr:colOff>
      <xdr:row>67</xdr:row>
      <xdr:rowOff>130001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A699E-74F0-4ABB-922F-41C6BF2DB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389808</xdr:colOff>
      <xdr:row>1</xdr:row>
      <xdr:rowOff>0</xdr:rowOff>
    </xdr:from>
    <xdr:to>
      <xdr:col>24</xdr:col>
      <xdr:colOff>460850</xdr:colOff>
      <xdr:row>18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974FF-7DB9-42E8-968E-93F16321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78098</xdr:colOff>
      <xdr:row>1</xdr:row>
      <xdr:rowOff>10886</xdr:rowOff>
    </xdr:from>
    <xdr:to>
      <xdr:col>32</xdr:col>
      <xdr:colOff>174424</xdr:colOff>
      <xdr:row>18</xdr:row>
      <xdr:rowOff>10886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585D10-A045-4238-86FF-5BAB47B3C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503217</xdr:colOff>
      <xdr:row>0</xdr:row>
      <xdr:rowOff>174171</xdr:rowOff>
    </xdr:from>
    <xdr:to>
      <xdr:col>39</xdr:col>
      <xdr:colOff>617439</xdr:colOff>
      <xdr:row>17</xdr:row>
      <xdr:rowOff>174172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D9178E-1E90-4A31-9ACF-87C209C1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650932</xdr:colOff>
      <xdr:row>1</xdr:row>
      <xdr:rowOff>0</xdr:rowOff>
    </xdr:from>
    <xdr:to>
      <xdr:col>17</xdr:col>
      <xdr:colOff>270717</xdr:colOff>
      <xdr:row>18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420F7FD-2F7B-49C4-92C4-AB79EF4B0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677182</xdr:colOff>
      <xdr:row>4</xdr:row>
      <xdr:rowOff>54429</xdr:rowOff>
    </xdr:from>
    <xdr:to>
      <xdr:col>16</xdr:col>
      <xdr:colOff>693964</xdr:colOff>
      <xdr:row>14</xdr:row>
      <xdr:rowOff>64861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383645C-8203-4055-8C81-DD571EBF0C26}"/>
            </a:ext>
          </a:extLst>
        </xdr:cNvPr>
        <xdr:cNvCxnSpPr/>
      </xdr:nvCxnSpPr>
      <xdr:spPr>
        <a:xfrm flipV="1">
          <a:off x="15604218" y="762000"/>
          <a:ext cx="4507139" cy="177936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592957</xdr:colOff>
      <xdr:row>2</xdr:row>
      <xdr:rowOff>59674</xdr:rowOff>
    </xdr:from>
    <xdr:to>
      <xdr:col>25</xdr:col>
      <xdr:colOff>669079</xdr:colOff>
      <xdr:row>23</xdr:row>
      <xdr:rowOff>116098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7F8E-363C-44A6-929F-41434B671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8428</xdr:colOff>
      <xdr:row>2</xdr:row>
      <xdr:rowOff>10507</xdr:rowOff>
    </xdr:from>
    <xdr:to>
      <xdr:col>18</xdr:col>
      <xdr:colOff>100653</xdr:colOff>
      <xdr:row>24</xdr:row>
      <xdr:rowOff>119687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1D693-EEE1-442B-AA9F-B462470E1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10885</xdr:rowOff>
    </xdr:from>
    <xdr:to>
      <xdr:col>17</xdr:col>
      <xdr:colOff>598715</xdr:colOff>
      <xdr:row>21</xdr:row>
      <xdr:rowOff>13426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756A00-3BEF-4D9B-AA2A-615C317670D5}"/>
            </a:ext>
          </a:extLst>
        </xdr:cNvPr>
        <xdr:cNvCxnSpPr/>
      </xdr:nvCxnSpPr>
      <xdr:spPr>
        <a:xfrm flipV="1">
          <a:off x="10988040" y="927825"/>
          <a:ext cx="4596675" cy="292862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564925</xdr:colOff>
      <xdr:row>2</xdr:row>
      <xdr:rowOff>39669</xdr:rowOff>
    </xdr:from>
    <xdr:to>
      <xdr:col>40</xdr:col>
      <xdr:colOff>661367</xdr:colOff>
      <xdr:row>24</xdr:row>
      <xdr:rowOff>119918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FFC04-8A12-421B-8507-D47C30BE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171071</xdr:colOff>
      <xdr:row>2</xdr:row>
      <xdr:rowOff>129078</xdr:rowOff>
    </xdr:from>
    <xdr:to>
      <xdr:col>33</xdr:col>
      <xdr:colOff>247193</xdr:colOff>
      <xdr:row>24</xdr:row>
      <xdr:rowOff>22002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33F44-4234-41C5-9436-A4E823ADC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220685</xdr:colOff>
      <xdr:row>25</xdr:row>
      <xdr:rowOff>5360</xdr:rowOff>
    </xdr:from>
    <xdr:to>
      <xdr:col>33</xdr:col>
      <xdr:colOff>296807</xdr:colOff>
      <xdr:row>46</xdr:row>
      <xdr:rowOff>77123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4E2582-9345-414A-BF9A-9425CBEC5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B4CB-072E-42FA-9519-2805F0E1C8C6}">
  <dimension ref="A1:M45"/>
  <sheetViews>
    <sheetView zoomScale="85" zoomScaleNormal="85" workbookViewId="0">
      <pane ySplit="1" topLeftCell="A2" activePane="bottomLeft" state="frozen"/>
      <selection activeCell="C1" sqref="C1"/>
      <selection pane="bottomLeft" activeCell="J52" sqref="J52"/>
    </sheetView>
  </sheetViews>
  <sheetFormatPr defaultColWidth="10.81640625" defaultRowHeight="14.5"/>
  <cols>
    <col min="1" max="1" width="16.54296875" style="1" customWidth="1"/>
    <col min="2" max="5" width="10.81640625" style="1"/>
    <col min="6" max="6" width="13.453125" customWidth="1"/>
    <col min="7" max="9" width="10.81640625" style="1"/>
    <col min="10" max="10" width="9.7265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  <c r="L1" s="4" t="s">
        <v>25</v>
      </c>
      <c r="M1" s="4" t="s">
        <v>11</v>
      </c>
    </row>
    <row r="2" spans="1:13">
      <c r="A2" s="5" t="s">
        <v>12</v>
      </c>
      <c r="B2" s="5">
        <v>1</v>
      </c>
      <c r="C2" s="5">
        <v>32</v>
      </c>
      <c r="D2" s="5">
        <v>36.5</v>
      </c>
      <c r="E2" s="5">
        <v>440</v>
      </c>
      <c r="F2" s="5">
        <v>35.69</v>
      </c>
      <c r="G2" s="5">
        <v>31.7</v>
      </c>
      <c r="H2" s="5">
        <v>8.3000000000000007</v>
      </c>
      <c r="I2" s="5">
        <v>7.26</v>
      </c>
      <c r="J2" s="5">
        <v>6.85</v>
      </c>
      <c r="K2" s="5">
        <v>6.64</v>
      </c>
      <c r="L2" s="5">
        <v>7.47</v>
      </c>
      <c r="M2" s="8" t="s">
        <v>13</v>
      </c>
    </row>
    <row r="3" spans="1:13">
      <c r="A3" s="5" t="s">
        <v>12</v>
      </c>
      <c r="B3" s="5">
        <v>2</v>
      </c>
      <c r="C3" s="5">
        <v>32</v>
      </c>
      <c r="D3" s="5">
        <v>36</v>
      </c>
      <c r="E3" s="5">
        <v>520</v>
      </c>
      <c r="F3" s="5">
        <v>35.28</v>
      </c>
      <c r="G3" s="5">
        <v>31.7</v>
      </c>
      <c r="H3" s="5">
        <v>8.09</v>
      </c>
      <c r="I3" s="5">
        <v>7.26</v>
      </c>
      <c r="J3" s="5">
        <v>6.74</v>
      </c>
      <c r="K3" s="5">
        <v>6.43</v>
      </c>
      <c r="L3" s="5">
        <v>7.68</v>
      </c>
      <c r="M3" s="8" t="s">
        <v>13</v>
      </c>
    </row>
    <row r="4" spans="1:13">
      <c r="A4" s="5" t="s">
        <v>12</v>
      </c>
      <c r="B4" s="5">
        <v>3</v>
      </c>
      <c r="C4" s="5">
        <v>31.5</v>
      </c>
      <c r="D4" s="5">
        <v>35.5</v>
      </c>
      <c r="E4" s="5">
        <v>505</v>
      </c>
      <c r="F4" s="5">
        <v>35.18</v>
      </c>
      <c r="G4" s="5">
        <v>31.46</v>
      </c>
      <c r="H4" s="5">
        <v>9.61</v>
      </c>
      <c r="I4" s="5">
        <v>8.3000000000000007</v>
      </c>
      <c r="J4" s="5">
        <v>8.35</v>
      </c>
      <c r="K4" s="5">
        <v>8.35</v>
      </c>
      <c r="L4" s="5">
        <v>8.09</v>
      </c>
      <c r="M4" s="8" t="s">
        <v>13</v>
      </c>
    </row>
    <row r="5" spans="1:13">
      <c r="A5" s="5" t="s">
        <v>12</v>
      </c>
      <c r="B5" s="5">
        <v>4</v>
      </c>
      <c r="C5" s="5">
        <v>31</v>
      </c>
      <c r="D5" s="5">
        <v>34.5</v>
      </c>
      <c r="E5" s="5">
        <v>475</v>
      </c>
      <c r="F5" s="5">
        <v>34.56</v>
      </c>
      <c r="G5" s="5">
        <v>30.37</v>
      </c>
      <c r="H5" s="5">
        <v>8.8800000000000008</v>
      </c>
      <c r="I5" s="5">
        <v>7.52</v>
      </c>
      <c r="J5" s="5">
        <v>7.2</v>
      </c>
      <c r="K5" s="5">
        <v>7.1</v>
      </c>
      <c r="L5" s="5">
        <v>7.73</v>
      </c>
      <c r="M5" s="8" t="s">
        <v>13</v>
      </c>
    </row>
    <row r="6" spans="1:13">
      <c r="A6" s="5" t="s">
        <v>12</v>
      </c>
      <c r="B6" s="5">
        <v>5</v>
      </c>
      <c r="C6" s="5">
        <v>32.5</v>
      </c>
      <c r="D6" s="5">
        <v>36.5</v>
      </c>
      <c r="E6" s="5">
        <v>505</v>
      </c>
      <c r="F6" s="5">
        <v>35.909999999999997</v>
      </c>
      <c r="G6" s="5">
        <v>32.119999999999997</v>
      </c>
      <c r="H6" s="5">
        <v>8.48</v>
      </c>
      <c r="I6" s="5">
        <v>7.41</v>
      </c>
      <c r="J6" s="5">
        <v>7.41</v>
      </c>
      <c r="K6" s="5">
        <v>7.2</v>
      </c>
      <c r="L6" s="5">
        <v>7.73</v>
      </c>
      <c r="M6" s="8" t="s">
        <v>13</v>
      </c>
    </row>
    <row r="7" spans="1:13">
      <c r="A7" s="5" t="s">
        <v>12</v>
      </c>
      <c r="B7" s="5">
        <v>6</v>
      </c>
      <c r="C7" s="5">
        <v>32</v>
      </c>
      <c r="D7" s="5">
        <v>36</v>
      </c>
      <c r="E7" s="5">
        <v>485</v>
      </c>
      <c r="F7" s="5">
        <v>34.86</v>
      </c>
      <c r="G7" s="5">
        <v>31.16</v>
      </c>
      <c r="H7" s="5">
        <v>8.75</v>
      </c>
      <c r="I7" s="5">
        <v>7.26</v>
      </c>
      <c r="J7" s="5">
        <v>7.37</v>
      </c>
      <c r="K7" s="5">
        <v>7.37</v>
      </c>
      <c r="L7" s="5">
        <v>7.47</v>
      </c>
      <c r="M7" s="8" t="s">
        <v>13</v>
      </c>
    </row>
    <row r="8" spans="1:13">
      <c r="A8" s="5" t="s">
        <v>12</v>
      </c>
      <c r="B8" s="5">
        <v>7</v>
      </c>
      <c r="C8" s="5">
        <v>32</v>
      </c>
      <c r="D8" s="5">
        <v>36</v>
      </c>
      <c r="E8" s="5">
        <v>535</v>
      </c>
      <c r="F8" s="5">
        <v>35.07</v>
      </c>
      <c r="G8" s="5">
        <v>31.37</v>
      </c>
      <c r="H8" s="5">
        <v>9.17</v>
      </c>
      <c r="I8" s="5">
        <v>7.78</v>
      </c>
      <c r="J8" s="5">
        <v>7.47</v>
      </c>
      <c r="K8" s="5">
        <v>7.16</v>
      </c>
      <c r="L8" s="5">
        <v>8.3000000000000007</v>
      </c>
      <c r="M8" s="8" t="s">
        <v>13</v>
      </c>
    </row>
    <row r="9" spans="1:13">
      <c r="A9" s="5" t="s">
        <v>12</v>
      </c>
      <c r="B9" s="5">
        <v>8</v>
      </c>
      <c r="C9" s="5">
        <v>33</v>
      </c>
      <c r="D9" s="5">
        <v>37.5</v>
      </c>
      <c r="E9" s="5">
        <v>525</v>
      </c>
      <c r="F9" s="5">
        <v>36.44</v>
      </c>
      <c r="G9" s="5">
        <v>32.78</v>
      </c>
      <c r="H9" s="5">
        <v>9.67</v>
      </c>
      <c r="I9" s="5">
        <v>8.14</v>
      </c>
      <c r="J9" s="5">
        <v>7.83</v>
      </c>
      <c r="K9" s="5">
        <v>7.41</v>
      </c>
      <c r="L9" s="5">
        <v>8.56</v>
      </c>
      <c r="M9" s="8" t="s">
        <v>13</v>
      </c>
    </row>
    <row r="10" spans="1:13">
      <c r="A10" s="5" t="s">
        <v>12</v>
      </c>
      <c r="B10" s="5">
        <v>9</v>
      </c>
      <c r="C10" s="5">
        <v>32</v>
      </c>
      <c r="D10" s="5">
        <v>35.5</v>
      </c>
      <c r="E10" s="5">
        <v>500</v>
      </c>
      <c r="F10" s="5">
        <v>34.76</v>
      </c>
      <c r="G10" s="5">
        <v>31.16</v>
      </c>
      <c r="H10" s="5">
        <v>8.7200000000000006</v>
      </c>
      <c r="I10" s="5">
        <v>7.89</v>
      </c>
      <c r="J10" s="5">
        <v>7.68</v>
      </c>
      <c r="K10" s="5">
        <v>7.37</v>
      </c>
      <c r="L10" s="5">
        <v>8.1999999999999993</v>
      </c>
      <c r="M10" s="8" t="s">
        <v>13</v>
      </c>
    </row>
    <row r="11" spans="1:13">
      <c r="A11" s="5" t="s">
        <v>12</v>
      </c>
      <c r="B11" s="5">
        <v>10</v>
      </c>
      <c r="C11" s="5">
        <v>30</v>
      </c>
      <c r="D11" s="5">
        <v>34</v>
      </c>
      <c r="E11" s="5">
        <v>550</v>
      </c>
      <c r="F11" s="5">
        <v>34.67</v>
      </c>
      <c r="G11" s="5">
        <v>30.78</v>
      </c>
      <c r="H11" s="5">
        <v>10.14</v>
      </c>
      <c r="I11" s="5">
        <v>8.09</v>
      </c>
      <c r="J11" s="5">
        <v>7.88</v>
      </c>
      <c r="K11" s="5">
        <v>7.56</v>
      </c>
      <c r="L11" s="5">
        <v>8.7200000000000006</v>
      </c>
      <c r="M11" s="8" t="s">
        <v>13</v>
      </c>
    </row>
    <row r="12" spans="1:13">
      <c r="A12" s="5" t="s">
        <v>12</v>
      </c>
      <c r="B12" s="5">
        <v>11</v>
      </c>
      <c r="C12" s="5">
        <v>33</v>
      </c>
      <c r="D12" s="5">
        <v>36.5</v>
      </c>
      <c r="E12" s="5">
        <v>510</v>
      </c>
      <c r="F12" s="5">
        <v>36.25</v>
      </c>
      <c r="G12" s="5">
        <v>32.21</v>
      </c>
      <c r="H12" s="5">
        <v>8.85</v>
      </c>
      <c r="I12" s="5">
        <v>7.56</v>
      </c>
      <c r="J12" s="5">
        <v>7.35</v>
      </c>
      <c r="K12" s="5">
        <v>7.04</v>
      </c>
      <c r="L12" s="5">
        <v>8.09</v>
      </c>
      <c r="M12" s="8" t="s">
        <v>13</v>
      </c>
    </row>
    <row r="13" spans="1:13">
      <c r="A13" s="5" t="s">
        <v>12</v>
      </c>
      <c r="B13" s="5">
        <v>12</v>
      </c>
      <c r="C13" s="5">
        <v>31</v>
      </c>
      <c r="D13" s="5">
        <v>35</v>
      </c>
      <c r="E13" s="5">
        <v>465</v>
      </c>
      <c r="F13" s="5">
        <v>34.549999999999997</v>
      </c>
      <c r="G13" s="5">
        <v>31.27</v>
      </c>
      <c r="H13" s="5">
        <v>8.32</v>
      </c>
      <c r="I13" s="5">
        <v>7.26</v>
      </c>
      <c r="J13" s="5">
        <v>6.95</v>
      </c>
      <c r="K13" s="5">
        <v>6.74</v>
      </c>
      <c r="L13" s="5">
        <v>8.1999999999999993</v>
      </c>
      <c r="M13" s="8" t="s">
        <v>13</v>
      </c>
    </row>
    <row r="14" spans="1:13">
      <c r="A14" s="5" t="s">
        <v>12</v>
      </c>
      <c r="B14" s="5">
        <v>13</v>
      </c>
      <c r="C14" s="5">
        <v>32</v>
      </c>
      <c r="D14" s="5">
        <v>36</v>
      </c>
      <c r="E14" s="5">
        <v>510</v>
      </c>
      <c r="F14" s="5">
        <v>34.85</v>
      </c>
      <c r="G14" s="5">
        <v>31.07</v>
      </c>
      <c r="H14" s="5">
        <v>8.61</v>
      </c>
      <c r="I14" s="5">
        <v>7.63</v>
      </c>
      <c r="J14" s="5">
        <v>7.42</v>
      </c>
      <c r="K14" s="5">
        <v>7.11</v>
      </c>
      <c r="L14" s="5">
        <v>8.15</v>
      </c>
      <c r="M14" s="8" t="s">
        <v>13</v>
      </c>
    </row>
    <row r="15" spans="1:13">
      <c r="A15" s="5" t="s">
        <v>12</v>
      </c>
      <c r="B15" s="5">
        <v>14</v>
      </c>
      <c r="C15" s="5">
        <v>32</v>
      </c>
      <c r="D15" s="5">
        <v>35.5</v>
      </c>
      <c r="E15" s="5">
        <v>510</v>
      </c>
      <c r="F15" s="5">
        <v>35.6</v>
      </c>
      <c r="G15" s="5">
        <v>32.01</v>
      </c>
      <c r="H15" s="5">
        <v>8.25</v>
      </c>
      <c r="I15" s="5">
        <v>7.47</v>
      </c>
      <c r="J15" s="5">
        <v>7.2</v>
      </c>
      <c r="K15" s="5">
        <v>6.99</v>
      </c>
      <c r="L15" s="5">
        <v>7.78</v>
      </c>
      <c r="M15" s="8" t="s">
        <v>13</v>
      </c>
    </row>
    <row r="16" spans="1:13">
      <c r="A16" s="5" t="s">
        <v>12</v>
      </c>
      <c r="B16" s="5">
        <v>15</v>
      </c>
      <c r="C16" s="5">
        <v>31.5</v>
      </c>
      <c r="D16" s="5">
        <v>35.5</v>
      </c>
      <c r="E16" s="5">
        <v>535</v>
      </c>
      <c r="F16" s="5">
        <v>35.409999999999997</v>
      </c>
      <c r="G16" s="5">
        <v>31.55</v>
      </c>
      <c r="H16" s="5">
        <v>8.81</v>
      </c>
      <c r="I16" s="5">
        <v>9.7100000000000009</v>
      </c>
      <c r="J16" s="5">
        <v>7.46</v>
      </c>
      <c r="K16" s="5">
        <v>7.35</v>
      </c>
      <c r="L16" s="5">
        <v>9.08</v>
      </c>
      <c r="M16" s="8" t="s">
        <v>13</v>
      </c>
    </row>
    <row r="17" spans="1:13">
      <c r="A17" s="5" t="s">
        <v>12</v>
      </c>
      <c r="B17" s="5">
        <v>16</v>
      </c>
      <c r="C17" s="5">
        <v>34.5</v>
      </c>
      <c r="D17" s="5">
        <v>38.5</v>
      </c>
      <c r="E17" s="5">
        <v>595</v>
      </c>
      <c r="F17" s="5">
        <v>38.06</v>
      </c>
      <c r="G17" s="5">
        <v>34.19</v>
      </c>
      <c r="H17" s="5">
        <v>10.37</v>
      </c>
      <c r="I17" s="5">
        <v>8.4600000000000009</v>
      </c>
      <c r="J17" s="5">
        <v>8.14</v>
      </c>
      <c r="K17" s="5">
        <v>7.93</v>
      </c>
      <c r="L17" s="5">
        <v>8.99</v>
      </c>
      <c r="M17" s="8" t="s">
        <v>13</v>
      </c>
    </row>
    <row r="18" spans="1:13">
      <c r="A18" s="5" t="s">
        <v>12</v>
      </c>
      <c r="B18" s="5">
        <v>17</v>
      </c>
      <c r="C18" s="5">
        <v>31.5</v>
      </c>
      <c r="D18" s="5">
        <v>35</v>
      </c>
      <c r="E18" s="5">
        <v>560</v>
      </c>
      <c r="F18" s="5">
        <v>34.65</v>
      </c>
      <c r="G18" s="5">
        <v>30.94</v>
      </c>
      <c r="H18" s="5">
        <v>8.94</v>
      </c>
      <c r="I18" s="5"/>
      <c r="J18" s="5"/>
      <c r="K18" s="5"/>
      <c r="L18" s="5">
        <v>8.4</v>
      </c>
      <c r="M18" s="8" t="s">
        <v>14</v>
      </c>
    </row>
    <row r="19" spans="1:13">
      <c r="A19" s="5" t="s">
        <v>12</v>
      </c>
      <c r="B19" s="5" t="s">
        <v>15</v>
      </c>
      <c r="C19" s="5"/>
      <c r="D19" s="5"/>
      <c r="E19" s="5">
        <v>360</v>
      </c>
      <c r="F19" s="5">
        <v>30.92</v>
      </c>
      <c r="G19" s="5">
        <v>27.19</v>
      </c>
      <c r="H19" s="5">
        <v>7.81</v>
      </c>
      <c r="I19" s="5">
        <v>7.33</v>
      </c>
      <c r="J19" s="5">
        <v>6.9</v>
      </c>
      <c r="K19" s="5">
        <v>6.5</v>
      </c>
      <c r="L19" s="5">
        <v>7.18</v>
      </c>
      <c r="M19" s="8" t="s">
        <v>13</v>
      </c>
    </row>
    <row r="20" spans="1:13">
      <c r="A20" s="5" t="s">
        <v>12</v>
      </c>
      <c r="B20" s="5" t="s">
        <v>16</v>
      </c>
      <c r="C20" s="5">
        <v>29</v>
      </c>
      <c r="D20" s="5">
        <v>33</v>
      </c>
      <c r="E20" s="5">
        <v>335</v>
      </c>
      <c r="F20" s="5">
        <v>33.159999999999997</v>
      </c>
      <c r="G20" s="5">
        <v>29.58</v>
      </c>
      <c r="H20" s="5">
        <v>6.84</v>
      </c>
      <c r="I20" s="5">
        <v>6.77</v>
      </c>
      <c r="J20" s="5"/>
      <c r="K20" s="5"/>
      <c r="L20" s="5">
        <v>6.74</v>
      </c>
      <c r="M20" s="8" t="s">
        <v>14</v>
      </c>
    </row>
    <row r="21" spans="1:13">
      <c r="A21" s="5" t="s">
        <v>12</v>
      </c>
      <c r="B21" s="5" t="s">
        <v>17</v>
      </c>
      <c r="C21" s="5">
        <v>25</v>
      </c>
      <c r="D21" s="5">
        <v>28.5</v>
      </c>
      <c r="E21" s="5">
        <v>310</v>
      </c>
      <c r="F21" s="5">
        <v>28.19</v>
      </c>
      <c r="G21" s="5">
        <v>24.75</v>
      </c>
      <c r="H21" s="5">
        <v>7.34</v>
      </c>
      <c r="I21" s="5"/>
      <c r="J21" s="5"/>
      <c r="K21" s="5"/>
      <c r="L21" s="5">
        <v>6.72</v>
      </c>
      <c r="M21" s="8" t="s">
        <v>14</v>
      </c>
    </row>
    <row r="22" spans="1:13">
      <c r="A22" s="5" t="s">
        <v>12</v>
      </c>
      <c r="B22" s="5" t="s">
        <v>18</v>
      </c>
      <c r="C22" s="5">
        <v>27.5</v>
      </c>
      <c r="D22" s="5">
        <v>30.5</v>
      </c>
      <c r="E22" s="5">
        <v>290</v>
      </c>
      <c r="F22" s="5">
        <v>30.66</v>
      </c>
      <c r="G22" s="5">
        <v>26.86</v>
      </c>
      <c r="H22" s="5">
        <v>6.44</v>
      </c>
      <c r="I22" s="5">
        <v>6.48</v>
      </c>
      <c r="J22" s="5"/>
      <c r="K22" s="5"/>
      <c r="L22" s="5">
        <v>6.07</v>
      </c>
      <c r="M22" s="8" t="s">
        <v>14</v>
      </c>
    </row>
    <row r="23" spans="1:13">
      <c r="A23" s="5" t="s">
        <v>12</v>
      </c>
      <c r="B23" s="5" t="s">
        <v>19</v>
      </c>
      <c r="C23" s="5">
        <v>27.5</v>
      </c>
      <c r="D23" s="5">
        <v>31</v>
      </c>
      <c r="E23" s="5">
        <v>305</v>
      </c>
      <c r="F23" s="5">
        <v>31.2</v>
      </c>
      <c r="G23" s="5">
        <v>27.41</v>
      </c>
      <c r="H23" s="5">
        <v>7.62</v>
      </c>
      <c r="I23" s="5">
        <v>6.84</v>
      </c>
      <c r="J23" s="5">
        <v>6.48</v>
      </c>
      <c r="K23" s="5">
        <v>6.37</v>
      </c>
      <c r="L23" s="5">
        <v>7.32</v>
      </c>
      <c r="M23" s="8" t="s">
        <v>13</v>
      </c>
    </row>
    <row r="24" spans="1:13">
      <c r="A24" s="5" t="s">
        <v>12</v>
      </c>
      <c r="B24" s="5" t="s">
        <v>20</v>
      </c>
      <c r="C24" s="5">
        <v>27.5</v>
      </c>
      <c r="D24" s="5">
        <v>31</v>
      </c>
      <c r="E24" s="5">
        <v>350</v>
      </c>
      <c r="F24" s="5">
        <v>31.29</v>
      </c>
      <c r="G24" s="5">
        <v>27.49</v>
      </c>
      <c r="H24" s="5">
        <v>7.64</v>
      </c>
      <c r="I24" s="5">
        <v>7.01</v>
      </c>
      <c r="J24" s="5">
        <v>6.61</v>
      </c>
      <c r="K24" s="5">
        <v>6.46</v>
      </c>
      <c r="L24" s="5">
        <v>7.27</v>
      </c>
      <c r="M24" s="8" t="s">
        <v>13</v>
      </c>
    </row>
    <row r="25" spans="1:13">
      <c r="A25" s="5" t="s">
        <v>12</v>
      </c>
      <c r="B25" s="5" t="s">
        <v>21</v>
      </c>
      <c r="C25" s="5">
        <v>30</v>
      </c>
      <c r="D25" s="5">
        <v>33.5</v>
      </c>
      <c r="E25" s="5">
        <v>410</v>
      </c>
      <c r="F25" s="5">
        <v>32.9</v>
      </c>
      <c r="G25" s="5">
        <v>29</v>
      </c>
      <c r="H25" s="5">
        <v>7.62</v>
      </c>
      <c r="I25" s="5"/>
      <c r="J25" s="5"/>
      <c r="K25" s="5"/>
      <c r="L25" s="5">
        <v>7.3</v>
      </c>
      <c r="M25" s="8" t="s">
        <v>14</v>
      </c>
    </row>
    <row r="26" spans="1:13">
      <c r="A26" s="5" t="s">
        <v>12</v>
      </c>
      <c r="B26" s="5" t="s">
        <v>22</v>
      </c>
      <c r="C26" s="5">
        <v>27</v>
      </c>
      <c r="D26" s="5">
        <v>30.5</v>
      </c>
      <c r="E26" s="5">
        <v>275</v>
      </c>
      <c r="F26" s="5">
        <v>30.9</v>
      </c>
      <c r="G26" s="5">
        <v>26.76</v>
      </c>
      <c r="H26" s="5">
        <v>8.8800000000000008</v>
      </c>
      <c r="I26" s="5"/>
      <c r="J26" s="5"/>
      <c r="K26" s="5"/>
      <c r="L26" s="5">
        <v>7.35</v>
      </c>
      <c r="M26" s="8" t="s">
        <v>14</v>
      </c>
    </row>
    <row r="27" spans="1:13">
      <c r="A27" s="5" t="s">
        <v>12</v>
      </c>
      <c r="B27" s="5" t="s">
        <v>23</v>
      </c>
      <c r="C27" s="5">
        <v>29</v>
      </c>
      <c r="D27" s="5">
        <v>32.5</v>
      </c>
      <c r="E27" s="5">
        <v>354</v>
      </c>
      <c r="F27" s="5">
        <v>32.76</v>
      </c>
      <c r="G27" s="5">
        <v>29.11</v>
      </c>
      <c r="H27" s="5">
        <v>7.77</v>
      </c>
      <c r="I27" s="5"/>
      <c r="J27" s="5"/>
      <c r="K27" s="5"/>
      <c r="L27" s="5">
        <v>7.38</v>
      </c>
      <c r="M27" s="8" t="s">
        <v>14</v>
      </c>
    </row>
    <row r="28" spans="1:13">
      <c r="A28" s="5" t="s">
        <v>12</v>
      </c>
      <c r="B28" s="5" t="s">
        <v>24</v>
      </c>
      <c r="C28" s="5">
        <v>28.5</v>
      </c>
      <c r="D28" s="5">
        <v>31.5</v>
      </c>
      <c r="E28" s="5">
        <v>390</v>
      </c>
      <c r="F28" s="5">
        <v>31.96</v>
      </c>
      <c r="G28" s="5">
        <v>27.68</v>
      </c>
      <c r="H28" s="5">
        <v>8.4600000000000009</v>
      </c>
      <c r="I28" s="5">
        <v>7.31</v>
      </c>
      <c r="J28" s="5">
        <v>6.98</v>
      </c>
      <c r="K28" s="5">
        <v>6.87</v>
      </c>
      <c r="L28" s="5">
        <v>8.08</v>
      </c>
      <c r="M28" s="8" t="s">
        <v>13</v>
      </c>
    </row>
    <row r="29" spans="1:13">
      <c r="A29" s="5" t="s">
        <v>26</v>
      </c>
      <c r="B29" s="5">
        <v>1</v>
      </c>
      <c r="C29" s="8">
        <v>34.5</v>
      </c>
      <c r="D29" s="8">
        <v>37.799999999999997</v>
      </c>
      <c r="E29" s="5">
        <v>675</v>
      </c>
      <c r="F29" s="5">
        <v>38.22</v>
      </c>
      <c r="G29" s="5">
        <v>34.590000000000003</v>
      </c>
      <c r="H29" s="5">
        <v>11.06</v>
      </c>
      <c r="I29" s="5">
        <v>9.31</v>
      </c>
      <c r="J29" s="5">
        <v>8.94</v>
      </c>
      <c r="K29" s="5">
        <v>8.7200000000000006</v>
      </c>
      <c r="L29" s="5">
        <v>10.039999999999999</v>
      </c>
      <c r="M29" s="8" t="s">
        <v>13</v>
      </c>
    </row>
    <row r="30" spans="1:13">
      <c r="A30" s="5" t="s">
        <v>26</v>
      </c>
      <c r="B30" s="5">
        <v>2</v>
      </c>
      <c r="C30" s="8">
        <v>34</v>
      </c>
      <c r="D30" s="8">
        <v>37.5</v>
      </c>
      <c r="E30" s="5">
        <v>690</v>
      </c>
      <c r="F30" s="5">
        <v>36.85</v>
      </c>
      <c r="G30" s="5">
        <v>33.33</v>
      </c>
      <c r="H30" s="5">
        <v>10.02</v>
      </c>
      <c r="I30" s="5">
        <v>10.91</v>
      </c>
      <c r="J30" s="5"/>
      <c r="K30" s="5"/>
      <c r="L30" s="5">
        <v>10.039999999999999</v>
      </c>
      <c r="M30" s="8" t="s">
        <v>14</v>
      </c>
    </row>
    <row r="31" spans="1:13">
      <c r="A31" s="5" t="s">
        <v>26</v>
      </c>
      <c r="B31" s="5">
        <v>3</v>
      </c>
      <c r="C31" s="8">
        <v>36</v>
      </c>
      <c r="D31" s="8">
        <v>39.5</v>
      </c>
      <c r="E31" s="5">
        <v>815</v>
      </c>
      <c r="F31" s="5">
        <v>39.19</v>
      </c>
      <c r="G31" s="5">
        <v>35.96</v>
      </c>
      <c r="H31" s="5">
        <v>11.25</v>
      </c>
      <c r="I31" s="5">
        <v>10.3</v>
      </c>
      <c r="J31" s="5">
        <v>9.8800000000000008</v>
      </c>
      <c r="K31" s="5">
        <v>9.4600000000000009</v>
      </c>
      <c r="L31" s="5">
        <v>10.93</v>
      </c>
      <c r="M31" s="8" t="s">
        <v>13</v>
      </c>
    </row>
    <row r="32" spans="1:13">
      <c r="A32" s="5" t="s">
        <v>26</v>
      </c>
      <c r="B32" s="5">
        <v>4</v>
      </c>
      <c r="C32" s="8">
        <v>35</v>
      </c>
      <c r="D32" s="8">
        <v>38.5</v>
      </c>
      <c r="E32" s="5">
        <v>790</v>
      </c>
      <c r="F32" s="5">
        <v>38.659999999999997</v>
      </c>
      <c r="G32" s="5">
        <v>35.520000000000003</v>
      </c>
      <c r="H32" s="5">
        <v>10.72</v>
      </c>
      <c r="I32" s="5">
        <v>9.98</v>
      </c>
      <c r="J32" s="5">
        <v>9.56</v>
      </c>
      <c r="K32" s="5">
        <v>8.93</v>
      </c>
      <c r="L32" s="5">
        <v>10.4</v>
      </c>
      <c r="M32" s="8" t="s">
        <v>13</v>
      </c>
    </row>
    <row r="33" spans="1:13">
      <c r="A33" s="5" t="s">
        <v>26</v>
      </c>
      <c r="B33" s="5">
        <v>5</v>
      </c>
      <c r="C33" s="8">
        <v>33</v>
      </c>
      <c r="D33" s="8">
        <v>36</v>
      </c>
      <c r="E33" s="5">
        <v>660</v>
      </c>
      <c r="F33" s="5">
        <v>35.479999999999997</v>
      </c>
      <c r="G33" s="5">
        <v>35.4</v>
      </c>
      <c r="H33" s="5">
        <v>10.38</v>
      </c>
      <c r="I33" s="5">
        <v>10.65</v>
      </c>
      <c r="J33" s="5"/>
      <c r="K33" s="5"/>
      <c r="L33" s="5">
        <v>10.54</v>
      </c>
      <c r="M33" s="8" t="s">
        <v>14</v>
      </c>
    </row>
    <row r="34" spans="1:13">
      <c r="A34" s="5" t="s">
        <v>26</v>
      </c>
      <c r="B34" s="5">
        <v>6</v>
      </c>
      <c r="C34" s="8">
        <v>34.5</v>
      </c>
      <c r="D34" s="8">
        <v>37.5</v>
      </c>
      <c r="E34" s="5">
        <v>700</v>
      </c>
      <c r="F34" s="5">
        <v>37.75</v>
      </c>
      <c r="G34" s="5">
        <v>34.19</v>
      </c>
      <c r="H34" s="5">
        <v>11.01</v>
      </c>
      <c r="I34" s="5"/>
      <c r="J34" s="5">
        <v>9.3000000000000007</v>
      </c>
      <c r="K34" s="5">
        <v>8.8800000000000008</v>
      </c>
      <c r="L34" s="5">
        <v>10.36</v>
      </c>
      <c r="M34" s="8" t="s">
        <v>13</v>
      </c>
    </row>
    <row r="35" spans="1:13">
      <c r="A35" s="5" t="s">
        <v>26</v>
      </c>
      <c r="B35" s="5">
        <v>7</v>
      </c>
      <c r="C35" s="8">
        <v>33.5</v>
      </c>
      <c r="D35" s="8">
        <v>36.5</v>
      </c>
      <c r="E35" s="5">
        <v>700</v>
      </c>
      <c r="F35" s="5">
        <v>37.130000000000003</v>
      </c>
      <c r="G35" s="5">
        <v>33.83</v>
      </c>
      <c r="H35" s="5">
        <v>10.72</v>
      </c>
      <c r="I35" s="5">
        <v>9.77</v>
      </c>
      <c r="J35" s="5">
        <v>9.25</v>
      </c>
      <c r="K35" s="5">
        <v>8.7200000000000006</v>
      </c>
      <c r="L35" s="5">
        <v>10.3</v>
      </c>
      <c r="M35" s="8" t="s">
        <v>13</v>
      </c>
    </row>
    <row r="36" spans="1:13">
      <c r="A36" s="5" t="s">
        <v>26</v>
      </c>
      <c r="B36" s="5">
        <v>8</v>
      </c>
      <c r="C36" s="8">
        <v>34.5</v>
      </c>
      <c r="D36" s="8">
        <v>37</v>
      </c>
      <c r="E36" s="5">
        <v>690</v>
      </c>
      <c r="F36" s="5">
        <v>37.35</v>
      </c>
      <c r="G36" s="5">
        <v>33.880000000000003</v>
      </c>
      <c r="H36" s="5">
        <v>9.92</v>
      </c>
      <c r="I36" s="5"/>
      <c r="J36" s="5"/>
      <c r="K36" s="5"/>
      <c r="L36" s="5">
        <v>9.92</v>
      </c>
      <c r="M36" s="8" t="s">
        <v>14</v>
      </c>
    </row>
    <row r="37" spans="1:13">
      <c r="A37" s="5" t="s">
        <v>26</v>
      </c>
      <c r="B37" s="5">
        <v>9</v>
      </c>
      <c r="C37" s="8">
        <v>35.5</v>
      </c>
      <c r="D37" s="8">
        <v>38.5</v>
      </c>
      <c r="E37" s="5">
        <v>725</v>
      </c>
      <c r="F37" s="8">
        <v>37.770000000000003</v>
      </c>
      <c r="G37" s="5">
        <v>34.86</v>
      </c>
      <c r="H37" s="5">
        <v>11</v>
      </c>
      <c r="I37" s="5">
        <v>9.75</v>
      </c>
      <c r="J37" s="5">
        <v>9.44</v>
      </c>
      <c r="K37" s="5">
        <v>9.0299999999999994</v>
      </c>
      <c r="L37" s="5">
        <v>10.06</v>
      </c>
      <c r="M37" s="8" t="s">
        <v>13</v>
      </c>
    </row>
    <row r="38" spans="1:13">
      <c r="A38" s="5" t="s">
        <v>26</v>
      </c>
      <c r="B38" s="5">
        <v>10</v>
      </c>
      <c r="C38" s="8">
        <v>33</v>
      </c>
      <c r="D38" s="8">
        <v>37</v>
      </c>
      <c r="E38" s="5">
        <v>640</v>
      </c>
      <c r="F38" s="5">
        <v>35.909999999999997</v>
      </c>
      <c r="G38" s="5">
        <v>32.229999999999997</v>
      </c>
      <c r="H38" s="5">
        <v>10.54</v>
      </c>
      <c r="I38" s="5"/>
      <c r="J38" s="5"/>
      <c r="K38" s="5"/>
      <c r="L38" s="5">
        <v>10.130000000000001</v>
      </c>
      <c r="M38" s="8" t="s">
        <v>14</v>
      </c>
    </row>
    <row r="39" spans="1:13">
      <c r="A39" s="5" t="s">
        <v>26</v>
      </c>
      <c r="B39" s="5">
        <v>11</v>
      </c>
      <c r="C39" s="8">
        <v>35.5</v>
      </c>
      <c r="D39" s="8">
        <v>39</v>
      </c>
      <c r="E39" s="5">
        <v>770</v>
      </c>
      <c r="F39" s="5">
        <v>38.24</v>
      </c>
      <c r="G39" s="5">
        <v>34.97</v>
      </c>
      <c r="H39" s="5">
        <v>10.51</v>
      </c>
      <c r="I39" s="5"/>
      <c r="J39" s="5"/>
      <c r="K39" s="5"/>
      <c r="L39" s="5">
        <v>10.72</v>
      </c>
      <c r="M39" s="8" t="s">
        <v>14</v>
      </c>
    </row>
    <row r="40" spans="1:13">
      <c r="A40" s="5" t="s">
        <v>26</v>
      </c>
      <c r="B40" s="5">
        <v>12</v>
      </c>
      <c r="C40" s="8">
        <v>35</v>
      </c>
      <c r="D40" s="8">
        <v>38.5</v>
      </c>
      <c r="E40" s="5">
        <v>710</v>
      </c>
      <c r="F40" s="5">
        <v>38.11</v>
      </c>
      <c r="G40" s="5">
        <v>34.42</v>
      </c>
      <c r="H40" s="5">
        <v>9.7100000000000009</v>
      </c>
      <c r="I40" s="5"/>
      <c r="J40" s="5"/>
      <c r="K40" s="5"/>
      <c r="L40" s="5">
        <v>9.92</v>
      </c>
      <c r="M40" s="8" t="s">
        <v>14</v>
      </c>
    </row>
    <row r="41" spans="1:13">
      <c r="A41" s="5" t="s">
        <v>26</v>
      </c>
      <c r="B41" s="5">
        <v>13</v>
      </c>
      <c r="C41" s="8">
        <v>35</v>
      </c>
      <c r="D41" s="8">
        <v>37.5</v>
      </c>
      <c r="E41" s="5">
        <v>830</v>
      </c>
      <c r="F41" s="5">
        <v>38.24</v>
      </c>
      <c r="G41" s="5">
        <v>34.86</v>
      </c>
      <c r="H41" s="5">
        <v>10.72</v>
      </c>
      <c r="I41" s="5"/>
      <c r="J41" s="5"/>
      <c r="K41" s="5"/>
      <c r="L41" s="5">
        <v>10.78</v>
      </c>
      <c r="M41" s="8" t="s">
        <v>14</v>
      </c>
    </row>
    <row r="42" spans="1:13">
      <c r="A42" s="5" t="s">
        <v>26</v>
      </c>
      <c r="B42" s="5">
        <v>14</v>
      </c>
      <c r="C42" s="8">
        <v>34</v>
      </c>
      <c r="D42" s="8">
        <v>37.5</v>
      </c>
      <c r="E42" s="5">
        <v>705</v>
      </c>
      <c r="F42" s="5">
        <v>37.4</v>
      </c>
      <c r="G42" s="5">
        <v>33.21</v>
      </c>
      <c r="H42" s="5">
        <v>10.66</v>
      </c>
      <c r="I42" s="5">
        <v>8.93</v>
      </c>
      <c r="J42" s="5">
        <v>8.19</v>
      </c>
      <c r="K42" s="5">
        <v>8.09</v>
      </c>
      <c r="L42" s="5">
        <v>9.98</v>
      </c>
      <c r="M42" s="8" t="s">
        <v>13</v>
      </c>
    </row>
    <row r="43" spans="1:13">
      <c r="A43" s="5" t="s">
        <v>26</v>
      </c>
      <c r="B43" s="5">
        <v>15</v>
      </c>
      <c r="C43" s="8">
        <v>34</v>
      </c>
      <c r="D43" s="8">
        <v>37</v>
      </c>
      <c r="E43" s="5">
        <v>705</v>
      </c>
      <c r="F43" s="5">
        <v>37.19</v>
      </c>
      <c r="G43" s="5">
        <v>34.090000000000003</v>
      </c>
      <c r="H43" s="5">
        <v>10.51</v>
      </c>
      <c r="I43" s="5"/>
      <c r="J43" s="5"/>
      <c r="K43" s="5"/>
      <c r="L43" s="5">
        <v>10.61</v>
      </c>
      <c r="M43" s="8" t="s">
        <v>14</v>
      </c>
    </row>
    <row r="44" spans="1:13">
      <c r="A44" s="5" t="s">
        <v>26</v>
      </c>
      <c r="B44" s="5">
        <v>16</v>
      </c>
      <c r="C44" s="8">
        <v>33</v>
      </c>
      <c r="D44" s="8">
        <v>36.5</v>
      </c>
      <c r="E44" s="5">
        <v>665</v>
      </c>
      <c r="F44" s="5">
        <v>35.69</v>
      </c>
      <c r="G44" s="5">
        <v>32.57</v>
      </c>
      <c r="H44" s="5">
        <v>10.59</v>
      </c>
      <c r="I44" s="5">
        <v>8.92</v>
      </c>
      <c r="J44" s="5">
        <v>8.7100000000000009</v>
      </c>
      <c r="K44" s="5">
        <v>8.51</v>
      </c>
      <c r="L44" s="5">
        <v>9.65</v>
      </c>
      <c r="M44" s="8" t="s">
        <v>13</v>
      </c>
    </row>
    <row r="45" spans="1:13">
      <c r="A45" s="5" t="s">
        <v>26</v>
      </c>
      <c r="B45" s="5">
        <v>17</v>
      </c>
      <c r="C45" s="8">
        <v>35</v>
      </c>
      <c r="D45" s="8">
        <v>38.5</v>
      </c>
      <c r="E45" s="5">
        <v>755</v>
      </c>
      <c r="F45" s="5">
        <v>37.479999999999997</v>
      </c>
      <c r="G45" s="5">
        <v>34.200000000000003</v>
      </c>
      <c r="H45" s="5">
        <v>10.54</v>
      </c>
      <c r="I45" s="5">
        <v>9.4</v>
      </c>
      <c r="J45" s="5">
        <v>8.98</v>
      </c>
      <c r="K45" s="5">
        <v>8.56</v>
      </c>
      <c r="L45" s="5">
        <v>10.130000000000001</v>
      </c>
      <c r="M45" s="8" t="s">
        <v>13</v>
      </c>
    </row>
  </sheetData>
  <autoFilter ref="A1:M1" xr:uid="{5F5A7B88-2DAB-4950-B3B4-BA72348FABCA}"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04E9-2684-4C32-ABB7-8D5A696FE027}">
  <dimension ref="A1:R28"/>
  <sheetViews>
    <sheetView zoomScale="70" zoomScaleNormal="70" workbookViewId="0">
      <selection activeCell="BC41" sqref="BC41"/>
    </sheetView>
  </sheetViews>
  <sheetFormatPr defaultColWidth="10.81640625" defaultRowHeight="14.5"/>
  <cols>
    <col min="1" max="1" width="12.7265625" style="1" bestFit="1" customWidth="1"/>
    <col min="2" max="5" width="10.81640625" style="1"/>
    <col min="6" max="6" width="13.453125" customWidth="1"/>
    <col min="7" max="11" width="10.81640625" style="1"/>
    <col min="12" max="12" width="10.81640625" style="1" customWidth="1"/>
    <col min="13" max="13" width="10.81640625" customWidth="1"/>
    <col min="14" max="15" width="11.54296875" customWidth="1"/>
    <col min="16" max="17" width="12.45312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  <c r="L1" s="4" t="s">
        <v>27</v>
      </c>
      <c r="M1" s="4" t="s">
        <v>11</v>
      </c>
      <c r="N1" s="6" t="s">
        <v>28</v>
      </c>
      <c r="O1" s="6" t="s">
        <v>27</v>
      </c>
      <c r="P1" s="6" t="s">
        <v>29</v>
      </c>
      <c r="Q1" s="6" t="s">
        <v>30</v>
      </c>
      <c r="R1" s="6" t="s">
        <v>31</v>
      </c>
    </row>
    <row r="2" spans="1:18">
      <c r="A2" s="5" t="s">
        <v>12</v>
      </c>
      <c r="B2" s="5">
        <v>1</v>
      </c>
      <c r="C2" s="5">
        <v>32</v>
      </c>
      <c r="D2" s="5">
        <v>36.5</v>
      </c>
      <c r="E2" s="5">
        <v>440</v>
      </c>
      <c r="F2" s="5">
        <v>35.69</v>
      </c>
      <c r="G2" s="5">
        <v>31.7</v>
      </c>
      <c r="H2" s="5">
        <v>8.3000000000000007</v>
      </c>
      <c r="I2" s="5">
        <v>7.26</v>
      </c>
      <c r="J2" s="5">
        <v>6.85</v>
      </c>
      <c r="K2" s="5">
        <v>6.64</v>
      </c>
      <c r="L2" s="5">
        <v>7.47</v>
      </c>
      <c r="M2" s="8" t="s">
        <v>13</v>
      </c>
      <c r="N2" s="3">
        <f>F2*F2*I2</f>
        <v>9247.6144859999986</v>
      </c>
      <c r="O2" s="3">
        <f t="shared" ref="O2:O28" si="0">F2*F2*L2</f>
        <v>9515.107466999998</v>
      </c>
      <c r="P2" s="3">
        <f t="shared" ref="P2:P28" si="1">411.48*LN(O2)-3292.4</f>
        <v>477.01853179077443</v>
      </c>
      <c r="Q2" s="3">
        <f t="shared" ref="Q2:Q28" si="2">P2-E2</f>
        <v>37.018531790774432</v>
      </c>
      <c r="R2" s="3">
        <f>Q2/P2*100</f>
        <v>7.7603969916647113</v>
      </c>
    </row>
    <row r="3" spans="1:18">
      <c r="A3" s="9" t="s">
        <v>12</v>
      </c>
      <c r="B3" s="9">
        <v>2</v>
      </c>
      <c r="C3" s="9">
        <v>32</v>
      </c>
      <c r="D3" s="9">
        <v>36</v>
      </c>
      <c r="E3" s="9">
        <v>520</v>
      </c>
      <c r="F3" s="9">
        <v>35.28</v>
      </c>
      <c r="G3" s="9">
        <v>31.7</v>
      </c>
      <c r="H3" s="9">
        <v>8.09</v>
      </c>
      <c r="I3" s="9">
        <v>7.26</v>
      </c>
      <c r="J3" s="9">
        <v>6.74</v>
      </c>
      <c r="K3" s="9">
        <v>6.43</v>
      </c>
      <c r="L3" s="9">
        <v>7.68</v>
      </c>
      <c r="M3" s="10" t="s">
        <v>13</v>
      </c>
      <c r="N3" s="11">
        <f t="shared" ref="N3:N17" si="3">F3*F3*I3</f>
        <v>9036.3651840000002</v>
      </c>
      <c r="O3" s="11">
        <f t="shared" si="0"/>
        <v>9559.1301119999989</v>
      </c>
      <c r="P3" s="11">
        <f t="shared" si="1"/>
        <v>478.91789684303876</v>
      </c>
      <c r="Q3" s="11">
        <f t="shared" si="2"/>
        <v>-41.082103156961239</v>
      </c>
      <c r="R3" s="11">
        <f t="shared" ref="R3:R28" si="4">Q3/P3*100</f>
        <v>-8.5781098237858391</v>
      </c>
    </row>
    <row r="4" spans="1:18">
      <c r="A4" s="5" t="s">
        <v>12</v>
      </c>
      <c r="B4" s="5">
        <v>3</v>
      </c>
      <c r="C4" s="5">
        <v>31.5</v>
      </c>
      <c r="D4" s="5">
        <v>35.5</v>
      </c>
      <c r="E4" s="5">
        <v>505</v>
      </c>
      <c r="F4" s="5">
        <v>35.18</v>
      </c>
      <c r="G4" s="5">
        <v>31.46</v>
      </c>
      <c r="H4" s="5">
        <v>9.61</v>
      </c>
      <c r="I4" s="5">
        <v>8.3000000000000007</v>
      </c>
      <c r="J4" s="5">
        <v>8.35</v>
      </c>
      <c r="K4" s="5">
        <v>8.35</v>
      </c>
      <c r="L4" s="5">
        <v>8.09</v>
      </c>
      <c r="M4" s="8" t="s">
        <v>13</v>
      </c>
      <c r="N4" s="3">
        <f t="shared" si="3"/>
        <v>10272.34892</v>
      </c>
      <c r="O4" s="3">
        <f t="shared" si="0"/>
        <v>10012.446115999999</v>
      </c>
      <c r="P4" s="3">
        <f t="shared" si="1"/>
        <v>497.9826706029221</v>
      </c>
      <c r="Q4" s="3">
        <f t="shared" si="2"/>
        <v>-7.0173293970779014</v>
      </c>
      <c r="R4" s="3">
        <f t="shared" si="4"/>
        <v>-1.4091513241980522</v>
      </c>
    </row>
    <row r="5" spans="1:18">
      <c r="A5" s="9" t="s">
        <v>12</v>
      </c>
      <c r="B5" s="9">
        <v>4</v>
      </c>
      <c r="C5" s="9">
        <v>31</v>
      </c>
      <c r="D5" s="9">
        <v>34.5</v>
      </c>
      <c r="E5" s="9">
        <v>475</v>
      </c>
      <c r="F5" s="9">
        <v>34.56</v>
      </c>
      <c r="G5" s="9">
        <v>30.37</v>
      </c>
      <c r="H5" s="9">
        <v>8.8800000000000008</v>
      </c>
      <c r="I5" s="9">
        <v>7.52</v>
      </c>
      <c r="J5" s="9">
        <v>7.2</v>
      </c>
      <c r="K5" s="9">
        <v>7.1</v>
      </c>
      <c r="L5" s="9">
        <v>7.73</v>
      </c>
      <c r="M5" s="10" t="s">
        <v>13</v>
      </c>
      <c r="N5" s="11">
        <f t="shared" si="3"/>
        <v>8981.8398720000005</v>
      </c>
      <c r="O5" s="11">
        <f t="shared" si="0"/>
        <v>9232.6625280000007</v>
      </c>
      <c r="P5" s="11">
        <f t="shared" si="1"/>
        <v>464.61927176382369</v>
      </c>
      <c r="Q5" s="11">
        <f t="shared" si="2"/>
        <v>-10.38072823617631</v>
      </c>
      <c r="R5" s="11">
        <f t="shared" si="4"/>
        <v>-2.2342440073069256</v>
      </c>
    </row>
    <row r="6" spans="1:18">
      <c r="A6" s="5" t="s">
        <v>12</v>
      </c>
      <c r="B6" s="5">
        <v>5</v>
      </c>
      <c r="C6" s="5">
        <v>32.5</v>
      </c>
      <c r="D6" s="5">
        <v>36.5</v>
      </c>
      <c r="E6" s="5">
        <v>505</v>
      </c>
      <c r="F6" s="5">
        <v>35.909999999999997</v>
      </c>
      <c r="G6" s="5">
        <v>32.119999999999997</v>
      </c>
      <c r="H6" s="5">
        <v>8.48</v>
      </c>
      <c r="I6" s="5">
        <v>7.41</v>
      </c>
      <c r="J6" s="5">
        <v>7.41</v>
      </c>
      <c r="K6" s="5">
        <v>7.2</v>
      </c>
      <c r="L6" s="5">
        <v>7.73</v>
      </c>
      <c r="M6" s="8" t="s">
        <v>13</v>
      </c>
      <c r="N6" s="3">
        <f>F6*F6*I6</f>
        <v>9555.4032209999987</v>
      </c>
      <c r="O6" s="3">
        <f>F6*F6*L6</f>
        <v>9968.052212999999</v>
      </c>
      <c r="P6" s="3">
        <f t="shared" si="1"/>
        <v>496.15416432991015</v>
      </c>
      <c r="Q6" s="3">
        <f t="shared" si="2"/>
        <v>-8.8458356700898548</v>
      </c>
      <c r="R6" s="3">
        <f t="shared" si="4"/>
        <v>-1.7828804645904275</v>
      </c>
    </row>
    <row r="7" spans="1:18">
      <c r="A7" s="9" t="s">
        <v>12</v>
      </c>
      <c r="B7" s="9">
        <v>6</v>
      </c>
      <c r="C7" s="9">
        <v>32</v>
      </c>
      <c r="D7" s="9">
        <v>36</v>
      </c>
      <c r="E7" s="9">
        <v>485</v>
      </c>
      <c r="F7" s="9">
        <v>34.86</v>
      </c>
      <c r="G7" s="9">
        <v>31.16</v>
      </c>
      <c r="H7" s="9">
        <v>8.75</v>
      </c>
      <c r="I7" s="9">
        <v>7.26</v>
      </c>
      <c r="J7" s="9">
        <v>7.37</v>
      </c>
      <c r="K7" s="9">
        <v>7.37</v>
      </c>
      <c r="L7" s="9">
        <v>7.47</v>
      </c>
      <c r="M7" s="10" t="s">
        <v>13</v>
      </c>
      <c r="N7" s="11">
        <f t="shared" si="3"/>
        <v>8822.4942959999989</v>
      </c>
      <c r="O7" s="11">
        <f t="shared" si="0"/>
        <v>9077.6904119999981</v>
      </c>
      <c r="P7" s="11">
        <f t="shared" si="1"/>
        <v>457.65387364208118</v>
      </c>
      <c r="Q7" s="11">
        <f t="shared" si="2"/>
        <v>-27.34612635791882</v>
      </c>
      <c r="R7" s="11">
        <f t="shared" si="4"/>
        <v>-5.9752856761145852</v>
      </c>
    </row>
    <row r="8" spans="1:18">
      <c r="A8" s="5" t="s">
        <v>12</v>
      </c>
      <c r="B8" s="5">
        <v>7</v>
      </c>
      <c r="C8" s="5">
        <v>32</v>
      </c>
      <c r="D8" s="5">
        <v>36</v>
      </c>
      <c r="E8" s="5">
        <v>535</v>
      </c>
      <c r="F8" s="5">
        <v>35.07</v>
      </c>
      <c r="G8" s="5">
        <v>31.37</v>
      </c>
      <c r="H8" s="5">
        <v>9.17</v>
      </c>
      <c r="I8" s="5">
        <v>7.78</v>
      </c>
      <c r="J8" s="5">
        <v>7.47</v>
      </c>
      <c r="K8" s="5">
        <v>7.16</v>
      </c>
      <c r="L8" s="5">
        <v>8.3000000000000007</v>
      </c>
      <c r="M8" s="8" t="s">
        <v>13</v>
      </c>
      <c r="N8" s="3">
        <f t="shared" si="3"/>
        <v>9568.6601220000011</v>
      </c>
      <c r="O8" s="3">
        <f t="shared" si="0"/>
        <v>10208.21067</v>
      </c>
      <c r="P8" s="3">
        <f t="shared" si="1"/>
        <v>505.95033618555544</v>
      </c>
      <c r="Q8" s="3">
        <f t="shared" si="2"/>
        <v>-29.049663814444557</v>
      </c>
      <c r="R8" s="3">
        <f t="shared" si="4"/>
        <v>-5.7416038169783326</v>
      </c>
    </row>
    <row r="9" spans="1:18">
      <c r="A9" s="9" t="s">
        <v>12</v>
      </c>
      <c r="B9" s="9">
        <v>8</v>
      </c>
      <c r="C9" s="9">
        <v>33</v>
      </c>
      <c r="D9" s="9">
        <v>37.5</v>
      </c>
      <c r="E9" s="9">
        <v>525</v>
      </c>
      <c r="F9" s="9">
        <v>36.44</v>
      </c>
      <c r="G9" s="9">
        <v>32.78</v>
      </c>
      <c r="H9" s="9">
        <v>9.67</v>
      </c>
      <c r="I9" s="9">
        <v>8.14</v>
      </c>
      <c r="J9" s="9">
        <v>7.83</v>
      </c>
      <c r="K9" s="9">
        <v>7.41</v>
      </c>
      <c r="L9" s="9">
        <v>8.56</v>
      </c>
      <c r="M9" s="10" t="s">
        <v>13</v>
      </c>
      <c r="N9" s="11">
        <f t="shared" si="3"/>
        <v>10808.891104</v>
      </c>
      <c r="O9" s="11">
        <f t="shared" si="0"/>
        <v>11366.598016</v>
      </c>
      <c r="P9" s="11">
        <f t="shared" si="1"/>
        <v>550.17896013994505</v>
      </c>
      <c r="Q9" s="11">
        <f t="shared" si="2"/>
        <v>25.178960139945048</v>
      </c>
      <c r="R9" s="11">
        <f t="shared" si="4"/>
        <v>4.5765036404773562</v>
      </c>
    </row>
    <row r="10" spans="1:18">
      <c r="A10" s="5" t="s">
        <v>12</v>
      </c>
      <c r="B10" s="5">
        <v>9</v>
      </c>
      <c r="C10" s="5">
        <v>32</v>
      </c>
      <c r="D10" s="5">
        <v>35.5</v>
      </c>
      <c r="E10" s="5">
        <v>500</v>
      </c>
      <c r="F10" s="5">
        <v>34.76</v>
      </c>
      <c r="G10" s="5">
        <v>31.16</v>
      </c>
      <c r="H10" s="5">
        <v>8.7200000000000006</v>
      </c>
      <c r="I10" s="5">
        <v>7.89</v>
      </c>
      <c r="J10" s="5">
        <v>7.68</v>
      </c>
      <c r="K10" s="5">
        <v>7.37</v>
      </c>
      <c r="L10" s="5">
        <v>8.1999999999999993</v>
      </c>
      <c r="M10" s="8" t="s">
        <v>13</v>
      </c>
      <c r="N10" s="3">
        <f t="shared" si="3"/>
        <v>9533.1524639999989</v>
      </c>
      <c r="O10" s="3">
        <f t="shared" si="0"/>
        <v>9907.7123199999987</v>
      </c>
      <c r="P10" s="3">
        <f t="shared" si="1"/>
        <v>493.65577133397755</v>
      </c>
      <c r="Q10" s="3">
        <f t="shared" si="2"/>
        <v>-6.3442286660224454</v>
      </c>
      <c r="R10" s="3">
        <f t="shared" si="4"/>
        <v>-1.2851523337565367</v>
      </c>
    </row>
    <row r="11" spans="1:18">
      <c r="A11" s="9" t="s">
        <v>12</v>
      </c>
      <c r="B11" s="9">
        <v>10</v>
      </c>
      <c r="C11" s="9">
        <v>30</v>
      </c>
      <c r="D11" s="9">
        <v>34</v>
      </c>
      <c r="E11" s="9">
        <v>550</v>
      </c>
      <c r="F11" s="9">
        <v>34.67</v>
      </c>
      <c r="G11" s="9">
        <v>30.78</v>
      </c>
      <c r="H11" s="9">
        <v>10.14</v>
      </c>
      <c r="I11" s="9">
        <v>8.09</v>
      </c>
      <c r="J11" s="9">
        <v>7.88</v>
      </c>
      <c r="K11" s="9">
        <v>7.56</v>
      </c>
      <c r="L11" s="9">
        <v>8.7200000000000006</v>
      </c>
      <c r="M11" s="10" t="s">
        <v>13</v>
      </c>
      <c r="N11" s="11">
        <f t="shared" si="3"/>
        <v>9724.2520010000007</v>
      </c>
      <c r="O11" s="11">
        <f t="shared" si="0"/>
        <v>10481.517608000002</v>
      </c>
      <c r="P11" s="11">
        <f t="shared" si="1"/>
        <v>516.82209625987434</v>
      </c>
      <c r="Q11" s="11">
        <f t="shared" si="2"/>
        <v>-33.177903740125657</v>
      </c>
      <c r="R11" s="11">
        <f t="shared" si="4"/>
        <v>-6.4195985388834389</v>
      </c>
    </row>
    <row r="12" spans="1:18">
      <c r="A12" s="5" t="s">
        <v>12</v>
      </c>
      <c r="B12" s="5">
        <v>11</v>
      </c>
      <c r="C12" s="5">
        <v>33</v>
      </c>
      <c r="D12" s="5">
        <v>36.5</v>
      </c>
      <c r="E12" s="5">
        <v>510</v>
      </c>
      <c r="F12" s="5">
        <v>36.25</v>
      </c>
      <c r="G12" s="5">
        <v>32.21</v>
      </c>
      <c r="H12" s="5">
        <v>8.85</v>
      </c>
      <c r="I12" s="5">
        <v>7.56</v>
      </c>
      <c r="J12" s="5">
        <v>7.35</v>
      </c>
      <c r="K12" s="5">
        <v>7.04</v>
      </c>
      <c r="L12" s="5">
        <v>8.09</v>
      </c>
      <c r="M12" s="8" t="s">
        <v>13</v>
      </c>
      <c r="N12" s="3">
        <f t="shared" si="3"/>
        <v>9934.3125</v>
      </c>
      <c r="O12" s="3">
        <f t="shared" si="0"/>
        <v>10630.765625</v>
      </c>
      <c r="P12" s="3">
        <f t="shared" si="1"/>
        <v>522.63990349605911</v>
      </c>
      <c r="Q12" s="3">
        <f t="shared" si="2"/>
        <v>12.639903496059105</v>
      </c>
      <c r="R12" s="3">
        <f t="shared" si="4"/>
        <v>2.4184727211810406</v>
      </c>
    </row>
    <row r="13" spans="1:18">
      <c r="A13" s="9" t="s">
        <v>12</v>
      </c>
      <c r="B13" s="9">
        <v>12</v>
      </c>
      <c r="C13" s="9">
        <v>31</v>
      </c>
      <c r="D13" s="9">
        <v>35</v>
      </c>
      <c r="E13" s="9">
        <v>465</v>
      </c>
      <c r="F13" s="9">
        <v>34.549999999999997</v>
      </c>
      <c r="G13" s="9">
        <v>31.27</v>
      </c>
      <c r="H13" s="9">
        <v>8.32</v>
      </c>
      <c r="I13" s="9">
        <v>7.26</v>
      </c>
      <c r="J13" s="9">
        <v>6.95</v>
      </c>
      <c r="K13" s="9">
        <v>6.74</v>
      </c>
      <c r="L13" s="9">
        <v>8.1999999999999993</v>
      </c>
      <c r="M13" s="10" t="s">
        <v>13</v>
      </c>
      <c r="N13" s="11">
        <f t="shared" si="3"/>
        <v>8666.2801499999987</v>
      </c>
      <c r="O13" s="11">
        <f t="shared" si="0"/>
        <v>9788.3604999999989</v>
      </c>
      <c r="P13" s="11">
        <f t="shared" si="1"/>
        <v>488.66883932295423</v>
      </c>
      <c r="Q13" s="11">
        <f t="shared" si="2"/>
        <v>23.668839322954227</v>
      </c>
      <c r="R13" s="11">
        <f t="shared" si="4"/>
        <v>4.8435335790485778</v>
      </c>
    </row>
    <row r="14" spans="1:18">
      <c r="A14" s="5" t="s">
        <v>12</v>
      </c>
      <c r="B14" s="5">
        <v>13</v>
      </c>
      <c r="C14" s="5">
        <v>32</v>
      </c>
      <c r="D14" s="5">
        <v>36</v>
      </c>
      <c r="E14" s="5">
        <v>510</v>
      </c>
      <c r="F14" s="5">
        <v>34.85</v>
      </c>
      <c r="G14" s="5">
        <v>31.07</v>
      </c>
      <c r="H14" s="5">
        <v>8.61</v>
      </c>
      <c r="I14" s="5">
        <v>7.63</v>
      </c>
      <c r="J14" s="5">
        <v>7.42</v>
      </c>
      <c r="K14" s="5">
        <v>7.11</v>
      </c>
      <c r="L14" s="5">
        <v>8.15</v>
      </c>
      <c r="M14" s="8" t="s">
        <v>13</v>
      </c>
      <c r="N14" s="3">
        <f t="shared" si="3"/>
        <v>9266.8066749999998</v>
      </c>
      <c r="O14" s="3">
        <f t="shared" si="0"/>
        <v>9898.3583750000016</v>
      </c>
      <c r="P14" s="3">
        <f t="shared" si="1"/>
        <v>493.26710650145833</v>
      </c>
      <c r="Q14" s="3">
        <f t="shared" si="2"/>
        <v>-16.732893498541671</v>
      </c>
      <c r="R14" s="3">
        <f t="shared" si="4"/>
        <v>-3.3922581250595107</v>
      </c>
    </row>
    <row r="15" spans="1:18">
      <c r="A15" s="9" t="s">
        <v>12</v>
      </c>
      <c r="B15" s="9">
        <v>14</v>
      </c>
      <c r="C15" s="9">
        <v>32</v>
      </c>
      <c r="D15" s="9">
        <v>35.5</v>
      </c>
      <c r="E15" s="9">
        <v>510</v>
      </c>
      <c r="F15" s="9">
        <v>35.6</v>
      </c>
      <c r="G15" s="9">
        <v>32.01</v>
      </c>
      <c r="H15" s="9">
        <v>8.25</v>
      </c>
      <c r="I15" s="9">
        <v>7.47</v>
      </c>
      <c r="J15" s="9">
        <v>7.2</v>
      </c>
      <c r="K15" s="9">
        <v>6.99</v>
      </c>
      <c r="L15" s="9">
        <v>7.78</v>
      </c>
      <c r="M15" s="10" t="s">
        <v>13</v>
      </c>
      <c r="N15" s="11">
        <f t="shared" si="3"/>
        <v>9467.1792000000005</v>
      </c>
      <c r="O15" s="11">
        <f t="shared" si="0"/>
        <v>9860.0608000000011</v>
      </c>
      <c r="P15" s="11">
        <f t="shared" si="1"/>
        <v>491.67196817015201</v>
      </c>
      <c r="Q15" s="11">
        <f t="shared" si="2"/>
        <v>-18.328031829847987</v>
      </c>
      <c r="R15" s="11">
        <f t="shared" si="4"/>
        <v>-3.7276950927381804</v>
      </c>
    </row>
    <row r="16" spans="1:18">
      <c r="A16" s="5" t="s">
        <v>12</v>
      </c>
      <c r="B16" s="5">
        <v>15</v>
      </c>
      <c r="C16" s="5">
        <v>31.5</v>
      </c>
      <c r="D16" s="5">
        <v>35.5</v>
      </c>
      <c r="E16" s="5">
        <v>535</v>
      </c>
      <c r="F16" s="5">
        <v>35.409999999999997</v>
      </c>
      <c r="G16" s="5">
        <v>31.55</v>
      </c>
      <c r="H16" s="5">
        <v>8.81</v>
      </c>
      <c r="I16" s="5">
        <v>9.7100000000000009</v>
      </c>
      <c r="J16" s="5">
        <v>7.46</v>
      </c>
      <c r="K16" s="5">
        <v>7.35</v>
      </c>
      <c r="L16" s="5">
        <v>9.08</v>
      </c>
      <c r="M16" s="8" t="s">
        <v>13</v>
      </c>
      <c r="N16" s="3">
        <f t="shared" si="3"/>
        <v>12175.059250999999</v>
      </c>
      <c r="O16" s="3">
        <f t="shared" si="0"/>
        <v>11385.122347999997</v>
      </c>
      <c r="P16" s="3">
        <f t="shared" si="1"/>
        <v>550.84901002573315</v>
      </c>
      <c r="Q16" s="3">
        <f t="shared" si="2"/>
        <v>15.849010025733151</v>
      </c>
      <c r="R16" s="3">
        <f t="shared" si="4"/>
        <v>2.8771967884616436</v>
      </c>
    </row>
    <row r="17" spans="1:18">
      <c r="A17" s="9" t="s">
        <v>12</v>
      </c>
      <c r="B17" s="9">
        <v>16</v>
      </c>
      <c r="C17" s="9">
        <v>34.5</v>
      </c>
      <c r="D17" s="9">
        <v>38.5</v>
      </c>
      <c r="E17" s="9">
        <v>595</v>
      </c>
      <c r="F17" s="9">
        <v>38.06</v>
      </c>
      <c r="G17" s="9">
        <v>34.19</v>
      </c>
      <c r="H17" s="9">
        <v>10.37</v>
      </c>
      <c r="I17" s="9">
        <v>8.4600000000000009</v>
      </c>
      <c r="J17" s="9">
        <v>8.14</v>
      </c>
      <c r="K17" s="9">
        <v>7.93</v>
      </c>
      <c r="L17" s="9">
        <v>8.99</v>
      </c>
      <c r="M17" s="10" t="s">
        <v>13</v>
      </c>
      <c r="N17" s="11">
        <f t="shared" si="3"/>
        <v>12254.848056000003</v>
      </c>
      <c r="O17" s="11">
        <f t="shared" si="0"/>
        <v>13022.586764000001</v>
      </c>
      <c r="P17" s="11">
        <f t="shared" si="1"/>
        <v>606.14280665689466</v>
      </c>
      <c r="Q17" s="11">
        <f t="shared" si="2"/>
        <v>11.142806656894663</v>
      </c>
      <c r="R17" s="11">
        <f t="shared" si="4"/>
        <v>1.8383137660828526</v>
      </c>
    </row>
    <row r="18" spans="1:18">
      <c r="A18" s="5" t="s">
        <v>12</v>
      </c>
      <c r="B18" s="5">
        <v>17</v>
      </c>
      <c r="C18" s="5">
        <v>31.5</v>
      </c>
      <c r="D18" s="5">
        <v>35</v>
      </c>
      <c r="E18" s="5">
        <v>560</v>
      </c>
      <c r="F18" s="5">
        <v>34.65</v>
      </c>
      <c r="G18" s="5">
        <v>30.94</v>
      </c>
      <c r="H18" s="5">
        <v>8.94</v>
      </c>
      <c r="I18" s="5"/>
      <c r="J18" s="5"/>
      <c r="K18" s="5"/>
      <c r="L18" s="5">
        <v>8.4</v>
      </c>
      <c r="M18" s="8" t="s">
        <v>14</v>
      </c>
      <c r="N18" s="3"/>
      <c r="O18" s="3">
        <f t="shared" si="0"/>
        <v>10085.228999999999</v>
      </c>
      <c r="P18" s="3">
        <f t="shared" si="1"/>
        <v>500.96299861218722</v>
      </c>
      <c r="Q18" s="3">
        <f t="shared" si="2"/>
        <v>-59.037001387812779</v>
      </c>
      <c r="R18" s="3">
        <f t="shared" si="4"/>
        <v>-11.784702972347736</v>
      </c>
    </row>
    <row r="19" spans="1:18">
      <c r="A19" s="9" t="s">
        <v>12</v>
      </c>
      <c r="B19" s="9" t="s">
        <v>15</v>
      </c>
      <c r="C19" s="9"/>
      <c r="D19" s="9"/>
      <c r="E19" s="9">
        <v>360</v>
      </c>
      <c r="F19" s="9">
        <v>30.92</v>
      </c>
      <c r="G19" s="9">
        <v>27.19</v>
      </c>
      <c r="H19" s="9">
        <v>7.81</v>
      </c>
      <c r="I19" s="9">
        <v>7.33</v>
      </c>
      <c r="J19" s="9">
        <v>6.9</v>
      </c>
      <c r="K19" s="9">
        <v>6.5</v>
      </c>
      <c r="L19" s="9">
        <v>7.18</v>
      </c>
      <c r="M19" s="10" t="s">
        <v>13</v>
      </c>
      <c r="N19" s="11">
        <f>F19*F19*I19</f>
        <v>7007.8201120000003</v>
      </c>
      <c r="O19" s="11">
        <f t="shared" si="0"/>
        <v>6864.4131520000001</v>
      </c>
      <c r="P19" s="11">
        <f t="shared" si="1"/>
        <v>342.65786713355419</v>
      </c>
      <c r="Q19" s="11">
        <f t="shared" si="2"/>
        <v>-17.342132866445809</v>
      </c>
      <c r="R19" s="11">
        <f t="shared" si="4"/>
        <v>-5.0610636818347281</v>
      </c>
    </row>
    <row r="20" spans="1:18">
      <c r="A20" s="5" t="s">
        <v>12</v>
      </c>
      <c r="B20" s="5" t="s">
        <v>16</v>
      </c>
      <c r="C20" s="5">
        <v>29</v>
      </c>
      <c r="D20" s="5">
        <v>33</v>
      </c>
      <c r="E20" s="5">
        <v>335</v>
      </c>
      <c r="F20" s="5">
        <v>33.159999999999997</v>
      </c>
      <c r="G20" s="5">
        <v>29.58</v>
      </c>
      <c r="H20" s="5">
        <v>6.84</v>
      </c>
      <c r="I20" s="5"/>
      <c r="J20" s="5"/>
      <c r="K20" s="5"/>
      <c r="L20" s="5">
        <v>6.74</v>
      </c>
      <c r="M20" s="8" t="s">
        <v>14</v>
      </c>
      <c r="N20" s="3"/>
      <c r="O20" s="3">
        <f t="shared" si="0"/>
        <v>7411.2069439999996</v>
      </c>
      <c r="P20" s="3">
        <f t="shared" si="1"/>
        <v>374.19482794442411</v>
      </c>
      <c r="Q20" s="3">
        <f t="shared" si="2"/>
        <v>39.194827944424105</v>
      </c>
      <c r="R20" s="3">
        <f t="shared" si="4"/>
        <v>10.474444064268406</v>
      </c>
    </row>
    <row r="21" spans="1:18">
      <c r="A21" s="9" t="s">
        <v>12</v>
      </c>
      <c r="B21" s="9" t="s">
        <v>17</v>
      </c>
      <c r="C21" s="9">
        <v>25</v>
      </c>
      <c r="D21" s="9">
        <v>28.5</v>
      </c>
      <c r="E21" s="9">
        <v>310</v>
      </c>
      <c r="F21" s="9">
        <v>28.19</v>
      </c>
      <c r="G21" s="9">
        <v>24.75</v>
      </c>
      <c r="H21" s="9">
        <v>7.34</v>
      </c>
      <c r="I21" s="9"/>
      <c r="J21" s="9"/>
      <c r="K21" s="9"/>
      <c r="L21" s="9">
        <v>6.72</v>
      </c>
      <c r="M21" s="10" t="s">
        <v>14</v>
      </c>
      <c r="N21" s="11"/>
      <c r="O21" s="11">
        <f t="shared" si="0"/>
        <v>5340.2233919999999</v>
      </c>
      <c r="P21" s="11">
        <f t="shared" si="1"/>
        <v>239.34220725459636</v>
      </c>
      <c r="Q21" s="11">
        <f t="shared" si="2"/>
        <v>-70.65779274540364</v>
      </c>
      <c r="R21" s="11">
        <f t="shared" si="4"/>
        <v>-29.521660034764601</v>
      </c>
    </row>
    <row r="22" spans="1:18">
      <c r="A22" s="5" t="s">
        <v>12</v>
      </c>
      <c r="B22" s="5" t="s">
        <v>18</v>
      </c>
      <c r="C22" s="5">
        <v>27.5</v>
      </c>
      <c r="D22" s="5">
        <v>30.5</v>
      </c>
      <c r="E22" s="5">
        <v>290</v>
      </c>
      <c r="F22" s="5">
        <v>30.66</v>
      </c>
      <c r="G22" s="5">
        <v>26.86</v>
      </c>
      <c r="H22" s="5">
        <v>6.44</v>
      </c>
      <c r="I22" s="5"/>
      <c r="J22" s="5"/>
      <c r="K22" s="5"/>
      <c r="L22" s="5">
        <v>6.07</v>
      </c>
      <c r="M22" s="8" t="s">
        <v>14</v>
      </c>
      <c r="N22" s="3"/>
      <c r="O22" s="3">
        <f t="shared" si="0"/>
        <v>5706.0160920000008</v>
      </c>
      <c r="P22" s="3">
        <f t="shared" si="1"/>
        <v>266.60423330398362</v>
      </c>
      <c r="Q22" s="3">
        <f t="shared" si="2"/>
        <v>-23.395766696016381</v>
      </c>
      <c r="R22" s="3">
        <f t="shared" si="4"/>
        <v>-8.7754670681993243</v>
      </c>
    </row>
    <row r="23" spans="1:18">
      <c r="A23" s="9" t="s">
        <v>12</v>
      </c>
      <c r="B23" s="9" t="s">
        <v>19</v>
      </c>
      <c r="C23" s="9">
        <v>27.5</v>
      </c>
      <c r="D23" s="9">
        <v>31</v>
      </c>
      <c r="E23" s="9">
        <v>305</v>
      </c>
      <c r="F23" s="9">
        <v>31.2</v>
      </c>
      <c r="G23" s="9">
        <v>27.41</v>
      </c>
      <c r="H23" s="9">
        <v>7.62</v>
      </c>
      <c r="I23" s="9">
        <v>6.84</v>
      </c>
      <c r="J23" s="9">
        <v>6.48</v>
      </c>
      <c r="K23" s="9">
        <v>6.37</v>
      </c>
      <c r="L23" s="9">
        <v>7.32</v>
      </c>
      <c r="M23" s="10" t="s">
        <v>13</v>
      </c>
      <c r="N23" s="11">
        <f>F23*F23*I23</f>
        <v>6658.3295999999991</v>
      </c>
      <c r="O23" s="11">
        <f t="shared" si="0"/>
        <v>7125.5807999999997</v>
      </c>
      <c r="P23" s="11">
        <f t="shared" si="1"/>
        <v>358.02281306373243</v>
      </c>
      <c r="Q23" s="11">
        <f t="shared" si="2"/>
        <v>53.022813063732428</v>
      </c>
      <c r="R23" s="11">
        <f t="shared" si="4"/>
        <v>14.809897897286708</v>
      </c>
    </row>
    <row r="24" spans="1:18">
      <c r="A24" s="5" t="s">
        <v>12</v>
      </c>
      <c r="B24" s="5" t="s">
        <v>20</v>
      </c>
      <c r="C24" s="5">
        <v>27.5</v>
      </c>
      <c r="D24" s="5">
        <v>31</v>
      </c>
      <c r="E24" s="5">
        <v>350</v>
      </c>
      <c r="F24" s="5">
        <v>31.29</v>
      </c>
      <c r="G24" s="5">
        <v>27.49</v>
      </c>
      <c r="H24" s="5">
        <v>7.64</v>
      </c>
      <c r="I24" s="5">
        <v>7.01</v>
      </c>
      <c r="J24" s="5">
        <v>6.61</v>
      </c>
      <c r="K24" s="5">
        <v>6.46</v>
      </c>
      <c r="L24" s="5">
        <v>7.27</v>
      </c>
      <c r="M24" s="8" t="s">
        <v>13</v>
      </c>
      <c r="N24" s="3">
        <f>F24*F24*I24</f>
        <v>6863.2393409999995</v>
      </c>
      <c r="O24" s="3">
        <f t="shared" si="0"/>
        <v>7117.796006999999</v>
      </c>
      <c r="P24" s="3">
        <f t="shared" si="1"/>
        <v>357.57301987409619</v>
      </c>
      <c r="Q24" s="3">
        <f t="shared" si="2"/>
        <v>7.5730198740961896</v>
      </c>
      <c r="R24" s="3">
        <f t="shared" si="4"/>
        <v>2.1178946545694917</v>
      </c>
    </row>
    <row r="25" spans="1:18">
      <c r="A25" s="9" t="s">
        <v>12</v>
      </c>
      <c r="B25" s="9" t="s">
        <v>21</v>
      </c>
      <c r="C25" s="9">
        <v>30</v>
      </c>
      <c r="D25" s="9">
        <v>33.5</v>
      </c>
      <c r="E25" s="9">
        <v>410</v>
      </c>
      <c r="F25" s="9">
        <v>32.9</v>
      </c>
      <c r="G25" s="9">
        <v>29</v>
      </c>
      <c r="H25" s="9">
        <v>7.62</v>
      </c>
      <c r="I25" s="9"/>
      <c r="J25" s="9"/>
      <c r="K25" s="9"/>
      <c r="L25" s="9">
        <v>7.3</v>
      </c>
      <c r="M25" s="10" t="s">
        <v>14</v>
      </c>
      <c r="N25" s="11"/>
      <c r="O25" s="11">
        <f t="shared" si="0"/>
        <v>7901.5929999999989</v>
      </c>
      <c r="P25" s="11">
        <f t="shared" si="1"/>
        <v>400.55879521804081</v>
      </c>
      <c r="Q25" s="11">
        <f t="shared" si="2"/>
        <v>-9.4412047819591862</v>
      </c>
      <c r="R25" s="11">
        <f t="shared" si="4"/>
        <v>-2.357008482817097</v>
      </c>
    </row>
    <row r="26" spans="1:18">
      <c r="A26" s="5" t="s">
        <v>12</v>
      </c>
      <c r="B26" s="5" t="s">
        <v>22</v>
      </c>
      <c r="C26" s="5">
        <v>27</v>
      </c>
      <c r="D26" s="5">
        <v>30.5</v>
      </c>
      <c r="E26" s="5">
        <v>275</v>
      </c>
      <c r="F26" s="5">
        <v>30.9</v>
      </c>
      <c r="G26" s="5">
        <v>26.76</v>
      </c>
      <c r="H26" s="5">
        <v>8.8800000000000008</v>
      </c>
      <c r="I26" s="5"/>
      <c r="J26" s="5"/>
      <c r="K26" s="5"/>
      <c r="L26" s="5">
        <v>7.35</v>
      </c>
      <c r="M26" s="8" t="s">
        <v>14</v>
      </c>
      <c r="N26" s="3"/>
      <c r="O26" s="3">
        <f t="shared" si="0"/>
        <v>7017.8534999999993</v>
      </c>
      <c r="P26" s="3">
        <f t="shared" si="1"/>
        <v>351.75439399110746</v>
      </c>
      <c r="Q26" s="3">
        <f t="shared" si="2"/>
        <v>76.754393991107463</v>
      </c>
      <c r="R26" s="3">
        <f t="shared" si="4"/>
        <v>21.820450661676126</v>
      </c>
    </row>
    <row r="27" spans="1:18">
      <c r="A27" s="9" t="s">
        <v>12</v>
      </c>
      <c r="B27" s="9" t="s">
        <v>23</v>
      </c>
      <c r="C27" s="9">
        <v>29</v>
      </c>
      <c r="D27" s="9">
        <v>32.5</v>
      </c>
      <c r="E27" s="9">
        <v>354</v>
      </c>
      <c r="F27" s="9">
        <v>32.76</v>
      </c>
      <c r="G27" s="9">
        <v>29.11</v>
      </c>
      <c r="H27" s="9">
        <v>7.77</v>
      </c>
      <c r="I27" s="9"/>
      <c r="J27" s="9"/>
      <c r="K27" s="9"/>
      <c r="L27" s="9">
        <v>7.38</v>
      </c>
      <c r="M27" s="10" t="s">
        <v>14</v>
      </c>
      <c r="N27" s="11"/>
      <c r="O27" s="11">
        <f t="shared" si="0"/>
        <v>7920.3458879999998</v>
      </c>
      <c r="P27" s="11">
        <f t="shared" si="1"/>
        <v>401.53420563041027</v>
      </c>
      <c r="Q27" s="11">
        <f t="shared" si="2"/>
        <v>47.53420563041027</v>
      </c>
      <c r="R27" s="11">
        <f t="shared" si="4"/>
        <v>11.838146031863308</v>
      </c>
    </row>
    <row r="28" spans="1:18">
      <c r="A28" s="5" t="s">
        <v>12</v>
      </c>
      <c r="B28" s="5" t="s">
        <v>24</v>
      </c>
      <c r="C28" s="5">
        <v>28.5</v>
      </c>
      <c r="D28" s="5">
        <v>31.5</v>
      </c>
      <c r="E28" s="5">
        <v>390</v>
      </c>
      <c r="F28" s="5">
        <v>31.96</v>
      </c>
      <c r="G28" s="5">
        <v>27.68</v>
      </c>
      <c r="H28" s="5">
        <v>8.4600000000000009</v>
      </c>
      <c r="I28" s="5">
        <v>7.31</v>
      </c>
      <c r="J28" s="5">
        <v>6.98</v>
      </c>
      <c r="K28" s="5">
        <v>6.87</v>
      </c>
      <c r="L28" s="5">
        <v>8.08</v>
      </c>
      <c r="M28" s="8" t="s">
        <v>13</v>
      </c>
      <c r="N28" s="3">
        <f>F28*F28*I28</f>
        <v>7466.738096</v>
      </c>
      <c r="O28" s="3">
        <f t="shared" si="0"/>
        <v>8253.2481280000011</v>
      </c>
      <c r="P28" s="3">
        <f t="shared" si="1"/>
        <v>418.47564280415963</v>
      </c>
      <c r="Q28" s="3">
        <f t="shared" si="2"/>
        <v>28.475642804159634</v>
      </c>
      <c r="R28" s="3">
        <f t="shared" si="4"/>
        <v>6.8046117602801104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zoomScale="55" zoomScaleNormal="55" workbookViewId="0">
      <pane xSplit="16" topLeftCell="AF1" activePane="topRight" state="frozen"/>
      <selection pane="topRight" activeCell="BN44" sqref="BN44"/>
    </sheetView>
  </sheetViews>
  <sheetFormatPr defaultColWidth="10.81640625" defaultRowHeight="14.5"/>
  <cols>
    <col min="1" max="1" width="12.7265625" style="1" bestFit="1" customWidth="1"/>
    <col min="2" max="3" width="10.81640625" style="1"/>
    <col min="4" max="4" width="13.453125" customWidth="1"/>
    <col min="5" max="9" width="10.81640625" style="1"/>
    <col min="10" max="10" width="10.81640625" style="1" customWidth="1"/>
    <col min="11" max="11" width="10.81640625" customWidth="1"/>
    <col min="12" max="13" width="11.54296875" customWidth="1"/>
    <col min="14" max="15" width="12.453125" customWidth="1"/>
  </cols>
  <sheetData>
    <row r="1" spans="1:16">
      <c r="A1" s="2" t="s">
        <v>0</v>
      </c>
      <c r="B1" s="2" t="s">
        <v>1</v>
      </c>
      <c r="C1" s="2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10</v>
      </c>
      <c r="I1" s="4" t="s">
        <v>9</v>
      </c>
      <c r="J1" s="4" t="s">
        <v>25</v>
      </c>
      <c r="K1" s="4" t="s">
        <v>11</v>
      </c>
      <c r="L1" s="6" t="s">
        <v>28</v>
      </c>
      <c r="M1" s="6" t="s">
        <v>27</v>
      </c>
      <c r="N1" s="6" t="s">
        <v>29</v>
      </c>
      <c r="O1" s="6" t="s">
        <v>30</v>
      </c>
      <c r="P1" s="6" t="s">
        <v>31</v>
      </c>
    </row>
    <row r="2" spans="1:16">
      <c r="A2" s="5" t="s">
        <v>32</v>
      </c>
      <c r="B2" s="5">
        <v>1</v>
      </c>
      <c r="C2" s="5">
        <v>2595</v>
      </c>
      <c r="D2" s="5">
        <v>54.89</v>
      </c>
      <c r="E2" s="5">
        <v>50.87</v>
      </c>
      <c r="F2" s="5">
        <v>15.72</v>
      </c>
      <c r="G2" s="5"/>
      <c r="H2" s="5"/>
      <c r="I2" s="5"/>
      <c r="J2" s="5">
        <v>15.82</v>
      </c>
      <c r="K2" s="8" t="s">
        <v>14</v>
      </c>
      <c r="L2" s="3"/>
      <c r="M2" s="3">
        <f t="shared" ref="M2:M8" si="0">D2*D2*J2</f>
        <v>47664.269421999998</v>
      </c>
      <c r="N2" s="3">
        <f>1630.5*LN(M2)-15076</f>
        <v>2487.6438124285887</v>
      </c>
      <c r="O2" s="3">
        <f>N2-C2</f>
        <v>-107.35618757141128</v>
      </c>
      <c r="P2" s="3">
        <f>O2/N2*100</f>
        <v>-4.3155771350804306</v>
      </c>
    </row>
    <row r="3" spans="1:16">
      <c r="A3" s="9" t="s">
        <v>32</v>
      </c>
      <c r="B3" s="9">
        <v>2</v>
      </c>
      <c r="C3" s="9">
        <v>2165</v>
      </c>
      <c r="D3" s="9">
        <v>53.46</v>
      </c>
      <c r="E3" s="9">
        <v>49.06</v>
      </c>
      <c r="F3" s="9">
        <v>14.59</v>
      </c>
      <c r="G3" s="9"/>
      <c r="H3" s="9"/>
      <c r="I3" s="9"/>
      <c r="J3" s="9">
        <v>14.07</v>
      </c>
      <c r="K3" s="10" t="s">
        <v>14</v>
      </c>
      <c r="L3" s="11"/>
      <c r="M3" s="11">
        <f t="shared" si="0"/>
        <v>40211.660412000005</v>
      </c>
      <c r="N3" s="11">
        <f t="shared" ref="N3:N13" si="1">1630.5*LN(M3)-15076</f>
        <v>2210.4179929992606</v>
      </c>
      <c r="O3" s="11">
        <f>N3-C3</f>
        <v>45.417992999260605</v>
      </c>
      <c r="P3" s="11">
        <f t="shared" ref="P3:P13" si="2">O3/N3*100</f>
        <v>2.0547241808158678</v>
      </c>
    </row>
    <row r="4" spans="1:16">
      <c r="A4" s="5" t="s">
        <v>32</v>
      </c>
      <c r="B4" s="5">
        <v>3</v>
      </c>
      <c r="C4" s="5">
        <v>2450</v>
      </c>
      <c r="D4" s="5">
        <v>55.49</v>
      </c>
      <c r="E4" s="5">
        <v>50.55</v>
      </c>
      <c r="F4" s="5">
        <v>15.02</v>
      </c>
      <c r="G4" s="5"/>
      <c r="H4" s="5"/>
      <c r="I4" s="5"/>
      <c r="J4" s="5">
        <v>14.77</v>
      </c>
      <c r="K4" s="8" t="s">
        <v>14</v>
      </c>
      <c r="L4" s="3"/>
      <c r="M4" s="3">
        <f t="shared" si="0"/>
        <v>45478.899276999997</v>
      </c>
      <c r="N4" s="3">
        <f t="shared" si="1"/>
        <v>2411.1186065794282</v>
      </c>
      <c r="O4" s="3">
        <f>N4-C4</f>
        <v>-38.88139342057184</v>
      </c>
      <c r="P4" s="3">
        <f t="shared" si="2"/>
        <v>-1.6125873407667635</v>
      </c>
    </row>
    <row r="5" spans="1:16">
      <c r="A5" s="9" t="s">
        <v>32</v>
      </c>
      <c r="B5" s="9">
        <v>4</v>
      </c>
      <c r="C5" s="9">
        <v>2360</v>
      </c>
      <c r="D5" s="9">
        <v>56.21</v>
      </c>
      <c r="E5" s="9">
        <v>56.21</v>
      </c>
      <c r="F5" s="9">
        <v>15.24</v>
      </c>
      <c r="G5" s="9">
        <v>14.11</v>
      </c>
      <c r="H5" s="9">
        <v>13.56</v>
      </c>
      <c r="I5" s="9">
        <v>12.46</v>
      </c>
      <c r="J5" s="9">
        <v>14.33</v>
      </c>
      <c r="K5" s="10" t="s">
        <v>13</v>
      </c>
      <c r="L5" s="11">
        <f>D5*D5*G5</f>
        <v>44581.449451</v>
      </c>
      <c r="M5" s="11">
        <f t="shared" si="0"/>
        <v>45276.553552999998</v>
      </c>
      <c r="N5" s="11">
        <f t="shared" si="1"/>
        <v>2403.8479635628537</v>
      </c>
      <c r="O5" s="11">
        <f>N5-C5</f>
        <v>43.847963562853693</v>
      </c>
      <c r="P5" s="11">
        <f t="shared" si="2"/>
        <v>1.8240739109749942</v>
      </c>
    </row>
    <row r="6" spans="1:16">
      <c r="A6" s="5" t="s">
        <v>32</v>
      </c>
      <c r="B6" s="5">
        <v>5</v>
      </c>
      <c r="C6" s="5">
        <v>2260</v>
      </c>
      <c r="D6" s="5">
        <v>55.14</v>
      </c>
      <c r="E6" s="5">
        <v>50.62</v>
      </c>
      <c r="F6" s="5">
        <v>14.82</v>
      </c>
      <c r="G6" s="5">
        <v>13.86</v>
      </c>
      <c r="H6" s="5">
        <v>12.86</v>
      </c>
      <c r="I6" s="5">
        <v>11.75</v>
      </c>
      <c r="J6" s="5">
        <v>14.41</v>
      </c>
      <c r="K6" s="8" t="s">
        <v>13</v>
      </c>
      <c r="L6" s="3">
        <f>D6*D6*G6</f>
        <v>42140.215656</v>
      </c>
      <c r="M6" s="3">
        <f t="shared" si="0"/>
        <v>43812.446436000006</v>
      </c>
      <c r="N6" s="3">
        <f t="shared" si="1"/>
        <v>2350.2511871710558</v>
      </c>
      <c r="O6" s="3">
        <f>N6-C6</f>
        <v>90.25118717105579</v>
      </c>
      <c r="P6" s="3">
        <f t="shared" si="2"/>
        <v>3.8400655922948008</v>
      </c>
    </row>
    <row r="7" spans="1:16">
      <c r="A7" s="9" t="s">
        <v>32</v>
      </c>
      <c r="B7" s="9">
        <v>6</v>
      </c>
      <c r="C7" s="9"/>
      <c r="D7" s="9">
        <v>55.88</v>
      </c>
      <c r="E7" s="9">
        <v>51.86</v>
      </c>
      <c r="F7" s="9">
        <v>15.34</v>
      </c>
      <c r="G7" s="9">
        <v>14.64</v>
      </c>
      <c r="H7" s="9">
        <v>14.12</v>
      </c>
      <c r="I7" s="9">
        <v>13.64</v>
      </c>
      <c r="J7" s="9">
        <v>15.01</v>
      </c>
      <c r="K7" s="10" t="s">
        <v>13</v>
      </c>
      <c r="L7" s="11">
        <f>D7*D7*G7</f>
        <v>45714.489216000009</v>
      </c>
      <c r="M7" s="11">
        <f t="shared" si="0"/>
        <v>46869.841744000005</v>
      </c>
      <c r="N7" s="11">
        <f t="shared" si="1"/>
        <v>2460.2389993665274</v>
      </c>
      <c r="O7" s="11"/>
      <c r="P7" s="11">
        <f t="shared" si="2"/>
        <v>0</v>
      </c>
    </row>
    <row r="8" spans="1:16">
      <c r="A8" s="5" t="s">
        <v>32</v>
      </c>
      <c r="B8" s="5">
        <v>7</v>
      </c>
      <c r="C8" s="5">
        <v>2500</v>
      </c>
      <c r="D8" s="5">
        <v>57.4</v>
      </c>
      <c r="E8" s="5">
        <v>51.82</v>
      </c>
      <c r="F8" s="5">
        <v>15.27</v>
      </c>
      <c r="G8" s="5">
        <v>14.08</v>
      </c>
      <c r="H8" s="5">
        <v>13.6</v>
      </c>
      <c r="I8" s="5">
        <v>12.26</v>
      </c>
      <c r="J8" s="5">
        <v>14.12</v>
      </c>
      <c r="K8" s="8" t="s">
        <v>13</v>
      </c>
      <c r="L8" s="3">
        <f>D8*D8*G8</f>
        <v>46390.220799999996</v>
      </c>
      <c r="M8" s="3">
        <f t="shared" si="0"/>
        <v>46522.011199999994</v>
      </c>
      <c r="N8" s="3">
        <f t="shared" si="1"/>
        <v>2448.0936075266618</v>
      </c>
      <c r="O8" s="3">
        <f>N8-C8</f>
        <v>-51.906392473338201</v>
      </c>
      <c r="P8" s="3">
        <f t="shared" si="2"/>
        <v>-2.1202780936869425</v>
      </c>
    </row>
    <row r="9" spans="1:16">
      <c r="A9" s="9" t="s">
        <v>32</v>
      </c>
      <c r="B9" s="9">
        <v>8</v>
      </c>
      <c r="C9" s="9">
        <v>2995</v>
      </c>
      <c r="D9" s="9">
        <v>56.16</v>
      </c>
      <c r="E9" s="9">
        <v>52.6</v>
      </c>
      <c r="F9" s="9">
        <v>16.38</v>
      </c>
      <c r="G9" s="9">
        <v>14.55</v>
      </c>
      <c r="H9" s="9">
        <v>14.22</v>
      </c>
      <c r="I9" s="9">
        <v>13.92</v>
      </c>
      <c r="J9" s="9">
        <v>14.89</v>
      </c>
      <c r="K9" s="10" t="s">
        <v>13</v>
      </c>
      <c r="L9" s="11"/>
      <c r="M9" s="11"/>
      <c r="N9" s="11"/>
      <c r="O9" s="11"/>
      <c r="P9" s="11"/>
    </row>
    <row r="10" spans="1:16">
      <c r="A10" s="5" t="s">
        <v>32</v>
      </c>
      <c r="B10" s="5">
        <v>9</v>
      </c>
      <c r="C10" s="5">
        <v>2390</v>
      </c>
      <c r="D10" s="5">
        <v>55.57</v>
      </c>
      <c r="E10" s="5">
        <v>52.17</v>
      </c>
      <c r="F10" s="5">
        <v>16.54</v>
      </c>
      <c r="G10" s="5">
        <v>15.41</v>
      </c>
      <c r="H10" s="5">
        <v>14.78</v>
      </c>
      <c r="I10" s="5">
        <v>14.11</v>
      </c>
      <c r="J10" s="5">
        <v>14.66</v>
      </c>
      <c r="K10" s="8" t="s">
        <v>13</v>
      </c>
      <c r="L10" s="3">
        <f>D10*D10*G10</f>
        <v>47586.463708999996</v>
      </c>
      <c r="M10" s="3">
        <f>D10*D10*J10</f>
        <v>45270.445033999997</v>
      </c>
      <c r="N10" s="3">
        <f t="shared" si="1"/>
        <v>2403.6279686342532</v>
      </c>
      <c r="O10" s="3">
        <f>N10-C10</f>
        <v>13.627968634253193</v>
      </c>
      <c r="P10" s="3">
        <f t="shared" si="2"/>
        <v>0.56697495669417741</v>
      </c>
    </row>
    <row r="11" spans="1:16">
      <c r="A11" s="9" t="s">
        <v>32</v>
      </c>
      <c r="B11" s="9">
        <v>10</v>
      </c>
      <c r="C11" s="9">
        <v>2990</v>
      </c>
      <c r="D11" s="9">
        <v>56.03</v>
      </c>
      <c r="E11" s="9">
        <v>51.47</v>
      </c>
      <c r="F11" s="9">
        <v>15.52</v>
      </c>
      <c r="G11" s="9">
        <v>14.62</v>
      </c>
      <c r="H11" s="9">
        <v>13.88</v>
      </c>
      <c r="I11" s="9">
        <v>12.57</v>
      </c>
      <c r="J11" s="9">
        <v>14.7</v>
      </c>
      <c r="K11" s="10" t="s">
        <v>13</v>
      </c>
      <c r="L11" s="11"/>
      <c r="M11" s="11"/>
      <c r="N11" s="11"/>
      <c r="O11" s="11"/>
      <c r="P11" s="11"/>
    </row>
    <row r="12" spans="1:16">
      <c r="A12" s="5" t="s">
        <v>32</v>
      </c>
      <c r="B12" s="5">
        <v>11</v>
      </c>
      <c r="C12" s="5">
        <v>2395</v>
      </c>
      <c r="D12" s="5">
        <v>54.12</v>
      </c>
      <c r="E12" s="5">
        <v>49.71</v>
      </c>
      <c r="F12" s="5">
        <v>14.93</v>
      </c>
      <c r="G12" s="5"/>
      <c r="H12" s="5"/>
      <c r="I12" s="5"/>
      <c r="J12" s="5">
        <v>14.81</v>
      </c>
      <c r="K12" s="8" t="s">
        <v>14</v>
      </c>
      <c r="L12" s="3"/>
      <c r="M12" s="3">
        <f>D12*D12*J12</f>
        <v>43378.110863999995</v>
      </c>
      <c r="N12" s="3">
        <f t="shared" si="1"/>
        <v>2334.0065379797998</v>
      </c>
      <c r="O12" s="3">
        <f>N12-C12</f>
        <v>-60.993462020200241</v>
      </c>
      <c r="P12" s="3">
        <f t="shared" si="2"/>
        <v>-2.6132515495433513</v>
      </c>
    </row>
    <row r="13" spans="1:16">
      <c r="A13" s="9" t="s">
        <v>32</v>
      </c>
      <c r="B13" s="9">
        <v>12</v>
      </c>
      <c r="C13" s="9">
        <v>2660</v>
      </c>
      <c r="D13" s="9">
        <v>60.11</v>
      </c>
      <c r="E13" s="9">
        <v>55.46</v>
      </c>
      <c r="F13" s="9">
        <v>16.64</v>
      </c>
      <c r="G13" s="9">
        <v>15.15</v>
      </c>
      <c r="H13" s="9">
        <v>14.89</v>
      </c>
      <c r="I13" s="9">
        <v>13.99</v>
      </c>
      <c r="J13" s="9">
        <v>15.26</v>
      </c>
      <c r="K13" s="10" t="s">
        <v>13</v>
      </c>
      <c r="L13" s="11">
        <f>D13*D13*G13</f>
        <v>54740.163314999998</v>
      </c>
      <c r="M13" s="11">
        <f>D13*D13*J13</f>
        <v>55137.616645999995</v>
      </c>
      <c r="N13" s="11">
        <f t="shared" si="1"/>
        <v>2725.1263534622558</v>
      </c>
      <c r="O13" s="11">
        <f>N13-C13</f>
        <v>65.126353462255793</v>
      </c>
      <c r="P13" s="11">
        <f t="shared" si="2"/>
        <v>2.3898471122086935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2F26-22B3-4E4D-97B1-DCDC003A0B68}">
  <dimension ref="A1:I52"/>
  <sheetViews>
    <sheetView zoomScale="70" zoomScaleNormal="70" workbookViewId="0">
      <selection activeCell="E38" sqref="E38"/>
    </sheetView>
  </sheetViews>
  <sheetFormatPr defaultColWidth="10.81640625" defaultRowHeight="14.5"/>
  <cols>
    <col min="1" max="1" width="12.7265625" style="1" bestFit="1" customWidth="1"/>
    <col min="2" max="3" width="10.81640625" style="1"/>
    <col min="4" max="4" width="13.453125" customWidth="1"/>
    <col min="5" max="7" width="10.81640625" style="1"/>
    <col min="8" max="8" width="10.81640625" style="1" customWidth="1"/>
    <col min="9" max="9" width="10.81640625" customWidth="1"/>
    <col min="10" max="11" width="11.54296875" customWidth="1"/>
    <col min="12" max="13" width="12.453125" customWidth="1"/>
  </cols>
  <sheetData>
    <row r="1" spans="1:9">
      <c r="A1" s="2" t="s">
        <v>0</v>
      </c>
      <c r="B1" s="2" t="s">
        <v>1</v>
      </c>
      <c r="C1" s="2" t="s">
        <v>4</v>
      </c>
      <c r="D1" s="4" t="s">
        <v>5</v>
      </c>
      <c r="E1" s="4" t="s">
        <v>27</v>
      </c>
      <c r="F1" s="6" t="s">
        <v>27</v>
      </c>
      <c r="G1" s="6" t="s">
        <v>29</v>
      </c>
      <c r="H1" s="6" t="s">
        <v>30</v>
      </c>
      <c r="I1" s="6" t="s">
        <v>31</v>
      </c>
    </row>
    <row r="2" spans="1:9">
      <c r="A2" s="13" t="s">
        <v>34</v>
      </c>
      <c r="B2" s="14">
        <v>1</v>
      </c>
      <c r="C2" s="14">
        <v>215.41</v>
      </c>
      <c r="D2" s="14">
        <v>21.8</v>
      </c>
      <c r="E2" s="14">
        <v>8.1999999999999993</v>
      </c>
      <c r="F2" s="3">
        <f>D2*D2*E2</f>
        <v>3896.9679999999998</v>
      </c>
      <c r="G2" s="12">
        <f>0.0543*F2+24.616</f>
        <v>236.22136239999998</v>
      </c>
      <c r="H2" s="12">
        <f>G2-C2</f>
        <v>20.811362399999979</v>
      </c>
      <c r="I2" s="3">
        <f t="shared" ref="I2:I40" si="0">H2/G2*100</f>
        <v>8.8101102239684579</v>
      </c>
    </row>
    <row r="3" spans="1:9">
      <c r="A3" s="13" t="s">
        <v>34</v>
      </c>
      <c r="B3" s="14">
        <v>2</v>
      </c>
      <c r="C3" s="14">
        <v>117.62</v>
      </c>
      <c r="D3" s="14">
        <v>16.8</v>
      </c>
      <c r="E3" s="14">
        <v>6.1</v>
      </c>
      <c r="F3" s="3">
        <f t="shared" ref="F3:F40" si="1">D3*D3*E3</f>
        <v>1721.664</v>
      </c>
      <c r="G3" s="12">
        <f t="shared" ref="G3:G40" si="2">0.0543*F3+24.616</f>
        <v>118.10235520000001</v>
      </c>
      <c r="H3" s="12">
        <f t="shared" ref="H3:H40" si="3">G3-C3</f>
        <v>0.48235520000000065</v>
      </c>
      <c r="I3" s="3">
        <f t="shared" si="0"/>
        <v>0.40842132164355066</v>
      </c>
    </row>
    <row r="4" spans="1:9">
      <c r="A4" s="13" t="s">
        <v>34</v>
      </c>
      <c r="B4" s="14">
        <v>3</v>
      </c>
      <c r="C4" s="14">
        <v>165.83</v>
      </c>
      <c r="D4" s="14">
        <v>19.600000000000001</v>
      </c>
      <c r="E4" s="14">
        <v>7.2</v>
      </c>
      <c r="F4" s="3">
        <f t="shared" si="1"/>
        <v>2765.9520000000007</v>
      </c>
      <c r="G4" s="12">
        <f t="shared" si="2"/>
        <v>174.80719360000006</v>
      </c>
      <c r="H4" s="12">
        <f t="shared" si="3"/>
        <v>8.9771936000000494</v>
      </c>
      <c r="I4" s="3">
        <f t="shared" si="0"/>
        <v>5.1354829370134381</v>
      </c>
    </row>
    <row r="5" spans="1:9">
      <c r="A5" s="13" t="s">
        <v>34</v>
      </c>
      <c r="B5" s="14">
        <v>4</v>
      </c>
      <c r="C5" s="14">
        <v>136</v>
      </c>
      <c r="D5" s="14">
        <v>18.2</v>
      </c>
      <c r="E5" s="14">
        <v>6.6</v>
      </c>
      <c r="F5" s="3">
        <f t="shared" si="1"/>
        <v>2186.1839999999997</v>
      </c>
      <c r="G5" s="12">
        <f t="shared" si="2"/>
        <v>143.32579119999997</v>
      </c>
      <c r="H5" s="12">
        <f t="shared" si="3"/>
        <v>7.3257911999999692</v>
      </c>
      <c r="I5" s="3">
        <f t="shared" si="0"/>
        <v>5.1112860697746987</v>
      </c>
    </row>
    <row r="6" spans="1:9">
      <c r="A6" s="13" t="s">
        <v>34</v>
      </c>
      <c r="B6" s="14">
        <v>5</v>
      </c>
      <c r="C6" s="14">
        <v>173.89</v>
      </c>
      <c r="D6" s="14">
        <v>19</v>
      </c>
      <c r="E6" s="14">
        <v>7.8</v>
      </c>
      <c r="F6" s="3">
        <f t="shared" si="1"/>
        <v>2815.7999999999997</v>
      </c>
      <c r="G6" s="12">
        <f t="shared" si="2"/>
        <v>177.51393999999999</v>
      </c>
      <c r="H6" s="12">
        <f t="shared" si="3"/>
        <v>3.6239400000000046</v>
      </c>
      <c r="I6" s="3">
        <f t="shared" si="0"/>
        <v>2.0414960087078255</v>
      </c>
    </row>
    <row r="7" spans="1:9">
      <c r="A7" s="13" t="s">
        <v>34</v>
      </c>
      <c r="B7" s="14">
        <v>6</v>
      </c>
      <c r="C7" s="14">
        <v>119.05</v>
      </c>
      <c r="D7" s="14">
        <v>17.5</v>
      </c>
      <c r="E7" s="14">
        <v>6.7</v>
      </c>
      <c r="F7" s="3">
        <f t="shared" si="1"/>
        <v>2051.875</v>
      </c>
      <c r="G7" s="12">
        <f t="shared" si="2"/>
        <v>136.03281250000001</v>
      </c>
      <c r="H7" s="12">
        <f t="shared" si="3"/>
        <v>16.982812500000009</v>
      </c>
      <c r="I7" s="3">
        <f t="shared" si="0"/>
        <v>12.484350053410832</v>
      </c>
    </row>
    <row r="8" spans="1:9">
      <c r="A8" s="13" t="s">
        <v>34</v>
      </c>
      <c r="B8" s="14">
        <v>7</v>
      </c>
      <c r="C8" s="14">
        <v>405.03</v>
      </c>
      <c r="D8" s="14">
        <v>26.5</v>
      </c>
      <c r="E8" s="14">
        <v>9.6</v>
      </c>
      <c r="F8" s="3">
        <f t="shared" si="1"/>
        <v>6741.5999999999995</v>
      </c>
      <c r="G8" s="12">
        <f t="shared" si="2"/>
        <v>390.68487999999996</v>
      </c>
      <c r="H8" s="12">
        <f t="shared" si="3"/>
        <v>-14.345120000000009</v>
      </c>
      <c r="I8" s="3">
        <f t="shared" si="0"/>
        <v>-3.6717878613577288</v>
      </c>
    </row>
    <row r="9" spans="1:9">
      <c r="A9" s="13" t="s">
        <v>34</v>
      </c>
      <c r="B9" s="14">
        <v>8</v>
      </c>
      <c r="C9" s="14">
        <v>587.96</v>
      </c>
      <c r="D9" s="14">
        <v>28.9</v>
      </c>
      <c r="E9" s="14">
        <v>11.5</v>
      </c>
      <c r="F9" s="3">
        <f t="shared" si="1"/>
        <v>9604.9149999999991</v>
      </c>
      <c r="G9" s="12">
        <f t="shared" si="2"/>
        <v>546.1628844999999</v>
      </c>
      <c r="H9" s="12">
        <f t="shared" si="3"/>
        <v>-41.797115500000132</v>
      </c>
      <c r="I9" s="3">
        <f t="shared" si="0"/>
        <v>-7.6528663309416336</v>
      </c>
    </row>
    <row r="10" spans="1:9">
      <c r="A10" s="13" t="s">
        <v>34</v>
      </c>
      <c r="B10" s="14">
        <v>9</v>
      </c>
      <c r="C10" s="14">
        <v>690.33</v>
      </c>
      <c r="D10" s="14">
        <v>29.2</v>
      </c>
      <c r="E10" s="14">
        <v>12.7</v>
      </c>
      <c r="F10" s="3">
        <f t="shared" si="1"/>
        <v>10828.527999999998</v>
      </c>
      <c r="G10" s="12">
        <f t="shared" si="2"/>
        <v>612.60507039999993</v>
      </c>
      <c r="H10" s="12">
        <f t="shared" si="3"/>
        <v>-77.72492960000011</v>
      </c>
      <c r="I10" s="3">
        <f t="shared" si="0"/>
        <v>-12.687607947686374</v>
      </c>
    </row>
    <row r="11" spans="1:9">
      <c r="A11" s="13" t="s">
        <v>34</v>
      </c>
      <c r="B11" s="14">
        <v>10</v>
      </c>
      <c r="C11" s="14">
        <v>517.32000000000005</v>
      </c>
      <c r="D11" s="14">
        <v>29.1</v>
      </c>
      <c r="E11" s="14">
        <v>10.7</v>
      </c>
      <c r="F11" s="3">
        <f t="shared" si="1"/>
        <v>9060.8670000000002</v>
      </c>
      <c r="G11" s="12">
        <f t="shared" si="2"/>
        <v>516.62107809999998</v>
      </c>
      <c r="H11" s="12">
        <f t="shared" si="3"/>
        <v>-0.69892190000007304</v>
      </c>
      <c r="I11" s="3">
        <f t="shared" si="0"/>
        <v>-0.135287143639305</v>
      </c>
    </row>
    <row r="12" spans="1:9">
      <c r="A12" s="13" t="s">
        <v>34</v>
      </c>
      <c r="B12" s="14">
        <v>11</v>
      </c>
      <c r="C12" s="14">
        <v>661.25</v>
      </c>
      <c r="D12" s="14">
        <v>30.5</v>
      </c>
      <c r="E12" s="14">
        <v>11.9</v>
      </c>
      <c r="F12" s="3">
        <f t="shared" si="1"/>
        <v>11069.975</v>
      </c>
      <c r="G12" s="12">
        <f t="shared" si="2"/>
        <v>625.71564250000006</v>
      </c>
      <c r="H12" s="12">
        <f t="shared" si="3"/>
        <v>-35.534357499999942</v>
      </c>
      <c r="I12" s="3">
        <f t="shared" si="0"/>
        <v>-5.6789945921800955</v>
      </c>
    </row>
    <row r="13" spans="1:9">
      <c r="A13" s="13" t="s">
        <v>34</v>
      </c>
      <c r="B13" s="14">
        <v>12</v>
      </c>
      <c r="C13" s="14">
        <v>274.86</v>
      </c>
      <c r="D13" s="14">
        <v>24.7</v>
      </c>
      <c r="E13" s="14">
        <v>8.4</v>
      </c>
      <c r="F13" s="3">
        <f t="shared" si="1"/>
        <v>5124.7559999999994</v>
      </c>
      <c r="G13" s="12">
        <f t="shared" si="2"/>
        <v>302.89025079999993</v>
      </c>
      <c r="H13" s="12">
        <f t="shared" si="3"/>
        <v>28.030250799999919</v>
      </c>
      <c r="I13" s="3">
        <f t="shared" si="0"/>
        <v>9.2542598271043222</v>
      </c>
    </row>
    <row r="14" spans="1:9">
      <c r="A14" s="13" t="s">
        <v>34</v>
      </c>
      <c r="B14" s="14">
        <v>13</v>
      </c>
      <c r="C14" s="14">
        <v>218.81</v>
      </c>
      <c r="D14" s="14">
        <v>21.4</v>
      </c>
      <c r="E14" s="14">
        <v>8.1999999999999993</v>
      </c>
      <c r="F14" s="3">
        <f t="shared" si="1"/>
        <v>3755.271999999999</v>
      </c>
      <c r="G14" s="12">
        <f t="shared" si="2"/>
        <v>228.52726959999995</v>
      </c>
      <c r="H14" s="12">
        <f t="shared" si="3"/>
        <v>9.7172695999999519</v>
      </c>
      <c r="I14" s="3">
        <f t="shared" si="0"/>
        <v>4.2521269417905625</v>
      </c>
    </row>
    <row r="15" spans="1:9">
      <c r="A15" s="13" t="s">
        <v>34</v>
      </c>
      <c r="B15" s="14">
        <v>14</v>
      </c>
      <c r="C15" s="14">
        <v>259.44</v>
      </c>
      <c r="D15" s="14">
        <v>22.5</v>
      </c>
      <c r="E15" s="14">
        <v>8.3000000000000007</v>
      </c>
      <c r="F15" s="3">
        <f t="shared" si="1"/>
        <v>4201.875</v>
      </c>
      <c r="G15" s="12">
        <f t="shared" si="2"/>
        <v>252.77781249999998</v>
      </c>
      <c r="H15" s="12">
        <f t="shared" si="3"/>
        <v>-6.6621875000000159</v>
      </c>
      <c r="I15" s="3">
        <f t="shared" si="0"/>
        <v>-2.6355902973090317</v>
      </c>
    </row>
    <row r="16" spans="1:9">
      <c r="A16" s="13" t="s">
        <v>34</v>
      </c>
      <c r="B16" s="14">
        <v>15</v>
      </c>
      <c r="C16" s="14">
        <v>420.77</v>
      </c>
      <c r="D16" s="14">
        <v>25.6</v>
      </c>
      <c r="E16" s="14">
        <v>10.1</v>
      </c>
      <c r="F16" s="3">
        <f t="shared" si="1"/>
        <v>6619.1360000000013</v>
      </c>
      <c r="G16" s="12">
        <f t="shared" si="2"/>
        <v>384.03508480000005</v>
      </c>
      <c r="H16" s="12">
        <f t="shared" si="3"/>
        <v>-36.734915199999932</v>
      </c>
      <c r="I16" s="3">
        <f t="shared" si="0"/>
        <v>-9.5655101978849011</v>
      </c>
    </row>
    <row r="17" spans="1:9">
      <c r="A17" s="13" t="s">
        <v>34</v>
      </c>
      <c r="B17" s="14">
        <v>16</v>
      </c>
      <c r="C17" s="14">
        <v>349.84</v>
      </c>
      <c r="D17" s="14">
        <v>21.8</v>
      </c>
      <c r="E17" s="14">
        <v>9.6999999999999993</v>
      </c>
      <c r="F17" s="3">
        <f t="shared" si="1"/>
        <v>4609.8279999999995</v>
      </c>
      <c r="G17" s="12">
        <f t="shared" si="2"/>
        <v>274.92966039999999</v>
      </c>
      <c r="H17" s="12">
        <f t="shared" si="3"/>
        <v>-74.910339599999986</v>
      </c>
      <c r="I17" s="3">
        <f t="shared" si="0"/>
        <v>-27.247092762203838</v>
      </c>
    </row>
    <row r="18" spans="1:9">
      <c r="A18" s="13" t="s">
        <v>34</v>
      </c>
      <c r="B18" s="14">
        <v>19</v>
      </c>
      <c r="C18" s="14">
        <v>267.47000000000003</v>
      </c>
      <c r="D18" s="14">
        <v>23.3</v>
      </c>
      <c r="E18" s="14">
        <v>8.6</v>
      </c>
      <c r="F18" s="3">
        <f t="shared" si="1"/>
        <v>4668.8539999999994</v>
      </c>
      <c r="G18" s="12">
        <f t="shared" si="2"/>
        <v>278.13477219999999</v>
      </c>
      <c r="H18" s="12">
        <f t="shared" si="3"/>
        <v>10.664772199999959</v>
      </c>
      <c r="I18" s="3">
        <f t="shared" si="0"/>
        <v>3.8343901108241076</v>
      </c>
    </row>
    <row r="19" spans="1:9">
      <c r="A19" s="13" t="s">
        <v>34</v>
      </c>
      <c r="B19" s="14">
        <v>20</v>
      </c>
      <c r="C19" s="14">
        <v>258.62</v>
      </c>
      <c r="D19" s="14">
        <v>23.4</v>
      </c>
      <c r="E19" s="14">
        <v>8.6999999999999993</v>
      </c>
      <c r="F19" s="3">
        <f t="shared" si="1"/>
        <v>4763.771999999999</v>
      </c>
      <c r="G19" s="12">
        <f t="shared" si="2"/>
        <v>283.28881959999995</v>
      </c>
      <c r="H19" s="12">
        <f t="shared" si="3"/>
        <v>24.668819599999949</v>
      </c>
      <c r="I19" s="3">
        <f t="shared" si="0"/>
        <v>8.7080103037006538</v>
      </c>
    </row>
    <row r="20" spans="1:9">
      <c r="A20" s="13" t="s">
        <v>34</v>
      </c>
      <c r="B20" s="14">
        <v>21</v>
      </c>
      <c r="C20" s="14">
        <v>518.47</v>
      </c>
      <c r="D20" s="14">
        <v>28.4</v>
      </c>
      <c r="E20" s="14">
        <v>11</v>
      </c>
      <c r="F20" s="3">
        <f t="shared" si="1"/>
        <v>8872.16</v>
      </c>
      <c r="G20" s="12">
        <f t="shared" si="2"/>
        <v>506.37428799999998</v>
      </c>
      <c r="H20" s="12">
        <f t="shared" si="3"/>
        <v>-12.095712000000049</v>
      </c>
      <c r="I20" s="3">
        <f t="shared" si="0"/>
        <v>-2.3886900039442858</v>
      </c>
    </row>
    <row r="21" spans="1:9">
      <c r="A21" s="13" t="s">
        <v>34</v>
      </c>
      <c r="B21" s="14">
        <v>23</v>
      </c>
      <c r="C21" s="14">
        <v>191.68</v>
      </c>
      <c r="D21" s="14">
        <v>20.8</v>
      </c>
      <c r="E21" s="14">
        <v>7.8</v>
      </c>
      <c r="F21" s="3">
        <f t="shared" si="1"/>
        <v>3374.5920000000001</v>
      </c>
      <c r="G21" s="12">
        <f t="shared" si="2"/>
        <v>207.8563456</v>
      </c>
      <c r="H21" s="12">
        <f t="shared" si="3"/>
        <v>16.176345599999991</v>
      </c>
      <c r="I21" s="3">
        <f t="shared" si="0"/>
        <v>7.7824641597085744</v>
      </c>
    </row>
    <row r="22" spans="1:9">
      <c r="A22" s="13" t="s">
        <v>34</v>
      </c>
      <c r="B22" s="14">
        <v>24</v>
      </c>
      <c r="C22" s="14">
        <v>221.88</v>
      </c>
      <c r="D22" s="14">
        <v>21.8</v>
      </c>
      <c r="E22" s="14">
        <v>7.6</v>
      </c>
      <c r="F22" s="3">
        <f t="shared" si="1"/>
        <v>3611.8240000000001</v>
      </c>
      <c r="G22" s="12">
        <f t="shared" si="2"/>
        <v>220.73804319999999</v>
      </c>
      <c r="H22" s="12">
        <f t="shared" si="3"/>
        <v>-1.1419568000000027</v>
      </c>
      <c r="I22" s="3">
        <f t="shared" si="0"/>
        <v>-0.51733574486991862</v>
      </c>
    </row>
    <row r="23" spans="1:9">
      <c r="A23" s="13" t="s">
        <v>34</v>
      </c>
      <c r="B23" s="14">
        <v>25</v>
      </c>
      <c r="C23" s="14">
        <v>213</v>
      </c>
      <c r="D23" s="14">
        <v>20.100000000000001</v>
      </c>
      <c r="E23" s="13">
        <v>7.8</v>
      </c>
      <c r="F23" s="3">
        <f t="shared" si="1"/>
        <v>3151.2780000000002</v>
      </c>
      <c r="G23" s="12">
        <f t="shared" si="2"/>
        <v>195.73039540000002</v>
      </c>
      <c r="H23" s="12">
        <f t="shared" si="3"/>
        <v>-17.26960459999998</v>
      </c>
      <c r="I23" s="3">
        <f t="shared" si="0"/>
        <v>-8.8231593078363435</v>
      </c>
    </row>
    <row r="24" spans="1:9">
      <c r="A24" s="13" t="s">
        <v>34</v>
      </c>
      <c r="B24" s="14">
        <v>26</v>
      </c>
      <c r="C24" s="14">
        <v>514.98</v>
      </c>
      <c r="D24" s="13">
        <v>28.4</v>
      </c>
      <c r="E24" s="13">
        <v>11.9</v>
      </c>
      <c r="F24" s="3">
        <f t="shared" si="1"/>
        <v>9598.0640000000003</v>
      </c>
      <c r="G24" s="12">
        <f t="shared" si="2"/>
        <v>545.79087519999996</v>
      </c>
      <c r="H24" s="12">
        <f t="shared" si="3"/>
        <v>30.810875199999941</v>
      </c>
      <c r="I24" s="3">
        <f t="shared" si="0"/>
        <v>5.6451796099943197</v>
      </c>
    </row>
    <row r="25" spans="1:9">
      <c r="A25" s="13" t="s">
        <v>34</v>
      </c>
      <c r="B25" s="14">
        <v>27</v>
      </c>
      <c r="C25" s="14">
        <v>422.73</v>
      </c>
      <c r="D25" s="13">
        <v>26.2</v>
      </c>
      <c r="E25" s="13">
        <v>10.199999999999999</v>
      </c>
      <c r="F25" s="3">
        <f t="shared" si="1"/>
        <v>7001.6879999999992</v>
      </c>
      <c r="G25" s="12">
        <f t="shared" si="2"/>
        <v>404.80765839999992</v>
      </c>
      <c r="H25" s="12">
        <f t="shared" si="3"/>
        <v>-17.922341600000095</v>
      </c>
      <c r="I25" s="3">
        <f t="shared" si="0"/>
        <v>-4.4273721675222388</v>
      </c>
    </row>
    <row r="26" spans="1:9">
      <c r="A26" s="13" t="s">
        <v>34</v>
      </c>
      <c r="B26" s="14">
        <v>28</v>
      </c>
      <c r="C26" s="14">
        <v>161</v>
      </c>
      <c r="D26" s="13">
        <v>19.399999999999999</v>
      </c>
      <c r="E26" s="13">
        <v>6.8</v>
      </c>
      <c r="F26" s="3">
        <f t="shared" si="1"/>
        <v>2559.2479999999996</v>
      </c>
      <c r="G26" s="12">
        <f t="shared" si="2"/>
        <v>163.58316639999998</v>
      </c>
      <c r="H26" s="12">
        <f t="shared" si="3"/>
        <v>2.5831663999999819</v>
      </c>
      <c r="I26" s="3">
        <f t="shared" si="0"/>
        <v>1.579115050067879</v>
      </c>
    </row>
    <row r="27" spans="1:9">
      <c r="A27" s="13" t="s">
        <v>34</v>
      </c>
      <c r="B27" s="14">
        <v>29</v>
      </c>
      <c r="C27" s="15">
        <v>302</v>
      </c>
      <c r="D27" s="13">
        <v>24.2</v>
      </c>
      <c r="E27" s="13">
        <v>9.1999999999999993</v>
      </c>
      <c r="F27" s="3">
        <f t="shared" si="1"/>
        <v>5387.887999999999</v>
      </c>
      <c r="G27" s="12">
        <f t="shared" si="2"/>
        <v>317.17831839999991</v>
      </c>
      <c r="H27" s="12">
        <f t="shared" si="3"/>
        <v>15.17831839999991</v>
      </c>
      <c r="I27" s="3">
        <f t="shared" si="0"/>
        <v>4.7854211714617358</v>
      </c>
    </row>
    <row r="28" spans="1:9">
      <c r="A28" s="13" t="s">
        <v>34</v>
      </c>
      <c r="B28" s="14">
        <v>30</v>
      </c>
      <c r="C28" s="14">
        <v>387.6</v>
      </c>
      <c r="D28" s="13">
        <v>26.1</v>
      </c>
      <c r="E28" s="13">
        <v>10.6</v>
      </c>
      <c r="F28" s="3">
        <f t="shared" si="1"/>
        <v>7220.826</v>
      </c>
      <c r="G28" s="12">
        <f t="shared" si="2"/>
        <v>416.70685179999998</v>
      </c>
      <c r="H28" s="12">
        <f t="shared" si="3"/>
        <v>29.106851799999959</v>
      </c>
      <c r="I28" s="3">
        <f t="shared" si="0"/>
        <v>6.9849707712437388</v>
      </c>
    </row>
    <row r="29" spans="1:9">
      <c r="A29" s="13" t="s">
        <v>34</v>
      </c>
      <c r="B29" s="14">
        <v>31</v>
      </c>
      <c r="C29" s="14">
        <v>202.5</v>
      </c>
      <c r="D29" s="13">
        <v>20.100000000000001</v>
      </c>
      <c r="E29" s="13">
        <v>7.6</v>
      </c>
      <c r="F29" s="3">
        <f t="shared" si="1"/>
        <v>3070.4760000000001</v>
      </c>
      <c r="G29" s="12">
        <f t="shared" si="2"/>
        <v>191.34284680000002</v>
      </c>
      <c r="H29" s="12">
        <f t="shared" si="3"/>
        <v>-11.157153199999982</v>
      </c>
      <c r="I29" s="3">
        <f t="shared" si="0"/>
        <v>-5.8309748112308224</v>
      </c>
    </row>
    <row r="30" spans="1:9">
      <c r="A30" s="13" t="s">
        <v>34</v>
      </c>
      <c r="B30" s="14">
        <v>32</v>
      </c>
      <c r="C30" s="14">
        <v>567.78</v>
      </c>
      <c r="D30" s="13">
        <v>30.2</v>
      </c>
      <c r="E30" s="13">
        <v>11.2</v>
      </c>
      <c r="F30" s="3">
        <f t="shared" si="1"/>
        <v>10214.847999999998</v>
      </c>
      <c r="G30" s="12">
        <f t="shared" si="2"/>
        <v>579.28224639999985</v>
      </c>
      <c r="H30" s="12">
        <f t="shared" si="3"/>
        <v>11.502246399999876</v>
      </c>
      <c r="I30" s="3">
        <f t="shared" si="0"/>
        <v>1.9856031272288406</v>
      </c>
    </row>
    <row r="31" spans="1:9">
      <c r="A31" s="13" t="s">
        <v>34</v>
      </c>
      <c r="B31" s="14">
        <v>33</v>
      </c>
      <c r="C31" s="15">
        <v>561.46</v>
      </c>
      <c r="D31" s="13">
        <v>29.7</v>
      </c>
      <c r="E31" s="13">
        <v>11.3</v>
      </c>
      <c r="F31" s="3">
        <f t="shared" si="1"/>
        <v>9967.6170000000002</v>
      </c>
      <c r="G31" s="12">
        <f t="shared" si="2"/>
        <v>565.85760310000001</v>
      </c>
      <c r="H31" s="12">
        <f t="shared" si="3"/>
        <v>4.3976030999999693</v>
      </c>
      <c r="I31" s="3">
        <f t="shared" si="0"/>
        <v>0.77715719925085325</v>
      </c>
    </row>
    <row r="32" spans="1:9">
      <c r="A32" s="13" t="s">
        <v>34</v>
      </c>
      <c r="B32" s="14">
        <v>34</v>
      </c>
      <c r="C32" s="14">
        <v>264.39999999999998</v>
      </c>
      <c r="D32" s="13">
        <v>22.6</v>
      </c>
      <c r="E32" s="13">
        <v>8.5</v>
      </c>
      <c r="F32" s="3">
        <f t="shared" si="1"/>
        <v>4341.46</v>
      </c>
      <c r="G32" s="12">
        <f t="shared" si="2"/>
        <v>260.35727800000001</v>
      </c>
      <c r="H32" s="12">
        <f t="shared" si="3"/>
        <v>-4.0427219999999693</v>
      </c>
      <c r="I32" s="3">
        <f t="shared" si="0"/>
        <v>-1.5527593586225652</v>
      </c>
    </row>
    <row r="33" spans="1:9">
      <c r="A33" s="13" t="s">
        <v>34</v>
      </c>
      <c r="B33" s="14">
        <v>35</v>
      </c>
      <c r="C33" s="14">
        <v>264.54000000000002</v>
      </c>
      <c r="D33" s="13">
        <v>22.6</v>
      </c>
      <c r="E33" s="13">
        <v>8.6999999999999993</v>
      </c>
      <c r="F33" s="3">
        <f t="shared" si="1"/>
        <v>4443.6120000000001</v>
      </c>
      <c r="G33" s="12">
        <f t="shared" si="2"/>
        <v>265.90413160000003</v>
      </c>
      <c r="H33" s="12">
        <f t="shared" si="3"/>
        <v>1.3641316000000074</v>
      </c>
      <c r="I33" s="3">
        <f t="shared" si="0"/>
        <v>0.51301632351169046</v>
      </c>
    </row>
    <row r="34" spans="1:9">
      <c r="A34" s="13" t="s">
        <v>34</v>
      </c>
      <c r="B34" s="14">
        <v>37</v>
      </c>
      <c r="C34" s="15">
        <v>577.6</v>
      </c>
      <c r="D34" s="13">
        <v>28.8</v>
      </c>
      <c r="E34" s="13">
        <v>14.8</v>
      </c>
      <c r="F34" s="3">
        <f t="shared" si="1"/>
        <v>12275.712000000001</v>
      </c>
      <c r="G34" s="12">
        <f t="shared" si="2"/>
        <v>691.18716160000008</v>
      </c>
      <c r="H34" s="12">
        <f t="shared" si="3"/>
        <v>113.58716160000006</v>
      </c>
      <c r="I34" s="3">
        <f t="shared" si="0"/>
        <v>16.433633017294756</v>
      </c>
    </row>
    <row r="35" spans="1:9">
      <c r="A35" s="13" t="s">
        <v>34</v>
      </c>
      <c r="B35" s="14">
        <v>38</v>
      </c>
      <c r="C35" s="14">
        <v>233</v>
      </c>
      <c r="D35" s="13">
        <v>20.6</v>
      </c>
      <c r="E35" s="13">
        <v>8.6</v>
      </c>
      <c r="F35" s="3">
        <f t="shared" si="1"/>
        <v>3649.4960000000005</v>
      </c>
      <c r="G35" s="12">
        <f t="shared" si="2"/>
        <v>222.78363280000002</v>
      </c>
      <c r="H35" s="12">
        <f t="shared" si="3"/>
        <v>-10.216367199999979</v>
      </c>
      <c r="I35" s="3">
        <f t="shared" si="0"/>
        <v>-4.5857799657892908</v>
      </c>
    </row>
    <row r="36" spans="1:9">
      <c r="A36" s="13" t="s">
        <v>34</v>
      </c>
      <c r="B36" s="14">
        <v>39</v>
      </c>
      <c r="C36" s="14">
        <v>321.60000000000002</v>
      </c>
      <c r="D36" s="13">
        <v>24.8</v>
      </c>
      <c r="E36" s="13">
        <v>9</v>
      </c>
      <c r="F36" s="3">
        <f t="shared" si="1"/>
        <v>5535.3600000000006</v>
      </c>
      <c r="G36" s="12">
        <f t="shared" si="2"/>
        <v>325.18604800000003</v>
      </c>
      <c r="H36" s="12">
        <f t="shared" si="3"/>
        <v>3.5860480000000052</v>
      </c>
      <c r="I36" s="3">
        <f t="shared" si="0"/>
        <v>1.1027680990790862</v>
      </c>
    </row>
    <row r="37" spans="1:9">
      <c r="A37" s="13" t="s">
        <v>34</v>
      </c>
      <c r="B37" s="14">
        <v>40</v>
      </c>
      <c r="C37" s="14">
        <v>321.39999999999998</v>
      </c>
      <c r="D37" s="13">
        <v>24.4</v>
      </c>
      <c r="E37" s="13">
        <v>9.4</v>
      </c>
      <c r="F37" s="3">
        <f t="shared" si="1"/>
        <v>5596.3839999999991</v>
      </c>
      <c r="G37" s="12">
        <f t="shared" si="2"/>
        <v>328.49965119999996</v>
      </c>
      <c r="H37" s="12">
        <f t="shared" si="3"/>
        <v>7.0996511999999825</v>
      </c>
      <c r="I37" s="3">
        <f t="shared" si="0"/>
        <v>2.1612355368004676</v>
      </c>
    </row>
    <row r="38" spans="1:9">
      <c r="A38" s="13" t="s">
        <v>34</v>
      </c>
      <c r="B38" s="14">
        <v>42</v>
      </c>
      <c r="C38" s="15">
        <v>398</v>
      </c>
      <c r="D38" s="13">
        <v>25.9</v>
      </c>
      <c r="E38" s="13">
        <v>9.6</v>
      </c>
      <c r="F38" s="3">
        <f t="shared" si="1"/>
        <v>6439.7759999999989</v>
      </c>
      <c r="G38" s="12">
        <f t="shared" si="2"/>
        <v>374.29583679999996</v>
      </c>
      <c r="H38" s="12">
        <f t="shared" si="3"/>
        <v>-23.704163200000039</v>
      </c>
      <c r="I38" s="3">
        <f t="shared" si="0"/>
        <v>-6.3330020987292057</v>
      </c>
    </row>
    <row r="39" spans="1:9">
      <c r="A39" s="13" t="s">
        <v>34</v>
      </c>
      <c r="B39" s="14">
        <v>44</v>
      </c>
      <c r="C39" s="14">
        <v>200.7</v>
      </c>
      <c r="D39" s="13">
        <v>20.399999999999999</v>
      </c>
      <c r="E39" s="13">
        <v>7.8</v>
      </c>
      <c r="F39" s="3">
        <f t="shared" si="1"/>
        <v>3246.0479999999998</v>
      </c>
      <c r="G39" s="12">
        <f t="shared" si="2"/>
        <v>200.87640640000001</v>
      </c>
      <c r="H39" s="12">
        <f t="shared" si="3"/>
        <v>0.17640640000001895</v>
      </c>
      <c r="I39" s="3">
        <f t="shared" si="0"/>
        <v>8.781837706153775E-2</v>
      </c>
    </row>
    <row r="40" spans="1:9">
      <c r="A40" s="13" t="s">
        <v>34</v>
      </c>
      <c r="B40" s="14">
        <v>45</v>
      </c>
      <c r="C40" s="14">
        <v>267.38</v>
      </c>
      <c r="D40" s="13">
        <v>23.3</v>
      </c>
      <c r="E40" s="13">
        <v>8.6999999999999993</v>
      </c>
      <c r="F40" s="3">
        <f t="shared" si="1"/>
        <v>4723.1429999999991</v>
      </c>
      <c r="G40" s="12">
        <f t="shared" si="2"/>
        <v>281.08266489999994</v>
      </c>
      <c r="H40" s="12">
        <f t="shared" si="3"/>
        <v>13.702664899999945</v>
      </c>
      <c r="I40" s="3">
        <f t="shared" si="0"/>
        <v>4.8749590818327082</v>
      </c>
    </row>
    <row r="41" spans="1:9">
      <c r="E41"/>
      <c r="F41"/>
      <c r="G41"/>
      <c r="H41"/>
    </row>
    <row r="42" spans="1:9">
      <c r="E42"/>
      <c r="F42"/>
      <c r="G42"/>
      <c r="H42"/>
    </row>
    <row r="43" spans="1:9">
      <c r="E43"/>
      <c r="F43"/>
      <c r="G43"/>
      <c r="H43"/>
    </row>
    <row r="44" spans="1:9">
      <c r="E44"/>
      <c r="F44"/>
      <c r="G44"/>
      <c r="H44"/>
    </row>
    <row r="45" spans="1:9">
      <c r="E45"/>
      <c r="F45"/>
      <c r="G45"/>
      <c r="H45"/>
    </row>
    <row r="46" spans="1:9">
      <c r="E46"/>
      <c r="F46"/>
      <c r="G46"/>
      <c r="H46"/>
    </row>
    <row r="47" spans="1:9">
      <c r="E47"/>
      <c r="F47"/>
      <c r="G47"/>
      <c r="H47"/>
    </row>
    <row r="48" spans="1:9">
      <c r="E48"/>
      <c r="F48"/>
      <c r="G48"/>
      <c r="H48"/>
    </row>
    <row r="49" spans="5:8">
      <c r="E49"/>
      <c r="F49"/>
      <c r="G49"/>
      <c r="H49"/>
    </row>
    <row r="50" spans="5:8">
      <c r="E50"/>
      <c r="F50"/>
      <c r="G50"/>
      <c r="H50"/>
    </row>
    <row r="51" spans="5:8">
      <c r="E51"/>
      <c r="F51"/>
      <c r="G51"/>
      <c r="H51"/>
    </row>
    <row r="52" spans="5:8">
      <c r="E52"/>
      <c r="F52"/>
      <c r="G52"/>
      <c r="H52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6F6-8E67-4CAB-B851-579DCD9CD2F6}">
  <dimension ref="A1:N66"/>
  <sheetViews>
    <sheetView tabSelected="1" zoomScale="70" zoomScaleNormal="70" workbookViewId="0">
      <selection activeCell="X50" sqref="X50"/>
    </sheetView>
  </sheetViews>
  <sheetFormatPr defaultColWidth="10.81640625" defaultRowHeight="14.5"/>
  <cols>
    <col min="1" max="1" width="12.7265625" style="1" bestFit="1" customWidth="1"/>
    <col min="2" max="4" width="10.81640625" style="1"/>
    <col min="5" max="5" width="13.453125" customWidth="1"/>
    <col min="6" max="10" width="10.81640625" style="1"/>
    <col min="11" max="11" width="10.81640625" style="1" customWidth="1"/>
    <col min="12" max="12" width="10.81640625" customWidth="1"/>
    <col min="13" max="14" width="11.54296875" customWidth="1"/>
    <col min="15" max="16" width="12.453125" customWidth="1"/>
  </cols>
  <sheetData>
    <row r="1" spans="1:12">
      <c r="A1" s="2" t="s">
        <v>0</v>
      </c>
      <c r="B1" s="2" t="s">
        <v>1</v>
      </c>
      <c r="C1" s="2" t="s">
        <v>4</v>
      </c>
      <c r="D1" s="2" t="s">
        <v>4</v>
      </c>
      <c r="E1" s="4" t="s">
        <v>5</v>
      </c>
      <c r="F1" s="4" t="s">
        <v>35</v>
      </c>
      <c r="G1" s="4" t="s">
        <v>27</v>
      </c>
      <c r="H1" s="4" t="s">
        <v>36</v>
      </c>
      <c r="I1" s="6" t="s">
        <v>36</v>
      </c>
      <c r="J1" s="6" t="s">
        <v>29</v>
      </c>
      <c r="K1" s="6" t="s">
        <v>30</v>
      </c>
      <c r="L1" s="6" t="s">
        <v>31</v>
      </c>
    </row>
    <row r="2" spans="1:12">
      <c r="A2" s="1" t="s">
        <v>33</v>
      </c>
      <c r="B2" s="1">
        <v>1</v>
      </c>
      <c r="C2" s="1">
        <v>1.2629999999999999</v>
      </c>
      <c r="D2" s="1">
        <v>1263</v>
      </c>
      <c r="E2">
        <v>54.1</v>
      </c>
      <c r="F2" s="1">
        <v>10.35</v>
      </c>
      <c r="G2" s="1">
        <v>9.81</v>
      </c>
      <c r="H2" s="1">
        <v>9.9700000000000006</v>
      </c>
      <c r="I2" s="3">
        <f>E2*E2*H2</f>
        <v>29180.295700000002</v>
      </c>
      <c r="J2" s="3">
        <f>0.0501*I2-130.63</f>
        <v>1331.30281457</v>
      </c>
      <c r="K2" s="3">
        <f>J2-D2</f>
        <v>68.30281457000001</v>
      </c>
      <c r="L2" s="3">
        <f>K2/J2*100</f>
        <v>5.130524312161187</v>
      </c>
    </row>
    <row r="3" spans="1:12">
      <c r="A3" s="1" t="s">
        <v>33</v>
      </c>
      <c r="B3" s="1">
        <v>2</v>
      </c>
      <c r="C3" s="1">
        <v>1.7230000000000001</v>
      </c>
      <c r="D3" s="1">
        <v>1723</v>
      </c>
      <c r="E3">
        <v>54.9</v>
      </c>
      <c r="F3" s="1">
        <v>12.77</v>
      </c>
      <c r="G3" s="1">
        <v>12.55</v>
      </c>
      <c r="H3" s="1">
        <v>11.73</v>
      </c>
      <c r="I3" s="3">
        <f t="shared" ref="I3:I59" si="0">E3*E3*H3</f>
        <v>35354.337299999999</v>
      </c>
      <c r="J3" s="3">
        <f t="shared" ref="J3:J59" si="1">0.0501*I3-130.63</f>
        <v>1640.6222987299998</v>
      </c>
      <c r="K3" s="3">
        <f t="shared" ref="K3:K59" si="2">J3-D3</f>
        <v>-82.377701270000216</v>
      </c>
      <c r="L3" s="3">
        <f t="shared" ref="L3:L59" si="3">K3/J3*100</f>
        <v>-5.0211252970149509</v>
      </c>
    </row>
    <row r="4" spans="1:12">
      <c r="A4" s="1" t="s">
        <v>33</v>
      </c>
      <c r="B4" s="1">
        <v>3</v>
      </c>
      <c r="C4" s="1">
        <v>1.7230000000000001</v>
      </c>
      <c r="D4" s="1">
        <v>1723</v>
      </c>
      <c r="E4">
        <v>51.8</v>
      </c>
      <c r="F4" s="1">
        <v>12.96</v>
      </c>
      <c r="G4" s="1">
        <v>12.98</v>
      </c>
      <c r="H4" s="1">
        <v>11.6</v>
      </c>
      <c r="I4" s="3">
        <f t="shared" si="0"/>
        <v>31125.583999999995</v>
      </c>
      <c r="J4" s="3">
        <f t="shared" si="1"/>
        <v>1428.7617583999995</v>
      </c>
      <c r="K4" s="3">
        <f t="shared" si="2"/>
        <v>-294.23824160000049</v>
      </c>
      <c r="L4" s="3">
        <f t="shared" si="3"/>
        <v>-20.593933164161918</v>
      </c>
    </row>
    <row r="5" spans="1:12">
      <c r="A5" s="1" t="s">
        <v>33</v>
      </c>
      <c r="B5" s="1">
        <v>4</v>
      </c>
      <c r="C5" s="1">
        <v>1.35</v>
      </c>
      <c r="D5" s="1">
        <v>1350</v>
      </c>
      <c r="E5">
        <v>53.5</v>
      </c>
      <c r="F5" s="1">
        <v>11.81</v>
      </c>
      <c r="G5" s="1">
        <v>11.68</v>
      </c>
      <c r="H5" s="1">
        <v>10.26</v>
      </c>
      <c r="I5" s="3">
        <f t="shared" si="0"/>
        <v>29366.684999999998</v>
      </c>
      <c r="J5" s="3">
        <f t="shared" si="1"/>
        <v>1340.6409184999998</v>
      </c>
      <c r="K5" s="3">
        <f t="shared" si="2"/>
        <v>-9.3590815000002294</v>
      </c>
      <c r="L5" s="3">
        <f t="shared" si="3"/>
        <v>-0.69810501610467079</v>
      </c>
    </row>
    <row r="6" spans="1:12">
      <c r="A6" s="1" t="s">
        <v>33</v>
      </c>
      <c r="B6" s="1">
        <v>5</v>
      </c>
      <c r="C6" s="1">
        <v>1.349</v>
      </c>
      <c r="D6" s="1">
        <v>1349</v>
      </c>
      <c r="E6">
        <v>53</v>
      </c>
      <c r="F6" s="1">
        <v>11.85</v>
      </c>
      <c r="G6" s="1">
        <v>10.5</v>
      </c>
      <c r="H6" s="1">
        <v>10.67</v>
      </c>
      <c r="I6" s="3">
        <f t="shared" si="0"/>
        <v>29972.03</v>
      </c>
      <c r="J6" s="3">
        <f t="shared" si="1"/>
        <v>1370.968703</v>
      </c>
      <c r="K6" s="3">
        <f t="shared" si="2"/>
        <v>21.968703000000005</v>
      </c>
      <c r="L6" s="3">
        <f t="shared" si="3"/>
        <v>1.6024219190363242</v>
      </c>
    </row>
    <row r="7" spans="1:12">
      <c r="A7" s="1" t="s">
        <v>33</v>
      </c>
      <c r="B7" s="1">
        <v>6</v>
      </c>
      <c r="C7" s="1">
        <v>1.147</v>
      </c>
      <c r="D7" s="1">
        <v>1147</v>
      </c>
      <c r="E7">
        <v>51</v>
      </c>
      <c r="F7" s="1">
        <v>11.16</v>
      </c>
      <c r="G7" s="1">
        <v>11.06</v>
      </c>
      <c r="H7" s="1">
        <v>9.6300000000000008</v>
      </c>
      <c r="I7" s="3">
        <f t="shared" si="0"/>
        <v>25047.63</v>
      </c>
      <c r="J7" s="3">
        <f t="shared" si="1"/>
        <v>1124.2562630000002</v>
      </c>
      <c r="K7" s="3">
        <f t="shared" si="2"/>
        <v>-22.743736999999783</v>
      </c>
      <c r="L7" s="3">
        <f t="shared" si="3"/>
        <v>-2.0230029174406989</v>
      </c>
    </row>
    <row r="8" spans="1:12">
      <c r="A8" s="1" t="s">
        <v>33</v>
      </c>
      <c r="B8" s="1">
        <v>7</v>
      </c>
      <c r="C8" s="1">
        <v>1.292</v>
      </c>
      <c r="D8" s="1">
        <v>1292</v>
      </c>
      <c r="E8">
        <v>50.6</v>
      </c>
      <c r="F8" s="1">
        <v>11.66</v>
      </c>
      <c r="G8" s="1">
        <v>11.25</v>
      </c>
      <c r="H8" s="1">
        <v>10.58</v>
      </c>
      <c r="I8" s="3">
        <f t="shared" si="0"/>
        <v>27088.608800000002</v>
      </c>
      <c r="J8" s="3">
        <f t="shared" si="1"/>
        <v>1226.50930088</v>
      </c>
      <c r="K8" s="3">
        <f t="shared" si="2"/>
        <v>-65.490699120000045</v>
      </c>
      <c r="L8" s="3">
        <f t="shared" si="3"/>
        <v>-5.3396006922256163</v>
      </c>
    </row>
    <row r="9" spans="1:12">
      <c r="A9" s="1" t="s">
        <v>33</v>
      </c>
      <c r="B9" s="1">
        <v>8</v>
      </c>
      <c r="C9" s="1">
        <v>0.97399999999999998</v>
      </c>
      <c r="D9" s="1">
        <v>974</v>
      </c>
      <c r="E9">
        <v>47.1</v>
      </c>
      <c r="F9" s="1">
        <v>10.87</v>
      </c>
      <c r="G9" s="1">
        <v>10.79</v>
      </c>
      <c r="H9" s="1">
        <v>8.82</v>
      </c>
      <c r="I9" s="3">
        <f t="shared" si="0"/>
        <v>19566.376200000002</v>
      </c>
      <c r="J9" s="3">
        <f t="shared" si="1"/>
        <v>849.64544762000014</v>
      </c>
      <c r="K9" s="3">
        <f t="shared" si="2"/>
        <v>-124.35455237999986</v>
      </c>
      <c r="L9" s="3">
        <f t="shared" si="3"/>
        <v>-14.636052335516878</v>
      </c>
    </row>
    <row r="10" spans="1:12">
      <c r="A10" s="1" t="s">
        <v>33</v>
      </c>
      <c r="B10" s="1">
        <v>9</v>
      </c>
      <c r="C10" s="1">
        <v>0.97299999999999998</v>
      </c>
      <c r="D10" s="1">
        <v>973</v>
      </c>
      <c r="E10">
        <v>48.4</v>
      </c>
      <c r="F10" s="1">
        <v>10.66</v>
      </c>
      <c r="G10" s="1">
        <v>10.55</v>
      </c>
      <c r="H10" s="1">
        <v>9.43</v>
      </c>
      <c r="I10" s="3">
        <f t="shared" si="0"/>
        <v>22090.340799999998</v>
      </c>
      <c r="J10" s="3">
        <f t="shared" si="1"/>
        <v>976.09607407999999</v>
      </c>
      <c r="K10" s="3">
        <f t="shared" si="2"/>
        <v>3.096074079999994</v>
      </c>
      <c r="L10" s="3">
        <f t="shared" si="3"/>
        <v>0.31718948187739993</v>
      </c>
    </row>
    <row r="11" spans="1:12">
      <c r="A11" s="1" t="s">
        <v>33</v>
      </c>
      <c r="B11" s="1">
        <v>10</v>
      </c>
      <c r="C11" s="1">
        <v>0.875</v>
      </c>
      <c r="D11" s="1">
        <v>875</v>
      </c>
      <c r="E11">
        <v>47.8</v>
      </c>
      <c r="F11" s="1">
        <v>9.74</v>
      </c>
      <c r="G11" s="1">
        <v>9.25</v>
      </c>
      <c r="H11" s="1">
        <v>8.19</v>
      </c>
      <c r="I11" s="3">
        <f t="shared" si="0"/>
        <v>18712.839599999996</v>
      </c>
      <c r="J11" s="3">
        <f t="shared" si="1"/>
        <v>806.88326395999979</v>
      </c>
      <c r="K11" s="3">
        <f t="shared" si="2"/>
        <v>-68.116736040000205</v>
      </c>
      <c r="L11" s="3">
        <f t="shared" si="3"/>
        <v>-8.4419567343234672</v>
      </c>
    </row>
    <row r="12" spans="1:12">
      <c r="A12" s="1" t="s">
        <v>33</v>
      </c>
      <c r="B12" s="1">
        <v>11</v>
      </c>
      <c r="C12" s="1">
        <v>2.7970000000000002</v>
      </c>
      <c r="D12" s="1">
        <v>2797</v>
      </c>
      <c r="E12">
        <v>63.4</v>
      </c>
      <c r="F12" s="1">
        <v>15.34</v>
      </c>
      <c r="G12" s="1">
        <v>14.99</v>
      </c>
      <c r="H12" s="1">
        <v>13.62</v>
      </c>
      <c r="I12" s="3">
        <f t="shared" si="0"/>
        <v>54746.407199999994</v>
      </c>
      <c r="J12" s="3">
        <f t="shared" si="1"/>
        <v>2612.1650007199996</v>
      </c>
      <c r="K12" s="3">
        <f t="shared" si="2"/>
        <v>-184.83499928000037</v>
      </c>
      <c r="L12" s="3">
        <f t="shared" si="3"/>
        <v>-7.0759312382278186</v>
      </c>
    </row>
    <row r="13" spans="1:12">
      <c r="A13" s="1" t="s">
        <v>33</v>
      </c>
      <c r="B13" s="1">
        <v>12</v>
      </c>
      <c r="C13" s="1">
        <v>2.7970000000000002</v>
      </c>
      <c r="D13" s="1">
        <v>2797</v>
      </c>
      <c r="E13">
        <v>62.4</v>
      </c>
      <c r="F13" s="1">
        <v>15.83</v>
      </c>
      <c r="G13" s="1">
        <v>15.69</v>
      </c>
      <c r="H13" s="1">
        <v>13.9</v>
      </c>
      <c r="I13" s="3">
        <f t="shared" si="0"/>
        <v>54123.263999999996</v>
      </c>
      <c r="J13" s="3">
        <f t="shared" si="1"/>
        <v>2580.9455263999994</v>
      </c>
      <c r="K13" s="3">
        <f t="shared" si="2"/>
        <v>-216.05447360000062</v>
      </c>
      <c r="L13" s="3">
        <f t="shared" si="3"/>
        <v>-8.3711365230308274</v>
      </c>
    </row>
    <row r="14" spans="1:12">
      <c r="A14" s="1" t="s">
        <v>33</v>
      </c>
      <c r="B14" s="1">
        <v>13</v>
      </c>
      <c r="C14" s="1">
        <v>1.8109999999999999</v>
      </c>
      <c r="D14" s="1">
        <v>1811</v>
      </c>
      <c r="E14">
        <v>58.5</v>
      </c>
      <c r="F14" s="1">
        <v>14.23</v>
      </c>
      <c r="G14" s="1">
        <v>13.73</v>
      </c>
      <c r="H14" s="1">
        <v>11.44</v>
      </c>
      <c r="I14" s="3">
        <f t="shared" si="0"/>
        <v>39150.54</v>
      </c>
      <c r="J14" s="3">
        <f t="shared" si="1"/>
        <v>1830.812054</v>
      </c>
      <c r="K14" s="3">
        <f t="shared" si="2"/>
        <v>19.812053999999989</v>
      </c>
      <c r="L14" s="3">
        <f t="shared" si="3"/>
        <v>1.0821457045093275</v>
      </c>
    </row>
    <row r="15" spans="1:12">
      <c r="A15" s="1" t="s">
        <v>33</v>
      </c>
      <c r="B15" s="1">
        <v>14</v>
      </c>
      <c r="C15" s="1">
        <v>1.5629999999999999</v>
      </c>
      <c r="D15" s="1">
        <v>1563</v>
      </c>
      <c r="E15">
        <v>56.3</v>
      </c>
      <c r="F15" s="1">
        <v>13.84</v>
      </c>
      <c r="G15" s="1">
        <v>11.94</v>
      </c>
      <c r="H15" s="1">
        <v>11.03</v>
      </c>
      <c r="I15" s="3">
        <f t="shared" si="0"/>
        <v>34961.680699999997</v>
      </c>
      <c r="J15" s="3">
        <f t="shared" si="1"/>
        <v>1620.95020307</v>
      </c>
      <c r="K15" s="3">
        <f t="shared" si="2"/>
        <v>57.950203070000043</v>
      </c>
      <c r="L15" s="3">
        <f t="shared" si="3"/>
        <v>3.5750760856345378</v>
      </c>
    </row>
    <row r="16" spans="1:12">
      <c r="A16" s="1" t="s">
        <v>33</v>
      </c>
      <c r="B16" s="1">
        <v>16</v>
      </c>
      <c r="C16" s="1">
        <v>1.599</v>
      </c>
      <c r="D16" s="1">
        <v>1599</v>
      </c>
      <c r="E16">
        <v>56.6</v>
      </c>
      <c r="F16" s="1">
        <v>13.07</v>
      </c>
      <c r="G16" s="1">
        <v>12.98</v>
      </c>
      <c r="H16" s="1">
        <v>10.77</v>
      </c>
      <c r="I16" s="3">
        <f t="shared" si="0"/>
        <v>34502.341199999995</v>
      </c>
      <c r="J16" s="3">
        <f t="shared" si="1"/>
        <v>1597.9372941199999</v>
      </c>
      <c r="K16" s="3">
        <f t="shared" si="2"/>
        <v>-1.0627058800000668</v>
      </c>
      <c r="L16" s="3">
        <f t="shared" si="3"/>
        <v>-6.6504854972128907E-2</v>
      </c>
    </row>
    <row r="17" spans="1:12">
      <c r="A17" s="1" t="s">
        <v>33</v>
      </c>
      <c r="B17" s="1">
        <v>17</v>
      </c>
      <c r="C17" s="1">
        <v>1.6</v>
      </c>
      <c r="D17" s="1">
        <v>1600</v>
      </c>
      <c r="E17">
        <v>57.8</v>
      </c>
      <c r="F17" s="1">
        <v>13.28</v>
      </c>
      <c r="G17" s="1">
        <v>13.21</v>
      </c>
      <c r="H17" s="1">
        <v>11.05</v>
      </c>
      <c r="I17" s="3">
        <f t="shared" si="0"/>
        <v>36916.281999999999</v>
      </c>
      <c r="J17" s="3">
        <f t="shared" si="1"/>
        <v>1718.8757282000001</v>
      </c>
      <c r="K17" s="3">
        <f t="shared" si="2"/>
        <v>118.87572820000014</v>
      </c>
      <c r="L17" s="3">
        <f t="shared" si="3"/>
        <v>6.9159000996823856</v>
      </c>
    </row>
    <row r="18" spans="1:12">
      <c r="A18" s="1" t="s">
        <v>33</v>
      </c>
      <c r="B18" s="1">
        <v>18</v>
      </c>
      <c r="C18" s="1">
        <v>1.599</v>
      </c>
      <c r="D18" s="1">
        <v>1599</v>
      </c>
      <c r="E18">
        <v>57.4</v>
      </c>
      <c r="F18" s="1">
        <v>13.55</v>
      </c>
      <c r="G18" s="1">
        <v>13.45</v>
      </c>
      <c r="H18" s="1">
        <v>11.4</v>
      </c>
      <c r="I18" s="3">
        <f t="shared" si="0"/>
        <v>37560.263999999996</v>
      </c>
      <c r="J18" s="3">
        <f t="shared" si="1"/>
        <v>1751.1392263999996</v>
      </c>
      <c r="K18" s="3">
        <f t="shared" si="2"/>
        <v>152.13922639999964</v>
      </c>
      <c r="L18" s="3">
        <f t="shared" si="3"/>
        <v>8.6880142998548546</v>
      </c>
    </row>
    <row r="19" spans="1:12">
      <c r="A19" s="1" t="s">
        <v>33</v>
      </c>
      <c r="B19" s="1">
        <v>19</v>
      </c>
      <c r="C19" s="1">
        <v>1.69</v>
      </c>
      <c r="D19" s="1">
        <v>1688</v>
      </c>
      <c r="E19">
        <v>57.4</v>
      </c>
      <c r="F19" s="1">
        <v>13.55</v>
      </c>
      <c r="G19" s="1">
        <v>13.45</v>
      </c>
      <c r="H19" s="1">
        <v>11.4</v>
      </c>
      <c r="I19" s="3">
        <f t="shared" si="0"/>
        <v>37560.263999999996</v>
      </c>
      <c r="J19" s="3">
        <f t="shared" si="1"/>
        <v>1751.1392263999996</v>
      </c>
      <c r="K19" s="3">
        <f t="shared" si="2"/>
        <v>63.139226399999643</v>
      </c>
      <c r="L19" s="3">
        <f t="shared" si="3"/>
        <v>3.605608591716694</v>
      </c>
    </row>
    <row r="20" spans="1:12">
      <c r="A20" s="1" t="s">
        <v>33</v>
      </c>
      <c r="B20" s="1">
        <v>20</v>
      </c>
      <c r="C20" s="1">
        <v>1.524</v>
      </c>
      <c r="D20" s="1">
        <v>1524</v>
      </c>
      <c r="E20">
        <v>56.8</v>
      </c>
      <c r="F20" s="1">
        <v>12.32</v>
      </c>
      <c r="G20" s="1">
        <v>12.39</v>
      </c>
      <c r="H20" s="1">
        <v>10.23</v>
      </c>
      <c r="I20" s="3">
        <f t="shared" si="0"/>
        <v>33004.4352</v>
      </c>
      <c r="J20" s="3">
        <f t="shared" si="1"/>
        <v>1522.8922035199998</v>
      </c>
      <c r="K20" s="3">
        <f t="shared" si="2"/>
        <v>-1.107796480000161</v>
      </c>
      <c r="L20" s="3">
        <f t="shared" si="3"/>
        <v>-7.2742934623974687E-2</v>
      </c>
    </row>
    <row r="21" spans="1:12">
      <c r="A21" s="1" t="s">
        <v>33</v>
      </c>
      <c r="B21" s="1">
        <v>21</v>
      </c>
      <c r="C21" s="1">
        <v>1.6180000000000001</v>
      </c>
      <c r="D21" s="1">
        <v>1618</v>
      </c>
      <c r="E21">
        <v>54.8</v>
      </c>
      <c r="F21" s="1">
        <v>13.67</v>
      </c>
      <c r="G21" s="1">
        <v>13.1</v>
      </c>
      <c r="H21" s="1">
        <v>11.29</v>
      </c>
      <c r="I21" s="3">
        <f t="shared" si="0"/>
        <v>33904.321599999988</v>
      </c>
      <c r="J21" s="3">
        <f t="shared" si="1"/>
        <v>1567.9765121599994</v>
      </c>
      <c r="K21" s="3">
        <f t="shared" si="2"/>
        <v>-50.023487840000598</v>
      </c>
      <c r="L21" s="3">
        <f t="shared" si="3"/>
        <v>-3.1903212485683015</v>
      </c>
    </row>
    <row r="22" spans="1:12">
      <c r="A22" s="1" t="s">
        <v>33</v>
      </c>
      <c r="B22" s="1">
        <v>22</v>
      </c>
      <c r="C22" s="1">
        <v>1.617</v>
      </c>
      <c r="D22" s="1">
        <v>1617</v>
      </c>
      <c r="E22">
        <v>54.4</v>
      </c>
      <c r="F22" s="1">
        <v>14.2</v>
      </c>
      <c r="G22" s="1">
        <v>14</v>
      </c>
      <c r="H22" s="1">
        <v>11.44</v>
      </c>
      <c r="I22" s="3">
        <f t="shared" si="0"/>
        <v>33855.078399999991</v>
      </c>
      <c r="J22" s="3">
        <f t="shared" si="1"/>
        <v>1565.5094278399997</v>
      </c>
      <c r="K22" s="3">
        <f t="shared" si="2"/>
        <v>-51.490572160000283</v>
      </c>
      <c r="L22" s="3">
        <f t="shared" si="3"/>
        <v>-3.2890617740350523</v>
      </c>
    </row>
    <row r="23" spans="1:12">
      <c r="A23" s="1" t="s">
        <v>33</v>
      </c>
      <c r="B23" s="1">
        <v>24</v>
      </c>
      <c r="C23" s="1">
        <v>1.6659999999999999</v>
      </c>
      <c r="D23" s="1">
        <v>1666</v>
      </c>
      <c r="E23">
        <v>54.3</v>
      </c>
      <c r="F23" s="1">
        <v>13.76</v>
      </c>
      <c r="G23" s="1">
        <v>12.81</v>
      </c>
      <c r="H23" s="1">
        <v>11.91</v>
      </c>
      <c r="I23" s="3">
        <f t="shared" si="0"/>
        <v>35116.515899999999</v>
      </c>
      <c r="J23" s="3">
        <f t="shared" si="1"/>
        <v>1628.70744659</v>
      </c>
      <c r="K23" s="3">
        <f t="shared" si="2"/>
        <v>-37.292553409999982</v>
      </c>
      <c r="L23" s="3">
        <f t="shared" si="3"/>
        <v>-2.2897023948701674</v>
      </c>
    </row>
    <row r="24" spans="1:12">
      <c r="A24" s="1" t="s">
        <v>33</v>
      </c>
      <c r="B24" s="1">
        <v>25</v>
      </c>
      <c r="C24" s="1">
        <v>1.667</v>
      </c>
      <c r="D24" s="1">
        <v>1667</v>
      </c>
      <c r="E24">
        <v>54.8</v>
      </c>
      <c r="F24" s="1">
        <v>13.78</v>
      </c>
      <c r="G24" s="1">
        <v>13.27</v>
      </c>
      <c r="H24" s="1">
        <v>11.8</v>
      </c>
      <c r="I24" s="3">
        <f t="shared" si="0"/>
        <v>35435.871999999996</v>
      </c>
      <c r="J24" s="3">
        <f t="shared" si="1"/>
        <v>1644.7071871999997</v>
      </c>
      <c r="K24" s="3">
        <f t="shared" si="2"/>
        <v>-22.29281280000032</v>
      </c>
      <c r="L24" s="3">
        <f t="shared" si="3"/>
        <v>-1.3554274568442966</v>
      </c>
    </row>
    <row r="25" spans="1:12">
      <c r="A25" s="1" t="s">
        <v>33</v>
      </c>
      <c r="B25" s="1">
        <v>27</v>
      </c>
      <c r="C25" s="1">
        <v>2.101</v>
      </c>
      <c r="D25" s="1">
        <v>2101</v>
      </c>
      <c r="E25">
        <v>60.2</v>
      </c>
      <c r="F25" s="1">
        <v>15.12</v>
      </c>
      <c r="G25" s="1">
        <v>14.97</v>
      </c>
      <c r="H25" s="1">
        <v>12.27</v>
      </c>
      <c r="I25" s="3">
        <f t="shared" si="0"/>
        <v>44466.970800000003</v>
      </c>
      <c r="J25" s="3">
        <f t="shared" si="1"/>
        <v>2097.1652370799998</v>
      </c>
      <c r="K25" s="3">
        <f t="shared" si="2"/>
        <v>-3.8347629200002302</v>
      </c>
      <c r="L25" s="3">
        <f t="shared" si="3"/>
        <v>-0.18285459114988883</v>
      </c>
    </row>
    <row r="26" spans="1:12">
      <c r="A26" s="1" t="s">
        <v>33</v>
      </c>
      <c r="B26" s="1">
        <v>28</v>
      </c>
      <c r="C26" s="1">
        <v>1.056</v>
      </c>
      <c r="D26" s="1">
        <v>1056</v>
      </c>
      <c r="E26">
        <v>47.9</v>
      </c>
      <c r="F26" s="1">
        <v>12.46</v>
      </c>
      <c r="G26" s="1">
        <v>11.52</v>
      </c>
      <c r="H26" s="1">
        <v>9.61</v>
      </c>
      <c r="I26" s="3">
        <f t="shared" si="0"/>
        <v>22049.280099999996</v>
      </c>
      <c r="J26" s="3">
        <f t="shared" si="1"/>
        <v>974.03893300999982</v>
      </c>
      <c r="K26" s="3">
        <f t="shared" si="2"/>
        <v>-81.961066990000177</v>
      </c>
      <c r="L26" s="3">
        <f t="shared" si="3"/>
        <v>-8.4145575923461315</v>
      </c>
    </row>
    <row r="27" spans="1:12">
      <c r="A27" s="1" t="s">
        <v>33</v>
      </c>
      <c r="B27" s="1">
        <v>29</v>
      </c>
      <c r="C27" s="1">
        <v>1.1990000000000001</v>
      </c>
      <c r="D27" s="1">
        <v>1199</v>
      </c>
      <c r="E27">
        <v>53</v>
      </c>
      <c r="F27" s="1">
        <v>11.46</v>
      </c>
      <c r="G27" s="1">
        <v>11.38</v>
      </c>
      <c r="H27" s="1">
        <v>9.65</v>
      </c>
      <c r="I27" s="3">
        <f t="shared" si="0"/>
        <v>27106.850000000002</v>
      </c>
      <c r="J27" s="3">
        <f t="shared" si="1"/>
        <v>1227.4231850000001</v>
      </c>
      <c r="K27" s="3">
        <f t="shared" si="2"/>
        <v>28.423185000000103</v>
      </c>
      <c r="L27" s="3">
        <f t="shared" si="3"/>
        <v>2.3156793310858061</v>
      </c>
    </row>
    <row r="28" spans="1:12">
      <c r="A28" s="1" t="s">
        <v>33</v>
      </c>
      <c r="B28" s="1">
        <v>30</v>
      </c>
      <c r="C28" s="1">
        <v>1.2</v>
      </c>
      <c r="D28" s="1">
        <v>1199</v>
      </c>
      <c r="E28">
        <v>53.3</v>
      </c>
      <c r="F28" s="1">
        <v>11.7</v>
      </c>
      <c r="G28" s="1">
        <v>11.63</v>
      </c>
      <c r="H28" s="1">
        <v>9.84</v>
      </c>
      <c r="I28" s="3">
        <f t="shared" si="0"/>
        <v>27954.357599999999</v>
      </c>
      <c r="J28" s="3">
        <f t="shared" si="1"/>
        <v>1269.8833157599997</v>
      </c>
      <c r="K28" s="3">
        <f t="shared" si="2"/>
        <v>70.883315759999732</v>
      </c>
      <c r="L28" s="3">
        <f t="shared" si="3"/>
        <v>5.5818762936953377</v>
      </c>
    </row>
    <row r="29" spans="1:12">
      <c r="A29" s="1" t="s">
        <v>33</v>
      </c>
      <c r="B29" s="1">
        <v>31</v>
      </c>
      <c r="C29" s="1">
        <v>1.135</v>
      </c>
      <c r="D29" s="1">
        <v>1135</v>
      </c>
      <c r="E29">
        <v>52.1</v>
      </c>
      <c r="F29" s="1">
        <v>11.06</v>
      </c>
      <c r="G29" s="1">
        <v>10.54</v>
      </c>
      <c r="H29" s="1">
        <v>9.08</v>
      </c>
      <c r="I29" s="3">
        <f t="shared" si="0"/>
        <v>24646.842800000002</v>
      </c>
      <c r="J29" s="3">
        <f t="shared" si="1"/>
        <v>1104.1768242799999</v>
      </c>
      <c r="K29" s="3">
        <f t="shared" si="2"/>
        <v>-30.823175720000108</v>
      </c>
      <c r="L29" s="3">
        <f t="shared" si="3"/>
        <v>-2.7915072153501286</v>
      </c>
    </row>
    <row r="30" spans="1:12">
      <c r="A30" s="1" t="s">
        <v>33</v>
      </c>
      <c r="B30" s="1">
        <v>33</v>
      </c>
      <c r="C30" s="1">
        <v>1.5269999999999999</v>
      </c>
      <c r="D30" s="1">
        <v>1527</v>
      </c>
      <c r="E30">
        <v>55.4</v>
      </c>
      <c r="F30" s="1">
        <v>13.39</v>
      </c>
      <c r="G30" s="1">
        <v>13.04</v>
      </c>
      <c r="H30" s="1">
        <v>11.02</v>
      </c>
      <c r="I30" s="3">
        <f t="shared" si="0"/>
        <v>33822.143199999999</v>
      </c>
      <c r="J30" s="3">
        <f t="shared" si="1"/>
        <v>1563.8593743199999</v>
      </c>
      <c r="K30" s="3">
        <f t="shared" si="2"/>
        <v>36.859374319999915</v>
      </c>
      <c r="L30" s="3">
        <f t="shared" si="3"/>
        <v>2.3569494115177188</v>
      </c>
    </row>
    <row r="31" spans="1:12">
      <c r="A31" s="1" t="s">
        <v>33</v>
      </c>
      <c r="B31" s="1">
        <v>34</v>
      </c>
      <c r="C31" s="1">
        <v>1.99</v>
      </c>
      <c r="D31" s="1">
        <v>1985</v>
      </c>
      <c r="E31">
        <v>58.5</v>
      </c>
      <c r="F31" s="1">
        <v>13.58</v>
      </c>
      <c r="G31" s="1">
        <v>13.5</v>
      </c>
      <c r="H31" s="1">
        <v>11.83</v>
      </c>
      <c r="I31" s="3">
        <f t="shared" si="0"/>
        <v>40485.217499999999</v>
      </c>
      <c r="J31" s="3">
        <f t="shared" si="1"/>
        <v>1897.6793967499998</v>
      </c>
      <c r="K31" s="3">
        <f t="shared" si="2"/>
        <v>-87.320603250000204</v>
      </c>
      <c r="L31" s="3">
        <f t="shared" si="3"/>
        <v>-4.6014412866339303</v>
      </c>
    </row>
    <row r="32" spans="1:12">
      <c r="A32" s="1" t="s">
        <v>33</v>
      </c>
      <c r="B32" s="1">
        <v>36</v>
      </c>
      <c r="C32" s="1">
        <v>1.95</v>
      </c>
      <c r="D32" s="1">
        <v>1950</v>
      </c>
      <c r="E32">
        <v>60.7</v>
      </c>
      <c r="F32" s="1">
        <v>13.36</v>
      </c>
      <c r="G32" s="1">
        <v>13.28</v>
      </c>
      <c r="H32" s="1">
        <v>11.48</v>
      </c>
      <c r="I32" s="3">
        <f t="shared" si="0"/>
        <v>42297.945200000002</v>
      </c>
      <c r="J32" s="3">
        <f t="shared" si="1"/>
        <v>1988.4970545199999</v>
      </c>
      <c r="K32" s="3">
        <f t="shared" si="2"/>
        <v>38.497054519999892</v>
      </c>
      <c r="L32" s="3">
        <f t="shared" si="3"/>
        <v>1.9359875053620652</v>
      </c>
    </row>
    <row r="33" spans="1:12">
      <c r="A33" s="1" t="s">
        <v>33</v>
      </c>
      <c r="B33" s="1">
        <v>37</v>
      </c>
      <c r="C33" s="1">
        <v>0.91700000000000004</v>
      </c>
      <c r="D33" s="1">
        <v>917</v>
      </c>
      <c r="E33">
        <v>48.2</v>
      </c>
      <c r="F33" s="1">
        <v>10.89</v>
      </c>
      <c r="G33" s="1">
        <v>10.73</v>
      </c>
      <c r="H33" s="1">
        <v>8.33</v>
      </c>
      <c r="I33" s="3">
        <f t="shared" si="0"/>
        <v>19352.589200000002</v>
      </c>
      <c r="J33" s="3">
        <f t="shared" si="1"/>
        <v>838.93471892000014</v>
      </c>
      <c r="K33" s="3">
        <f t="shared" si="2"/>
        <v>-78.065281079999863</v>
      </c>
      <c r="L33" s="3">
        <f t="shared" si="3"/>
        <v>-9.3052867308313267</v>
      </c>
    </row>
    <row r="34" spans="1:12">
      <c r="A34" s="1" t="s">
        <v>33</v>
      </c>
      <c r="B34" s="1">
        <v>38</v>
      </c>
      <c r="C34" s="1">
        <v>0.92</v>
      </c>
      <c r="D34" s="1">
        <v>916</v>
      </c>
      <c r="E34">
        <v>47.9</v>
      </c>
      <c r="F34" s="1">
        <v>10.91</v>
      </c>
      <c r="G34" s="1">
        <v>10.7</v>
      </c>
      <c r="H34" s="1">
        <v>8.58</v>
      </c>
      <c r="I34" s="3">
        <f t="shared" si="0"/>
        <v>19686.037799999998</v>
      </c>
      <c r="J34" s="3">
        <f t="shared" si="1"/>
        <v>855.64049377999993</v>
      </c>
      <c r="K34" s="3">
        <f t="shared" si="2"/>
        <v>-60.359506220000071</v>
      </c>
      <c r="L34" s="3">
        <f t="shared" si="3"/>
        <v>-7.0543068799078537</v>
      </c>
    </row>
    <row r="35" spans="1:12">
      <c r="A35" s="1" t="s">
        <v>33</v>
      </c>
      <c r="B35" s="1">
        <v>39</v>
      </c>
      <c r="C35" s="1">
        <v>1.4239999999999999</v>
      </c>
      <c r="D35" s="1">
        <v>1424</v>
      </c>
      <c r="E35">
        <v>57.9</v>
      </c>
      <c r="F35" s="1">
        <v>13.15</v>
      </c>
      <c r="G35" s="1">
        <v>13.07</v>
      </c>
      <c r="H35" s="1">
        <v>11</v>
      </c>
      <c r="I35" s="3">
        <f t="shared" si="0"/>
        <v>36876.509999999995</v>
      </c>
      <c r="J35" s="3">
        <f t="shared" si="1"/>
        <v>1716.8831509999995</v>
      </c>
      <c r="K35" s="3">
        <f t="shared" si="2"/>
        <v>292.88315099999954</v>
      </c>
      <c r="L35" s="3">
        <f t="shared" si="3"/>
        <v>17.059003161013582</v>
      </c>
    </row>
    <row r="36" spans="1:12">
      <c r="A36" s="1" t="s">
        <v>33</v>
      </c>
      <c r="B36" s="1">
        <v>40</v>
      </c>
      <c r="C36" s="1">
        <v>1.8089999999999999</v>
      </c>
      <c r="D36" s="1">
        <v>1809</v>
      </c>
      <c r="E36">
        <v>60.1</v>
      </c>
      <c r="F36" s="1">
        <v>14.33</v>
      </c>
      <c r="G36" s="1">
        <v>12.6</v>
      </c>
      <c r="H36" s="1">
        <v>11.96</v>
      </c>
      <c r="I36" s="3">
        <f t="shared" si="0"/>
        <v>43199.639600000002</v>
      </c>
      <c r="J36" s="3">
        <f t="shared" si="1"/>
        <v>2033.6719439600001</v>
      </c>
      <c r="K36" s="3">
        <f t="shared" si="2"/>
        <v>224.67194396000014</v>
      </c>
      <c r="L36" s="3">
        <f t="shared" si="3"/>
        <v>11.047600112067</v>
      </c>
    </row>
    <row r="37" spans="1:12">
      <c r="A37" s="1" t="s">
        <v>33</v>
      </c>
      <c r="B37" s="1">
        <v>41</v>
      </c>
      <c r="C37" s="1">
        <v>1.405</v>
      </c>
      <c r="D37" s="1">
        <v>1405</v>
      </c>
      <c r="E37">
        <v>54.8</v>
      </c>
      <c r="F37" s="1">
        <v>12.26</v>
      </c>
      <c r="G37" s="1">
        <v>12.27</v>
      </c>
      <c r="H37" s="1">
        <v>10.16</v>
      </c>
      <c r="I37" s="3">
        <f t="shared" si="0"/>
        <v>30510.886399999996</v>
      </c>
      <c r="J37" s="3">
        <f t="shared" si="1"/>
        <v>1397.9654086399996</v>
      </c>
      <c r="K37" s="3">
        <f t="shared" si="2"/>
        <v>-7.0345913600003769</v>
      </c>
      <c r="L37" s="3">
        <f t="shared" si="3"/>
        <v>-0.50320210475335914</v>
      </c>
    </row>
    <row r="38" spans="1:12">
      <c r="A38" s="1" t="s">
        <v>33</v>
      </c>
      <c r="B38" s="1">
        <v>42</v>
      </c>
      <c r="C38" s="1">
        <v>1.8029999999999999</v>
      </c>
      <c r="D38" s="1">
        <v>1803</v>
      </c>
      <c r="E38">
        <v>55.7</v>
      </c>
      <c r="F38" s="1">
        <v>12.97</v>
      </c>
      <c r="G38" s="1">
        <v>12.48</v>
      </c>
      <c r="H38" s="1">
        <v>10.8</v>
      </c>
      <c r="I38" s="3">
        <f t="shared" si="0"/>
        <v>33506.892000000007</v>
      </c>
      <c r="J38" s="3">
        <f t="shared" si="1"/>
        <v>1548.0652892000003</v>
      </c>
      <c r="K38" s="3">
        <f t="shared" si="2"/>
        <v>-254.93471079999972</v>
      </c>
      <c r="L38" s="3">
        <f t="shared" si="3"/>
        <v>-16.467956007962904</v>
      </c>
    </row>
    <row r="39" spans="1:12">
      <c r="A39" s="1" t="s">
        <v>33</v>
      </c>
      <c r="B39" s="1">
        <v>44</v>
      </c>
      <c r="C39" s="1">
        <v>1.9179999999999999</v>
      </c>
      <c r="D39" s="1">
        <v>1918</v>
      </c>
      <c r="E39">
        <v>58.4</v>
      </c>
      <c r="F39" s="1">
        <v>14.2</v>
      </c>
      <c r="G39" s="1">
        <v>14.16</v>
      </c>
      <c r="H39" s="1">
        <v>11.75</v>
      </c>
      <c r="I39" s="3">
        <f t="shared" si="0"/>
        <v>40074.080000000002</v>
      </c>
      <c r="J39" s="3">
        <f t="shared" si="1"/>
        <v>1877.081408</v>
      </c>
      <c r="K39" s="3">
        <f t="shared" si="2"/>
        <v>-40.91859199999999</v>
      </c>
      <c r="L39" s="3">
        <f t="shared" si="3"/>
        <v>-2.1799050283918211</v>
      </c>
    </row>
    <row r="40" spans="1:12">
      <c r="A40" s="1" t="s">
        <v>33</v>
      </c>
      <c r="B40" s="1">
        <v>45</v>
      </c>
      <c r="C40" s="1">
        <v>1.1399999999999999</v>
      </c>
      <c r="D40" s="1">
        <v>1140</v>
      </c>
      <c r="E40">
        <v>50.2</v>
      </c>
      <c r="F40" s="1">
        <v>10.83</v>
      </c>
      <c r="G40" s="1">
        <v>10.72</v>
      </c>
      <c r="H40" s="1">
        <v>10.02</v>
      </c>
      <c r="I40" s="3">
        <f t="shared" si="0"/>
        <v>25250.800800000005</v>
      </c>
      <c r="J40" s="3">
        <f t="shared" si="1"/>
        <v>1134.4351200800002</v>
      </c>
      <c r="K40" s="3">
        <f t="shared" si="2"/>
        <v>-5.5648799199998393</v>
      </c>
      <c r="L40" s="3">
        <f t="shared" si="3"/>
        <v>-0.49054192888592918</v>
      </c>
    </row>
    <row r="41" spans="1:12">
      <c r="A41" s="1" t="s">
        <v>33</v>
      </c>
      <c r="B41" s="1">
        <v>47</v>
      </c>
      <c r="C41" s="1">
        <v>1.2569999999999999</v>
      </c>
      <c r="D41" s="1">
        <v>1257</v>
      </c>
      <c r="E41">
        <v>53.5</v>
      </c>
      <c r="F41" s="1">
        <v>11.67</v>
      </c>
      <c r="G41" s="1">
        <v>11.6</v>
      </c>
      <c r="H41" s="1">
        <v>10.15</v>
      </c>
      <c r="I41" s="3">
        <f t="shared" si="0"/>
        <v>29051.837500000001</v>
      </c>
      <c r="J41" s="3">
        <f t="shared" si="1"/>
        <v>1324.8670587500001</v>
      </c>
      <c r="K41" s="3">
        <f t="shared" si="2"/>
        <v>67.867058750000069</v>
      </c>
      <c r="L41" s="3">
        <f t="shared" si="3"/>
        <v>5.1225561313323027</v>
      </c>
    </row>
    <row r="42" spans="1:12">
      <c r="A42" s="1" t="s">
        <v>33</v>
      </c>
      <c r="B42" s="1">
        <v>48</v>
      </c>
      <c r="C42" s="1">
        <v>1.256</v>
      </c>
      <c r="D42" s="1">
        <v>1256</v>
      </c>
      <c r="E42">
        <v>54.1</v>
      </c>
      <c r="F42" s="1">
        <v>11.48</v>
      </c>
      <c r="G42" s="1">
        <v>11.78</v>
      </c>
      <c r="H42" s="1">
        <v>10.3</v>
      </c>
      <c r="I42" s="3">
        <f t="shared" si="0"/>
        <v>30146.143</v>
      </c>
      <c r="J42" s="3">
        <f t="shared" si="1"/>
        <v>1379.6917643000002</v>
      </c>
      <c r="K42" s="3">
        <f t="shared" si="2"/>
        <v>123.69176430000016</v>
      </c>
      <c r="L42" s="3">
        <f t="shared" si="3"/>
        <v>8.9651737801563485</v>
      </c>
    </row>
    <row r="43" spans="1:12">
      <c r="A43" s="1" t="s">
        <v>33</v>
      </c>
      <c r="B43" s="1">
        <v>49</v>
      </c>
      <c r="C43" s="1">
        <v>1.1830000000000001</v>
      </c>
      <c r="D43" s="1">
        <v>1183</v>
      </c>
      <c r="E43">
        <v>51.2</v>
      </c>
      <c r="F43" s="1">
        <v>11.22</v>
      </c>
      <c r="G43" s="1">
        <v>11.23</v>
      </c>
      <c r="H43" s="1">
        <v>10.11</v>
      </c>
      <c r="I43" s="3">
        <f t="shared" si="0"/>
        <v>26502.758400000002</v>
      </c>
      <c r="J43" s="3">
        <f t="shared" si="1"/>
        <v>1197.1581958400002</v>
      </c>
      <c r="K43" s="3">
        <f t="shared" si="2"/>
        <v>14.158195840000189</v>
      </c>
      <c r="L43" s="3">
        <f t="shared" si="3"/>
        <v>1.1826503706192248</v>
      </c>
    </row>
    <row r="44" spans="1:12">
      <c r="A44" s="1" t="s">
        <v>33</v>
      </c>
      <c r="B44" s="1">
        <v>50</v>
      </c>
      <c r="C44" s="1">
        <v>1.24</v>
      </c>
      <c r="D44" s="1">
        <v>1240</v>
      </c>
      <c r="E44">
        <v>53.8</v>
      </c>
      <c r="F44" s="1">
        <v>10.63</v>
      </c>
      <c r="G44" s="1">
        <v>10.5</v>
      </c>
      <c r="H44" s="1">
        <v>9.94</v>
      </c>
      <c r="I44" s="3">
        <f t="shared" si="0"/>
        <v>28770.733599999996</v>
      </c>
      <c r="J44" s="3">
        <f t="shared" si="1"/>
        <v>1310.7837533599995</v>
      </c>
      <c r="K44" s="3">
        <f t="shared" si="2"/>
        <v>70.783753359999537</v>
      </c>
      <c r="L44" s="3">
        <f t="shared" si="3"/>
        <v>5.4001091468028877</v>
      </c>
    </row>
    <row r="45" spans="1:12">
      <c r="A45" s="1" t="s">
        <v>33</v>
      </c>
      <c r="B45" s="1">
        <v>51</v>
      </c>
      <c r="C45" s="1">
        <v>1.24</v>
      </c>
      <c r="D45" s="1">
        <v>1240</v>
      </c>
      <c r="E45">
        <v>51.9</v>
      </c>
      <c r="F45" s="1">
        <v>10.79</v>
      </c>
      <c r="G45" s="1">
        <v>10.78</v>
      </c>
      <c r="H45" s="1">
        <v>9.92</v>
      </c>
      <c r="I45" s="3">
        <f t="shared" si="0"/>
        <v>26720.611199999996</v>
      </c>
      <c r="J45" s="3">
        <f t="shared" si="1"/>
        <v>1208.0726211199999</v>
      </c>
      <c r="K45" s="3">
        <f t="shared" si="2"/>
        <v>-31.927378880000106</v>
      </c>
      <c r="L45" s="3">
        <f t="shared" si="3"/>
        <v>-2.6428360614944113</v>
      </c>
    </row>
    <row r="46" spans="1:12">
      <c r="A46" s="1" t="s">
        <v>33</v>
      </c>
      <c r="B46" s="1">
        <v>52</v>
      </c>
      <c r="C46" s="1">
        <v>1.542</v>
      </c>
      <c r="D46" s="1">
        <v>1542</v>
      </c>
      <c r="E46">
        <v>55.6</v>
      </c>
      <c r="F46" s="1">
        <v>12.4</v>
      </c>
      <c r="G46" s="1">
        <v>11.98</v>
      </c>
      <c r="H46" s="1">
        <v>11.33</v>
      </c>
      <c r="I46" s="3">
        <f t="shared" si="0"/>
        <v>35025.108800000002</v>
      </c>
      <c r="J46" s="3">
        <f t="shared" si="1"/>
        <v>1624.1279508799998</v>
      </c>
      <c r="K46" s="3">
        <f t="shared" si="2"/>
        <v>82.127950879999844</v>
      </c>
      <c r="L46" s="3">
        <f t="shared" si="3"/>
        <v>5.0567414245595934</v>
      </c>
    </row>
    <row r="47" spans="1:12">
      <c r="A47" s="1" t="s">
        <v>33</v>
      </c>
      <c r="B47" s="1">
        <v>53</v>
      </c>
      <c r="C47" s="1">
        <v>1.5389999999999999</v>
      </c>
      <c r="D47" s="1">
        <v>1539</v>
      </c>
      <c r="E47">
        <v>54.5</v>
      </c>
      <c r="F47" s="1">
        <v>12.72</v>
      </c>
      <c r="G47" s="1">
        <v>12.21</v>
      </c>
      <c r="H47" s="1">
        <v>11.47</v>
      </c>
      <c r="I47" s="3">
        <f t="shared" si="0"/>
        <v>34068.767500000002</v>
      </c>
      <c r="J47" s="3">
        <f t="shared" si="1"/>
        <v>1576.2152517499999</v>
      </c>
      <c r="K47" s="3">
        <f t="shared" si="2"/>
        <v>37.215251749999879</v>
      </c>
      <c r="L47" s="3">
        <f t="shared" si="3"/>
        <v>2.3610513671074735</v>
      </c>
    </row>
    <row r="48" spans="1:12">
      <c r="A48" s="1" t="s">
        <v>33</v>
      </c>
      <c r="B48" s="1">
        <v>54</v>
      </c>
      <c r="C48" s="1">
        <v>1.169</v>
      </c>
      <c r="D48" s="1">
        <v>1169</v>
      </c>
      <c r="E48">
        <v>51.6</v>
      </c>
      <c r="F48" s="1">
        <v>10.91</v>
      </c>
      <c r="G48" s="1">
        <v>10.79</v>
      </c>
      <c r="H48" s="1">
        <v>10.199999999999999</v>
      </c>
      <c r="I48" s="3">
        <f t="shared" si="0"/>
        <v>27158.111999999997</v>
      </c>
      <c r="J48" s="3">
        <f t="shared" si="1"/>
        <v>1229.9914111999997</v>
      </c>
      <c r="K48" s="3">
        <f t="shared" si="2"/>
        <v>60.991411199999675</v>
      </c>
      <c r="L48" s="3">
        <f t="shared" si="3"/>
        <v>4.9586859424079606</v>
      </c>
    </row>
    <row r="49" spans="1:14">
      <c r="A49" s="1" t="s">
        <v>33</v>
      </c>
      <c r="B49" s="1">
        <v>55</v>
      </c>
      <c r="C49" s="1">
        <v>1.169</v>
      </c>
      <c r="D49" s="1">
        <v>1169</v>
      </c>
      <c r="E49">
        <v>50.9</v>
      </c>
      <c r="F49" s="1">
        <v>10.54</v>
      </c>
      <c r="G49" s="1">
        <v>10.19</v>
      </c>
      <c r="H49" s="1">
        <v>10.4</v>
      </c>
      <c r="I49" s="3">
        <f t="shared" si="0"/>
        <v>26944.423999999999</v>
      </c>
      <c r="J49" s="3">
        <f t="shared" si="1"/>
        <v>1219.2856424000001</v>
      </c>
      <c r="K49" s="3">
        <f t="shared" si="2"/>
        <v>50.285642400000143</v>
      </c>
      <c r="L49" s="3">
        <f t="shared" si="3"/>
        <v>4.1241888406903247</v>
      </c>
    </row>
    <row r="50" spans="1:14">
      <c r="A50" s="1" t="s">
        <v>33</v>
      </c>
      <c r="B50" s="1">
        <v>56</v>
      </c>
      <c r="C50" s="1">
        <v>1.2829999999999999</v>
      </c>
      <c r="D50" s="1">
        <v>1283</v>
      </c>
      <c r="E50">
        <v>52.8</v>
      </c>
      <c r="F50" s="1">
        <v>10.4</v>
      </c>
      <c r="G50" s="1">
        <v>10.27</v>
      </c>
      <c r="H50" s="1">
        <v>10.26</v>
      </c>
      <c r="I50" s="3">
        <f t="shared" si="0"/>
        <v>28603.238399999995</v>
      </c>
      <c r="J50" s="3">
        <f t="shared" si="1"/>
        <v>1302.3922438399995</v>
      </c>
      <c r="K50" s="3">
        <f t="shared" si="2"/>
        <v>19.392243839999537</v>
      </c>
      <c r="L50" s="3">
        <f t="shared" si="3"/>
        <v>1.4889710785456656</v>
      </c>
    </row>
    <row r="51" spans="1:14">
      <c r="A51" s="1" t="s">
        <v>33</v>
      </c>
      <c r="B51" s="1">
        <v>57</v>
      </c>
      <c r="C51" s="1">
        <v>1.2829999999999999</v>
      </c>
      <c r="D51" s="1">
        <v>1283</v>
      </c>
      <c r="E51">
        <v>52.2</v>
      </c>
      <c r="F51" s="1">
        <v>11.16</v>
      </c>
      <c r="G51" s="1">
        <v>11.1</v>
      </c>
      <c r="H51" s="1">
        <v>9.48</v>
      </c>
      <c r="I51" s="3">
        <f t="shared" si="0"/>
        <v>25831.483200000002</v>
      </c>
      <c r="J51" s="3">
        <f t="shared" si="1"/>
        <v>1163.52730832</v>
      </c>
      <c r="K51" s="3">
        <f t="shared" si="2"/>
        <v>-119.47269168000003</v>
      </c>
      <c r="L51" s="3">
        <f t="shared" si="3"/>
        <v>-10.26814676593237</v>
      </c>
    </row>
    <row r="52" spans="1:14">
      <c r="A52" s="1" t="s">
        <v>33</v>
      </c>
      <c r="B52" s="1">
        <v>58</v>
      </c>
      <c r="C52" s="1">
        <v>1.075</v>
      </c>
      <c r="D52" s="1">
        <v>1075</v>
      </c>
      <c r="E52">
        <v>51.5</v>
      </c>
      <c r="F52" s="1">
        <v>10.51</v>
      </c>
      <c r="G52" s="1">
        <v>10.41</v>
      </c>
      <c r="H52" s="1">
        <v>9.2799999999999994</v>
      </c>
      <c r="I52" s="3">
        <f t="shared" si="0"/>
        <v>24612.879999999997</v>
      </c>
      <c r="J52" s="3">
        <f t="shared" si="1"/>
        <v>1102.4752879999996</v>
      </c>
      <c r="K52" s="3">
        <f t="shared" si="2"/>
        <v>27.475287999999637</v>
      </c>
      <c r="L52" s="3">
        <f t="shared" si="3"/>
        <v>2.4921454747382641</v>
      </c>
    </row>
    <row r="53" spans="1:14">
      <c r="A53" s="1" t="s">
        <v>33</v>
      </c>
      <c r="B53" s="1">
        <v>62</v>
      </c>
      <c r="C53" s="1">
        <v>1.4239999999999999</v>
      </c>
      <c r="D53" s="1">
        <v>1424</v>
      </c>
      <c r="E53">
        <v>54.9</v>
      </c>
      <c r="F53" s="1">
        <v>12.15</v>
      </c>
      <c r="G53" s="1">
        <v>11.21</v>
      </c>
      <c r="H53" s="1">
        <v>10.42</v>
      </c>
      <c r="I53" s="3">
        <f t="shared" si="0"/>
        <v>31405.984199999999</v>
      </c>
      <c r="J53" s="3">
        <f t="shared" si="1"/>
        <v>1442.8098084200001</v>
      </c>
      <c r="K53" s="3">
        <f t="shared" si="2"/>
        <v>18.809808420000081</v>
      </c>
      <c r="L53" s="3">
        <f t="shared" si="3"/>
        <v>1.3036928575221172</v>
      </c>
    </row>
    <row r="54" spans="1:14">
      <c r="A54" s="1" t="s">
        <v>33</v>
      </c>
      <c r="B54" s="1">
        <v>63</v>
      </c>
      <c r="C54" s="1">
        <v>1.4219999999999999</v>
      </c>
      <c r="D54" s="1">
        <v>1422</v>
      </c>
      <c r="E54">
        <v>54.9</v>
      </c>
      <c r="F54" s="1">
        <v>11.63</v>
      </c>
      <c r="G54" s="1">
        <v>11.07</v>
      </c>
      <c r="H54" s="1">
        <v>10.58</v>
      </c>
      <c r="I54" s="3">
        <f t="shared" si="0"/>
        <v>31888.225799999997</v>
      </c>
      <c r="J54" s="3">
        <f t="shared" si="1"/>
        <v>1466.9701125799997</v>
      </c>
      <c r="K54" s="3">
        <f t="shared" si="2"/>
        <v>44.97011257999975</v>
      </c>
      <c r="L54" s="3">
        <f t="shared" si="3"/>
        <v>3.0655098010762885</v>
      </c>
    </row>
    <row r="55" spans="1:14">
      <c r="A55" s="1" t="s">
        <v>33</v>
      </c>
      <c r="B55" s="1">
        <v>64</v>
      </c>
      <c r="C55" s="1">
        <v>1.2529999999999999</v>
      </c>
      <c r="D55" s="1">
        <v>1253</v>
      </c>
      <c r="E55">
        <v>53.4</v>
      </c>
      <c r="F55" s="1">
        <v>11.54</v>
      </c>
      <c r="G55" s="1">
        <v>11.36</v>
      </c>
      <c r="H55" s="1">
        <v>9.7200000000000006</v>
      </c>
      <c r="I55" s="3">
        <f t="shared" si="0"/>
        <v>27717.163200000003</v>
      </c>
      <c r="J55" s="3">
        <f t="shared" si="1"/>
        <v>1257.9998763200001</v>
      </c>
      <c r="K55" s="3">
        <f t="shared" si="2"/>
        <v>4.9998763200001122</v>
      </c>
      <c r="L55" s="3">
        <f t="shared" si="3"/>
        <v>0.3974464874055586</v>
      </c>
    </row>
    <row r="56" spans="1:14">
      <c r="A56" s="1" t="s">
        <v>33</v>
      </c>
      <c r="B56" s="1">
        <v>66</v>
      </c>
      <c r="C56" s="1">
        <v>1.145</v>
      </c>
      <c r="D56" s="1">
        <v>1145</v>
      </c>
      <c r="E56">
        <v>52.8</v>
      </c>
      <c r="F56" s="1">
        <v>10.57</v>
      </c>
      <c r="G56" s="1">
        <v>10.45</v>
      </c>
      <c r="H56" s="1">
        <v>8.74</v>
      </c>
      <c r="I56" s="3">
        <f t="shared" si="0"/>
        <v>24365.721599999997</v>
      </c>
      <c r="J56" s="3">
        <f t="shared" si="1"/>
        <v>1090.0926521599999</v>
      </c>
      <c r="K56" s="3">
        <f t="shared" si="2"/>
        <v>-54.907347840000057</v>
      </c>
      <c r="L56" s="3">
        <f t="shared" si="3"/>
        <v>-5.036943211313468</v>
      </c>
    </row>
    <row r="57" spans="1:14">
      <c r="A57" s="1" t="s">
        <v>33</v>
      </c>
      <c r="B57" s="1">
        <v>67</v>
      </c>
      <c r="C57" s="1">
        <v>1.151</v>
      </c>
      <c r="D57" s="1">
        <v>1151</v>
      </c>
      <c r="E57">
        <v>51.7</v>
      </c>
      <c r="F57" s="1">
        <v>10.88</v>
      </c>
      <c r="G57" s="1">
        <v>10.76</v>
      </c>
      <c r="H57" s="1">
        <v>9.7200000000000006</v>
      </c>
      <c r="I57" s="3">
        <f t="shared" si="0"/>
        <v>25980.490800000003</v>
      </c>
      <c r="J57" s="3">
        <f t="shared" si="1"/>
        <v>1170.99258908</v>
      </c>
      <c r="K57" s="3">
        <f t="shared" si="2"/>
        <v>19.992589080000016</v>
      </c>
      <c r="L57" s="3">
        <f t="shared" si="3"/>
        <v>1.7073198640571547</v>
      </c>
    </row>
    <row r="58" spans="1:14">
      <c r="A58" s="1" t="s">
        <v>33</v>
      </c>
      <c r="B58" s="1">
        <v>68</v>
      </c>
      <c r="C58" s="1">
        <v>1.147</v>
      </c>
      <c r="D58" s="1">
        <v>1147</v>
      </c>
      <c r="E58">
        <v>51.8</v>
      </c>
      <c r="F58" s="1">
        <v>10.51</v>
      </c>
      <c r="G58" s="1">
        <v>10.38</v>
      </c>
      <c r="H58" s="1">
        <v>10.18</v>
      </c>
      <c r="I58" s="3">
        <f t="shared" si="0"/>
        <v>27315.383199999997</v>
      </c>
      <c r="J58" s="3">
        <f t="shared" si="1"/>
        <v>1237.87069832</v>
      </c>
      <c r="K58" s="3">
        <f t="shared" si="2"/>
        <v>90.870698319999974</v>
      </c>
      <c r="L58" s="3">
        <f t="shared" si="3"/>
        <v>7.3408877391901175</v>
      </c>
    </row>
    <row r="59" spans="1:14">
      <c r="A59" s="1" t="s">
        <v>33</v>
      </c>
      <c r="B59" s="1">
        <v>69</v>
      </c>
      <c r="C59" s="1">
        <v>1.2450000000000001</v>
      </c>
      <c r="D59" s="1">
        <v>1245</v>
      </c>
      <c r="E59">
        <v>52.7</v>
      </c>
      <c r="F59" s="1">
        <v>11.85</v>
      </c>
      <c r="G59" s="1">
        <v>11.72</v>
      </c>
      <c r="H59" s="1">
        <v>10.68</v>
      </c>
      <c r="I59" s="3">
        <f t="shared" si="0"/>
        <v>29661.457200000004</v>
      </c>
      <c r="J59" s="3">
        <f t="shared" si="1"/>
        <v>1355.4090057200001</v>
      </c>
      <c r="K59" s="3">
        <f t="shared" si="2"/>
        <v>110.4090057200001</v>
      </c>
      <c r="L59" s="3">
        <f t="shared" si="3"/>
        <v>8.1458072990558499</v>
      </c>
    </row>
    <row r="60" spans="1:14">
      <c r="L60" s="1"/>
      <c r="M60" s="1"/>
      <c r="N60" s="1"/>
    </row>
    <row r="61" spans="1:14">
      <c r="L61" s="1"/>
      <c r="M61" s="1"/>
      <c r="N61" s="1"/>
    </row>
    <row r="62" spans="1:14">
      <c r="L62" s="1"/>
      <c r="M62" s="1"/>
      <c r="N62" s="1"/>
    </row>
    <row r="63" spans="1:14">
      <c r="L63" s="1"/>
      <c r="M63" s="1"/>
      <c r="N63" s="1"/>
    </row>
    <row r="64" spans="1:14">
      <c r="L64" s="1"/>
      <c r="M64" s="1"/>
      <c r="N64" s="1"/>
    </row>
    <row r="65" spans="12:14">
      <c r="L65" s="1"/>
      <c r="M65" s="1"/>
      <c r="N65" s="1"/>
    </row>
    <row r="66" spans="12:14">
      <c r="L66" s="1"/>
      <c r="M66" s="1"/>
      <c r="N66" s="1"/>
    </row>
  </sheetData>
  <autoFilter ref="A1:L65" xr:uid="{653816F6-8E67-4CAB-B851-579DCD9CD2F6}"/>
  <sortState xmlns:xlrd2="http://schemas.microsoft.com/office/spreadsheetml/2017/richdata2" ref="A2:L65">
    <sortCondition ref="G2:G65"/>
  </sortState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D0D3-9AA4-4D2A-8D0F-8534B2FB3232}">
  <dimension ref="A1:J91"/>
  <sheetViews>
    <sheetView zoomScale="70" zoomScaleNormal="70" workbookViewId="0">
      <selection activeCell="P35" sqref="P35"/>
    </sheetView>
  </sheetViews>
  <sheetFormatPr defaultColWidth="10.81640625" defaultRowHeight="14.5"/>
  <cols>
    <col min="1" max="1" width="12.7265625" style="1" bestFit="1" customWidth="1"/>
    <col min="2" max="9" width="10.81640625" style="1"/>
    <col min="10" max="10" width="10.81640625" style="1" customWidth="1"/>
    <col min="11" max="11" width="10.81640625" customWidth="1"/>
    <col min="12" max="13" width="11.54296875" customWidth="1"/>
    <col min="14" max="15" width="12.453125" customWidth="1"/>
  </cols>
  <sheetData>
    <row r="1" spans="1:10">
      <c r="A1" s="16" t="s">
        <v>0</v>
      </c>
      <c r="B1" s="16" t="s">
        <v>1</v>
      </c>
      <c r="C1" s="16" t="s">
        <v>4</v>
      </c>
      <c r="D1" s="17" t="s">
        <v>5</v>
      </c>
      <c r="E1" s="17" t="s">
        <v>37</v>
      </c>
      <c r="F1" s="6" t="s">
        <v>27</v>
      </c>
      <c r="G1" s="6" t="s">
        <v>29</v>
      </c>
      <c r="H1" s="6" t="s">
        <v>30</v>
      </c>
      <c r="I1" s="6" t="s">
        <v>31</v>
      </c>
      <c r="J1"/>
    </row>
    <row r="2" spans="1:10">
      <c r="A2" s="5" t="s">
        <v>26</v>
      </c>
      <c r="B2" s="5">
        <v>1</v>
      </c>
      <c r="C2" s="5">
        <v>675</v>
      </c>
      <c r="D2" s="5">
        <v>38.22</v>
      </c>
      <c r="E2" s="5">
        <v>10.039999999999999</v>
      </c>
      <c r="F2" s="3">
        <f t="shared" ref="F2:F18" si="0">D2*D2*E2</f>
        <v>14666.114735999998</v>
      </c>
      <c r="G2" s="3">
        <f>0.0498*F2+1.2514</f>
        <v>731.62391385279989</v>
      </c>
      <c r="H2" s="3">
        <f t="shared" ref="H2:H18" si="1">G2-C2</f>
        <v>56.623913852799888</v>
      </c>
      <c r="I2" s="3">
        <f t="shared" ref="I2:I18" si="2">H2/G2*100</f>
        <v>7.7394837403021821</v>
      </c>
      <c r="J2"/>
    </row>
    <row r="3" spans="1:10">
      <c r="A3" s="9" t="s">
        <v>26</v>
      </c>
      <c r="B3" s="9">
        <v>2</v>
      </c>
      <c r="C3" s="9">
        <v>690</v>
      </c>
      <c r="D3" s="9">
        <v>36.85</v>
      </c>
      <c r="E3" s="9">
        <v>10.039999999999999</v>
      </c>
      <c r="F3" s="11">
        <f t="shared" si="0"/>
        <v>13633.5419</v>
      </c>
      <c r="G3" s="3">
        <f t="shared" ref="G3:G66" si="3">0.0498*F3+1.2514</f>
        <v>680.20178662000001</v>
      </c>
      <c r="H3" s="11">
        <f t="shared" si="1"/>
        <v>-9.7982133799999929</v>
      </c>
      <c r="I3" s="11">
        <f t="shared" si="2"/>
        <v>-1.4404862752108354</v>
      </c>
      <c r="J3"/>
    </row>
    <row r="4" spans="1:10">
      <c r="A4" s="5" t="s">
        <v>26</v>
      </c>
      <c r="B4" s="5">
        <v>3</v>
      </c>
      <c r="C4" s="5">
        <v>815</v>
      </c>
      <c r="D4" s="5">
        <v>39.19</v>
      </c>
      <c r="E4" s="5">
        <v>10.93</v>
      </c>
      <c r="F4" s="3">
        <f t="shared" si="0"/>
        <v>16786.907172999996</v>
      </c>
      <c r="G4" s="3">
        <f t="shared" si="3"/>
        <v>837.23937721539971</v>
      </c>
      <c r="H4" s="3">
        <f t="shared" si="1"/>
        <v>22.239377215399713</v>
      </c>
      <c r="I4" s="3">
        <f t="shared" si="2"/>
        <v>2.6562746355010614</v>
      </c>
      <c r="J4"/>
    </row>
    <row r="5" spans="1:10">
      <c r="A5" s="9" t="s">
        <v>26</v>
      </c>
      <c r="B5" s="9">
        <v>4</v>
      </c>
      <c r="C5" s="9">
        <v>790</v>
      </c>
      <c r="D5" s="9">
        <v>38.659999999999997</v>
      </c>
      <c r="E5" s="9">
        <v>10.4</v>
      </c>
      <c r="F5" s="11">
        <f t="shared" si="0"/>
        <v>15543.794239999997</v>
      </c>
      <c r="G5" s="3">
        <f t="shared" si="3"/>
        <v>775.33235315199977</v>
      </c>
      <c r="H5" s="11">
        <f t="shared" si="1"/>
        <v>-14.667646848000231</v>
      </c>
      <c r="I5" s="11">
        <f t="shared" si="2"/>
        <v>-1.8917883135369069</v>
      </c>
      <c r="J5"/>
    </row>
    <row r="6" spans="1:10">
      <c r="A6" s="5" t="s">
        <v>26</v>
      </c>
      <c r="B6" s="5">
        <v>5</v>
      </c>
      <c r="C6" s="5">
        <v>660</v>
      </c>
      <c r="D6" s="5">
        <v>35.479999999999997</v>
      </c>
      <c r="E6" s="5">
        <v>10.54</v>
      </c>
      <c r="F6" s="3">
        <f t="shared" si="0"/>
        <v>13268.072415999997</v>
      </c>
      <c r="G6" s="3">
        <f t="shared" si="3"/>
        <v>662.00140631679983</v>
      </c>
      <c r="H6" s="3">
        <f t="shared" si="1"/>
        <v>2.0014063167998302</v>
      </c>
      <c r="I6" s="3">
        <f t="shared" si="2"/>
        <v>0.30232659594110589</v>
      </c>
      <c r="J6"/>
    </row>
    <row r="7" spans="1:10">
      <c r="A7" s="9" t="s">
        <v>26</v>
      </c>
      <c r="B7" s="9">
        <v>6</v>
      </c>
      <c r="C7" s="9">
        <v>700</v>
      </c>
      <c r="D7" s="9">
        <v>37.75</v>
      </c>
      <c r="E7" s="9">
        <v>10.36</v>
      </c>
      <c r="F7" s="11">
        <f t="shared" si="0"/>
        <v>14763.647499999999</v>
      </c>
      <c r="G7" s="3">
        <f t="shared" si="3"/>
        <v>736.48104549999994</v>
      </c>
      <c r="H7" s="11">
        <f t="shared" si="1"/>
        <v>36.481045499999937</v>
      </c>
      <c r="I7" s="11">
        <f t="shared" si="2"/>
        <v>4.9534262589518248</v>
      </c>
      <c r="J7"/>
    </row>
    <row r="8" spans="1:10">
      <c r="A8" s="5" t="s">
        <v>26</v>
      </c>
      <c r="B8" s="5">
        <v>7</v>
      </c>
      <c r="C8" s="5">
        <v>700</v>
      </c>
      <c r="D8" s="5">
        <v>37.130000000000003</v>
      </c>
      <c r="E8" s="5">
        <v>10.3</v>
      </c>
      <c r="F8" s="3">
        <f t="shared" si="0"/>
        <v>14199.960070000003</v>
      </c>
      <c r="G8" s="3">
        <f t="shared" si="3"/>
        <v>708.40941148600007</v>
      </c>
      <c r="H8" s="3">
        <f t="shared" si="1"/>
        <v>8.4094114860000673</v>
      </c>
      <c r="I8" s="3">
        <f t="shared" si="2"/>
        <v>1.18708353526247</v>
      </c>
      <c r="J8"/>
    </row>
    <row r="9" spans="1:10">
      <c r="A9" s="9" t="s">
        <v>26</v>
      </c>
      <c r="B9" s="9">
        <v>8</v>
      </c>
      <c r="C9" s="9">
        <v>690</v>
      </c>
      <c r="D9" s="9">
        <v>37.35</v>
      </c>
      <c r="E9" s="9">
        <v>9.92</v>
      </c>
      <c r="F9" s="11">
        <f t="shared" si="0"/>
        <v>13838.6232</v>
      </c>
      <c r="G9" s="3">
        <f t="shared" si="3"/>
        <v>690.41483535999998</v>
      </c>
      <c r="H9" s="11">
        <f t="shared" si="1"/>
        <v>0.41483535999998367</v>
      </c>
      <c r="I9" s="11">
        <f t="shared" si="2"/>
        <v>6.0084942958051862E-2</v>
      </c>
      <c r="J9"/>
    </row>
    <row r="10" spans="1:10">
      <c r="A10" s="5" t="s">
        <v>26</v>
      </c>
      <c r="B10" s="5">
        <v>9</v>
      </c>
      <c r="C10" s="5">
        <v>725</v>
      </c>
      <c r="D10" s="5">
        <v>37.770000000000003</v>
      </c>
      <c r="E10" s="5">
        <v>10.06</v>
      </c>
      <c r="F10" s="3">
        <f t="shared" si="0"/>
        <v>14351.323374000005</v>
      </c>
      <c r="G10" s="3">
        <f t="shared" si="3"/>
        <v>715.9473040252002</v>
      </c>
      <c r="H10" s="3">
        <f t="shared" si="1"/>
        <v>-9.0526959747998035</v>
      </c>
      <c r="I10" s="3">
        <f t="shared" si="2"/>
        <v>-1.2644360728651005</v>
      </c>
      <c r="J10"/>
    </row>
    <row r="11" spans="1:10">
      <c r="A11" s="9" t="s">
        <v>26</v>
      </c>
      <c r="B11" s="9">
        <v>10</v>
      </c>
      <c r="C11" s="9">
        <v>640</v>
      </c>
      <c r="D11" s="9">
        <v>35.909999999999997</v>
      </c>
      <c r="E11" s="9">
        <v>10.130000000000001</v>
      </c>
      <c r="F11" s="11">
        <f t="shared" si="0"/>
        <v>13062.919652999999</v>
      </c>
      <c r="G11" s="3">
        <f t="shared" si="3"/>
        <v>651.78479871939987</v>
      </c>
      <c r="H11" s="11">
        <f t="shared" si="1"/>
        <v>11.784798719399873</v>
      </c>
      <c r="I11" s="11">
        <f t="shared" si="2"/>
        <v>1.808081247453786</v>
      </c>
      <c r="J11"/>
    </row>
    <row r="12" spans="1:10">
      <c r="A12" s="5" t="s">
        <v>26</v>
      </c>
      <c r="B12" s="5">
        <v>11</v>
      </c>
      <c r="C12" s="5">
        <v>770</v>
      </c>
      <c r="D12" s="5">
        <v>38.24</v>
      </c>
      <c r="E12" s="5">
        <v>10.72</v>
      </c>
      <c r="F12" s="3">
        <f t="shared" si="0"/>
        <v>15675.830272000003</v>
      </c>
      <c r="G12" s="3">
        <f t="shared" si="3"/>
        <v>781.90774754560005</v>
      </c>
      <c r="H12" s="3">
        <f t="shared" si="1"/>
        <v>11.907747545600046</v>
      </c>
      <c r="I12" s="3">
        <f t="shared" si="2"/>
        <v>1.5229095226359295</v>
      </c>
      <c r="J12"/>
    </row>
    <row r="13" spans="1:10">
      <c r="A13" s="9" t="s">
        <v>26</v>
      </c>
      <c r="B13" s="9">
        <v>12</v>
      </c>
      <c r="C13" s="9">
        <v>710</v>
      </c>
      <c r="D13" s="9">
        <v>38.11</v>
      </c>
      <c r="E13" s="9">
        <v>9.92</v>
      </c>
      <c r="F13" s="11">
        <f t="shared" si="0"/>
        <v>14407.531232000001</v>
      </c>
      <c r="G13" s="3">
        <f t="shared" si="3"/>
        <v>718.74645535360003</v>
      </c>
      <c r="H13" s="11">
        <f t="shared" si="1"/>
        <v>8.7464553536000267</v>
      </c>
      <c r="I13" s="11">
        <f t="shared" si="2"/>
        <v>1.2169041375372145</v>
      </c>
      <c r="J13"/>
    </row>
    <row r="14" spans="1:10">
      <c r="A14" s="5" t="s">
        <v>26</v>
      </c>
      <c r="B14" s="5">
        <v>13</v>
      </c>
      <c r="C14" s="5">
        <v>830</v>
      </c>
      <c r="D14" s="5">
        <v>38.24</v>
      </c>
      <c r="E14" s="5">
        <v>10.78</v>
      </c>
      <c r="F14" s="3">
        <f t="shared" si="0"/>
        <v>15763.568128000001</v>
      </c>
      <c r="G14" s="3">
        <f t="shared" si="3"/>
        <v>786.27709277439999</v>
      </c>
      <c r="H14" s="3">
        <f t="shared" si="1"/>
        <v>-43.722907225600011</v>
      </c>
      <c r="I14" s="3">
        <f t="shared" si="2"/>
        <v>-5.5607504819099525</v>
      </c>
      <c r="J14"/>
    </row>
    <row r="15" spans="1:10">
      <c r="A15" s="9" t="s">
        <v>26</v>
      </c>
      <c r="B15" s="9">
        <v>14</v>
      </c>
      <c r="C15" s="9">
        <v>705</v>
      </c>
      <c r="D15" s="9">
        <v>37.4</v>
      </c>
      <c r="E15" s="9">
        <v>9.98</v>
      </c>
      <c r="F15" s="11">
        <f t="shared" si="0"/>
        <v>13959.624800000001</v>
      </c>
      <c r="G15" s="3">
        <f t="shared" si="3"/>
        <v>696.44071503999999</v>
      </c>
      <c r="H15" s="11">
        <f t="shared" si="1"/>
        <v>-8.5592849600000136</v>
      </c>
      <c r="I15" s="11">
        <f t="shared" si="2"/>
        <v>-1.2290041025973635</v>
      </c>
      <c r="J15"/>
    </row>
    <row r="16" spans="1:10">
      <c r="A16" s="5" t="s">
        <v>26</v>
      </c>
      <c r="B16" s="5">
        <v>15</v>
      </c>
      <c r="C16" s="5">
        <v>705</v>
      </c>
      <c r="D16" s="5">
        <v>37.19</v>
      </c>
      <c r="E16" s="5">
        <v>10.61</v>
      </c>
      <c r="F16" s="3">
        <f t="shared" si="0"/>
        <v>14674.649620999997</v>
      </c>
      <c r="G16" s="3">
        <f t="shared" si="3"/>
        <v>732.04895112579982</v>
      </c>
      <c r="H16" s="3">
        <f t="shared" si="1"/>
        <v>27.048951125799817</v>
      </c>
      <c r="I16" s="3">
        <f t="shared" si="2"/>
        <v>3.6949648085967355</v>
      </c>
      <c r="J16"/>
    </row>
    <row r="17" spans="1:10">
      <c r="A17" s="9" t="s">
        <v>26</v>
      </c>
      <c r="B17" s="9">
        <v>16</v>
      </c>
      <c r="C17" s="9">
        <v>665</v>
      </c>
      <c r="D17" s="9">
        <v>35.69</v>
      </c>
      <c r="E17" s="9">
        <v>9.65</v>
      </c>
      <c r="F17" s="11">
        <f t="shared" si="0"/>
        <v>12291.939364999998</v>
      </c>
      <c r="G17" s="3">
        <f t="shared" si="3"/>
        <v>613.38998037699992</v>
      </c>
      <c r="H17" s="11">
        <f t="shared" si="1"/>
        <v>-51.610019623000085</v>
      </c>
      <c r="I17" s="11">
        <f t="shared" si="2"/>
        <v>-8.41390001044355</v>
      </c>
      <c r="J17"/>
    </row>
    <row r="18" spans="1:10">
      <c r="A18" s="5" t="s">
        <v>26</v>
      </c>
      <c r="B18" s="5">
        <v>17</v>
      </c>
      <c r="C18" s="5">
        <v>755</v>
      </c>
      <c r="D18" s="5">
        <v>37.479999999999997</v>
      </c>
      <c r="E18" s="5">
        <v>10.130000000000001</v>
      </c>
      <c r="F18" s="3">
        <f t="shared" si="0"/>
        <v>14230.121551999997</v>
      </c>
      <c r="G18" s="3">
        <f t="shared" si="3"/>
        <v>709.91145328959976</v>
      </c>
      <c r="H18" s="3">
        <f t="shared" si="1"/>
        <v>-45.088546710400237</v>
      </c>
      <c r="I18" s="3">
        <f t="shared" si="2"/>
        <v>-6.3512916296065036</v>
      </c>
      <c r="J18"/>
    </row>
    <row r="19" spans="1:10">
      <c r="A19" t="s">
        <v>38</v>
      </c>
      <c r="B19">
        <v>4</v>
      </c>
      <c r="C19">
        <v>85.81</v>
      </c>
      <c r="D19">
        <v>19.5</v>
      </c>
      <c r="E19">
        <v>4.5999999999999996</v>
      </c>
      <c r="F19" s="3">
        <f t="shared" ref="F19:F82" si="4">D19*D19*E19</f>
        <v>1749.1499999999999</v>
      </c>
      <c r="G19" s="3">
        <f t="shared" si="3"/>
        <v>88.359069999999988</v>
      </c>
      <c r="H19" s="3">
        <f t="shared" ref="H19:H82" si="5">G19-C19</f>
        <v>2.5490699999999862</v>
      </c>
      <c r="I19" s="3">
        <f t="shared" ref="I19:I82" si="6">H19/G19*100</f>
        <v>2.8848990827992944</v>
      </c>
    </row>
    <row r="20" spans="1:10">
      <c r="A20" t="s">
        <v>38</v>
      </c>
      <c r="B20">
        <v>5</v>
      </c>
      <c r="C20">
        <v>137.62</v>
      </c>
      <c r="D20">
        <v>22.4</v>
      </c>
      <c r="E20">
        <v>5.6</v>
      </c>
      <c r="F20" s="3">
        <f t="shared" si="4"/>
        <v>2809.8559999999993</v>
      </c>
      <c r="G20" s="3">
        <f t="shared" si="3"/>
        <v>141.18222879999993</v>
      </c>
      <c r="H20" s="3">
        <f t="shared" si="5"/>
        <v>3.5622287999999287</v>
      </c>
      <c r="I20" s="3">
        <f t="shared" si="6"/>
        <v>2.5231424877462558</v>
      </c>
    </row>
    <row r="21" spans="1:10">
      <c r="A21" t="s">
        <v>38</v>
      </c>
      <c r="B21">
        <v>6</v>
      </c>
      <c r="C21">
        <v>121.05</v>
      </c>
      <c r="D21">
        <v>20.3</v>
      </c>
      <c r="E21">
        <v>5.3</v>
      </c>
      <c r="F21" s="3">
        <f t="shared" si="4"/>
        <v>2184.0770000000002</v>
      </c>
      <c r="G21" s="3">
        <f t="shared" si="3"/>
        <v>110.01843460000001</v>
      </c>
      <c r="H21" s="3">
        <f t="shared" si="5"/>
        <v>-11.031565399999991</v>
      </c>
      <c r="I21" s="3">
        <f t="shared" si="6"/>
        <v>-10.02701541801431</v>
      </c>
    </row>
    <row r="22" spans="1:10">
      <c r="A22" t="s">
        <v>38</v>
      </c>
      <c r="B22">
        <v>7</v>
      </c>
      <c r="C22">
        <v>121.19</v>
      </c>
      <c r="D22">
        <v>20.7</v>
      </c>
      <c r="E22">
        <v>5.5</v>
      </c>
      <c r="F22" s="3">
        <f t="shared" si="4"/>
        <v>2356.6949999999997</v>
      </c>
      <c r="G22" s="3">
        <f t="shared" si="3"/>
        <v>118.61481099999999</v>
      </c>
      <c r="H22" s="3">
        <f t="shared" si="5"/>
        <v>-2.5751890000000088</v>
      </c>
      <c r="I22" s="3">
        <f t="shared" si="6"/>
        <v>-2.1710518090358963</v>
      </c>
    </row>
    <row r="23" spans="1:10">
      <c r="A23" t="s">
        <v>38</v>
      </c>
      <c r="B23" t="s">
        <v>39</v>
      </c>
      <c r="C23">
        <v>133.33000000000001</v>
      </c>
      <c r="D23">
        <v>21.9</v>
      </c>
      <c r="E23">
        <v>5.5</v>
      </c>
      <c r="F23" s="3">
        <f t="shared" si="4"/>
        <v>2637.8549999999996</v>
      </c>
      <c r="G23" s="3">
        <f t="shared" si="3"/>
        <v>132.61657899999997</v>
      </c>
      <c r="H23" s="3">
        <f t="shared" si="5"/>
        <v>-0.71342100000003938</v>
      </c>
      <c r="I23" s="3">
        <f t="shared" si="6"/>
        <v>-0.53795762594663188</v>
      </c>
    </row>
    <row r="24" spans="1:10">
      <c r="A24" t="s">
        <v>38</v>
      </c>
      <c r="B24">
        <v>9</v>
      </c>
      <c r="C24">
        <v>157.07</v>
      </c>
      <c r="D24">
        <v>22.2</v>
      </c>
      <c r="E24">
        <v>6.3</v>
      </c>
      <c r="F24" s="3">
        <f t="shared" si="4"/>
        <v>3104.8919999999998</v>
      </c>
      <c r="G24" s="3">
        <f t="shared" si="3"/>
        <v>155.87502159999997</v>
      </c>
      <c r="H24" s="3">
        <f t="shared" si="5"/>
        <v>-1.194978400000025</v>
      </c>
      <c r="I24" s="3">
        <f t="shared" si="6"/>
        <v>-0.76662597235529439</v>
      </c>
    </row>
    <row r="25" spans="1:10">
      <c r="A25" t="s">
        <v>38</v>
      </c>
      <c r="B25">
        <v>10</v>
      </c>
      <c r="C25">
        <v>126.22</v>
      </c>
      <c r="D25">
        <v>21</v>
      </c>
      <c r="E25">
        <v>5.3</v>
      </c>
      <c r="F25" s="3">
        <f t="shared" si="4"/>
        <v>2337.2999999999997</v>
      </c>
      <c r="G25" s="3">
        <f t="shared" si="3"/>
        <v>117.64893999999998</v>
      </c>
      <c r="H25" s="3">
        <f t="shared" si="5"/>
        <v>-8.571060000000017</v>
      </c>
      <c r="I25" s="3">
        <f t="shared" si="6"/>
        <v>-7.2852845083007285</v>
      </c>
    </row>
    <row r="26" spans="1:10">
      <c r="A26" t="s">
        <v>38</v>
      </c>
      <c r="B26">
        <v>12</v>
      </c>
      <c r="C26">
        <v>164.76</v>
      </c>
      <c r="D26">
        <v>23.1</v>
      </c>
      <c r="E26">
        <v>6.6</v>
      </c>
      <c r="F26" s="3">
        <f t="shared" si="4"/>
        <v>3521.826</v>
      </c>
      <c r="G26" s="3">
        <f t="shared" si="3"/>
        <v>176.63833479999997</v>
      </c>
      <c r="H26" s="3">
        <f t="shared" si="5"/>
        <v>11.878334799999976</v>
      </c>
      <c r="I26" s="3">
        <f t="shared" si="6"/>
        <v>6.7246641638969855</v>
      </c>
    </row>
    <row r="27" spans="1:10">
      <c r="A27" t="s">
        <v>38</v>
      </c>
      <c r="B27">
        <v>13</v>
      </c>
      <c r="C27">
        <v>82.63</v>
      </c>
      <c r="D27">
        <v>18.8</v>
      </c>
      <c r="E27">
        <v>5.0999999999999996</v>
      </c>
      <c r="F27" s="3">
        <f t="shared" si="4"/>
        <v>1802.5440000000001</v>
      </c>
      <c r="G27" s="3">
        <f t="shared" si="3"/>
        <v>91.018091200000001</v>
      </c>
      <c r="H27" s="3">
        <f t="shared" si="5"/>
        <v>8.3880912000000052</v>
      </c>
      <c r="I27" s="3">
        <f t="shared" si="6"/>
        <v>9.2158504857768371</v>
      </c>
    </row>
    <row r="28" spans="1:10">
      <c r="A28" t="s">
        <v>38</v>
      </c>
      <c r="B28">
        <v>14</v>
      </c>
      <c r="C28">
        <v>79.13</v>
      </c>
      <c r="D28">
        <v>18.600000000000001</v>
      </c>
      <c r="E28">
        <v>4.5</v>
      </c>
      <c r="F28" s="3">
        <f t="shared" si="4"/>
        <v>1556.8200000000002</v>
      </c>
      <c r="G28" s="3">
        <f t="shared" si="3"/>
        <v>78.781036000000014</v>
      </c>
      <c r="H28" s="3">
        <f t="shared" si="5"/>
        <v>-0.34896399999998096</v>
      </c>
      <c r="I28" s="3">
        <f t="shared" si="6"/>
        <v>-0.44295431707699406</v>
      </c>
    </row>
    <row r="29" spans="1:10">
      <c r="A29" t="s">
        <v>38</v>
      </c>
      <c r="B29">
        <v>15</v>
      </c>
      <c r="C29">
        <v>88.09</v>
      </c>
      <c r="D29">
        <v>19.7</v>
      </c>
      <c r="E29">
        <v>4.7</v>
      </c>
      <c r="F29" s="3">
        <f t="shared" si="4"/>
        <v>1824.0229999999999</v>
      </c>
      <c r="G29" s="3">
        <f t="shared" si="3"/>
        <v>92.087745399999989</v>
      </c>
      <c r="H29" s="3">
        <f t="shared" si="5"/>
        <v>3.9977453999999852</v>
      </c>
      <c r="I29" s="3">
        <f t="shared" si="6"/>
        <v>4.3412349630616385</v>
      </c>
    </row>
    <row r="30" spans="1:10">
      <c r="A30" t="s">
        <v>38</v>
      </c>
      <c r="B30">
        <v>16</v>
      </c>
      <c r="C30">
        <v>143.05000000000001</v>
      </c>
      <c r="D30">
        <v>21.8</v>
      </c>
      <c r="E30">
        <v>5.9</v>
      </c>
      <c r="F30" s="3">
        <f t="shared" si="4"/>
        <v>2803.9160000000002</v>
      </c>
      <c r="G30" s="3">
        <f t="shared" si="3"/>
        <v>140.88641679999998</v>
      </c>
      <c r="H30" s="3">
        <f t="shared" si="5"/>
        <v>-2.1635832000000335</v>
      </c>
      <c r="I30" s="3">
        <f t="shared" si="6"/>
        <v>-1.5356932549937872</v>
      </c>
    </row>
    <row r="31" spans="1:10">
      <c r="A31" t="s">
        <v>38</v>
      </c>
      <c r="B31">
        <v>17</v>
      </c>
      <c r="C31">
        <v>132.13</v>
      </c>
      <c r="D31">
        <v>21.6</v>
      </c>
      <c r="E31">
        <v>5.5</v>
      </c>
      <c r="F31" s="3">
        <f t="shared" si="4"/>
        <v>2566.0800000000004</v>
      </c>
      <c r="G31" s="3">
        <f t="shared" si="3"/>
        <v>129.04218400000002</v>
      </c>
      <c r="H31" s="3">
        <f t="shared" si="5"/>
        <v>-3.0878159999999752</v>
      </c>
      <c r="I31" s="3">
        <f t="shared" si="6"/>
        <v>-2.392873325826518</v>
      </c>
    </row>
    <row r="32" spans="1:10">
      <c r="A32" t="s">
        <v>38</v>
      </c>
      <c r="B32">
        <v>18</v>
      </c>
      <c r="C32">
        <v>86.53</v>
      </c>
      <c r="D32">
        <v>19.7</v>
      </c>
      <c r="E32">
        <v>4.5</v>
      </c>
      <c r="F32" s="3">
        <f t="shared" si="4"/>
        <v>1746.405</v>
      </c>
      <c r="G32" s="3">
        <f t="shared" si="3"/>
        <v>88.222369</v>
      </c>
      <c r="H32" s="3">
        <f t="shared" si="5"/>
        <v>1.6923689999999993</v>
      </c>
      <c r="I32" s="3">
        <f t="shared" si="6"/>
        <v>1.9182992014190861</v>
      </c>
    </row>
    <row r="33" spans="1:9">
      <c r="A33" t="s">
        <v>38</v>
      </c>
      <c r="B33">
        <v>19</v>
      </c>
      <c r="C33">
        <v>118.23</v>
      </c>
      <c r="D33">
        <v>21.9</v>
      </c>
      <c r="E33">
        <v>5.2</v>
      </c>
      <c r="F33" s="3">
        <f t="shared" si="4"/>
        <v>2493.9719999999998</v>
      </c>
      <c r="G33" s="3">
        <f t="shared" si="3"/>
        <v>125.45120559999998</v>
      </c>
      <c r="H33" s="3">
        <f t="shared" si="5"/>
        <v>7.2212055999999762</v>
      </c>
      <c r="I33" s="3">
        <f t="shared" si="6"/>
        <v>5.7561866906442685</v>
      </c>
    </row>
    <row r="34" spans="1:9">
      <c r="A34" t="s">
        <v>38</v>
      </c>
      <c r="B34">
        <v>20</v>
      </c>
      <c r="C34">
        <v>107.5</v>
      </c>
      <c r="D34">
        <v>20</v>
      </c>
      <c r="E34">
        <v>5.2</v>
      </c>
      <c r="F34" s="3">
        <f t="shared" si="4"/>
        <v>2080</v>
      </c>
      <c r="G34" s="3">
        <f t="shared" si="3"/>
        <v>104.83539999999999</v>
      </c>
      <c r="H34" s="3">
        <f t="shared" si="5"/>
        <v>-2.6646000000000072</v>
      </c>
      <c r="I34" s="3">
        <f t="shared" si="6"/>
        <v>-2.5416987010113066</v>
      </c>
    </row>
    <row r="35" spans="1:9">
      <c r="A35" t="s">
        <v>38</v>
      </c>
      <c r="B35">
        <v>21</v>
      </c>
      <c r="C35">
        <v>68.28</v>
      </c>
      <c r="D35">
        <v>17.8</v>
      </c>
      <c r="E35">
        <v>4</v>
      </c>
      <c r="F35" s="3">
        <f t="shared" si="4"/>
        <v>1267.3600000000001</v>
      </c>
      <c r="G35" s="3">
        <f t="shared" si="3"/>
        <v>64.365927999999997</v>
      </c>
      <c r="H35" s="3">
        <f t="shared" si="5"/>
        <v>-3.9140720000000044</v>
      </c>
      <c r="I35" s="3">
        <f t="shared" si="6"/>
        <v>-6.0809688007605587</v>
      </c>
    </row>
    <row r="36" spans="1:9">
      <c r="A36" t="s">
        <v>38</v>
      </c>
      <c r="B36">
        <v>22</v>
      </c>
      <c r="C36">
        <v>169.3</v>
      </c>
      <c r="D36">
        <v>23.6</v>
      </c>
      <c r="E36">
        <v>5.9</v>
      </c>
      <c r="F36" s="3">
        <f t="shared" si="4"/>
        <v>3286.0640000000003</v>
      </c>
      <c r="G36" s="3">
        <f t="shared" si="3"/>
        <v>164.8973872</v>
      </c>
      <c r="H36" s="3">
        <f t="shared" si="5"/>
        <v>-4.4026128000000142</v>
      </c>
      <c r="I36" s="3">
        <f t="shared" si="6"/>
        <v>-2.6699105878859033</v>
      </c>
    </row>
    <row r="37" spans="1:9">
      <c r="A37" t="s">
        <v>38</v>
      </c>
      <c r="B37">
        <v>23</v>
      </c>
      <c r="C37">
        <v>138.72999999999999</v>
      </c>
      <c r="D37">
        <v>22.6</v>
      </c>
      <c r="E37">
        <v>5.3</v>
      </c>
      <c r="F37" s="3">
        <f t="shared" si="4"/>
        <v>2707.0280000000002</v>
      </c>
      <c r="G37" s="3">
        <f t="shared" si="3"/>
        <v>136.06139439999998</v>
      </c>
      <c r="H37" s="3">
        <f t="shared" si="5"/>
        <v>-2.6686056000000065</v>
      </c>
      <c r="I37" s="3">
        <f t="shared" si="6"/>
        <v>-1.9613246003893716</v>
      </c>
    </row>
    <row r="38" spans="1:9">
      <c r="A38" t="s">
        <v>38</v>
      </c>
      <c r="B38">
        <v>26</v>
      </c>
      <c r="C38">
        <v>75.680000000000007</v>
      </c>
      <c r="D38">
        <v>18.7</v>
      </c>
      <c r="E38">
        <v>4.5</v>
      </c>
      <c r="F38" s="3">
        <f t="shared" si="4"/>
        <v>1573.605</v>
      </c>
      <c r="G38" s="3">
        <f t="shared" si="3"/>
        <v>79.616928999999999</v>
      </c>
      <c r="H38" s="3">
        <f t="shared" si="5"/>
        <v>3.9369289999999921</v>
      </c>
      <c r="I38" s="3">
        <f t="shared" si="6"/>
        <v>4.9448390555229684</v>
      </c>
    </row>
    <row r="39" spans="1:9">
      <c r="A39" t="s">
        <v>38</v>
      </c>
      <c r="B39">
        <v>27</v>
      </c>
      <c r="C39">
        <v>136.86000000000001</v>
      </c>
      <c r="D39">
        <v>21.8</v>
      </c>
      <c r="E39">
        <v>5.9</v>
      </c>
      <c r="F39" s="3">
        <f t="shared" si="4"/>
        <v>2803.9160000000002</v>
      </c>
      <c r="G39" s="3">
        <f t="shared" si="3"/>
        <v>140.88641679999998</v>
      </c>
      <c r="H39" s="3">
        <f t="shared" si="5"/>
        <v>4.0264167999999643</v>
      </c>
      <c r="I39" s="3">
        <f t="shared" si="6"/>
        <v>2.857916959954911</v>
      </c>
    </row>
    <row r="40" spans="1:9">
      <c r="A40" t="s">
        <v>38</v>
      </c>
      <c r="B40">
        <v>28</v>
      </c>
      <c r="C40">
        <v>154.62</v>
      </c>
      <c r="D40">
        <v>21.8</v>
      </c>
      <c r="E40">
        <v>6.3</v>
      </c>
      <c r="F40" s="3">
        <f t="shared" si="4"/>
        <v>2994.0120000000002</v>
      </c>
      <c r="G40" s="3">
        <f t="shared" si="3"/>
        <v>150.35319759999999</v>
      </c>
      <c r="H40" s="3">
        <f t="shared" si="5"/>
        <v>-4.2668024000000173</v>
      </c>
      <c r="I40" s="3">
        <f t="shared" si="6"/>
        <v>-2.8378527813897438</v>
      </c>
    </row>
    <row r="41" spans="1:9">
      <c r="A41" t="s">
        <v>38</v>
      </c>
      <c r="B41">
        <v>29</v>
      </c>
      <c r="C41">
        <v>179.17</v>
      </c>
      <c r="D41">
        <v>23.4</v>
      </c>
      <c r="E41">
        <v>6.3</v>
      </c>
      <c r="F41" s="3">
        <f t="shared" si="4"/>
        <v>3449.6279999999997</v>
      </c>
      <c r="G41" s="3">
        <f t="shared" si="3"/>
        <v>173.04287439999996</v>
      </c>
      <c r="H41" s="3">
        <f t="shared" si="5"/>
        <v>-6.1271256000000278</v>
      </c>
      <c r="I41" s="3">
        <f t="shared" si="6"/>
        <v>-3.5408135823245606</v>
      </c>
    </row>
    <row r="42" spans="1:9">
      <c r="A42" t="s">
        <v>38</v>
      </c>
      <c r="B42">
        <v>30</v>
      </c>
      <c r="C42">
        <v>116.76</v>
      </c>
      <c r="D42">
        <v>20.9</v>
      </c>
      <c r="E42">
        <v>5.2</v>
      </c>
      <c r="F42" s="3">
        <f t="shared" si="4"/>
        <v>2271.4119999999998</v>
      </c>
      <c r="G42" s="3">
        <f t="shared" si="3"/>
        <v>114.36771759999999</v>
      </c>
      <c r="H42" s="3">
        <f t="shared" si="5"/>
        <v>-2.3922824000000134</v>
      </c>
      <c r="I42" s="3">
        <f t="shared" si="6"/>
        <v>-2.0917462114326688</v>
      </c>
    </row>
    <row r="43" spans="1:9">
      <c r="A43" t="s">
        <v>38</v>
      </c>
      <c r="B43" t="s">
        <v>40</v>
      </c>
      <c r="C43">
        <v>143.34</v>
      </c>
      <c r="D43">
        <v>21.6</v>
      </c>
      <c r="E43">
        <v>5.9</v>
      </c>
      <c r="F43" s="3">
        <f t="shared" si="4"/>
        <v>2752.7040000000006</v>
      </c>
      <c r="G43" s="3">
        <f t="shared" si="3"/>
        <v>138.33605920000002</v>
      </c>
      <c r="H43" s="3">
        <f t="shared" si="5"/>
        <v>-5.003940799999981</v>
      </c>
      <c r="I43" s="3">
        <f t="shared" si="6"/>
        <v>-3.617235324569648</v>
      </c>
    </row>
    <row r="44" spans="1:9">
      <c r="A44" t="s">
        <v>38</v>
      </c>
      <c r="B44">
        <v>32</v>
      </c>
      <c r="C44">
        <v>106.55</v>
      </c>
      <c r="D44">
        <v>20.2</v>
      </c>
      <c r="E44">
        <v>5</v>
      </c>
      <c r="F44" s="3">
        <f t="shared" si="4"/>
        <v>2040.1999999999998</v>
      </c>
      <c r="G44" s="3">
        <f t="shared" si="3"/>
        <v>102.85336</v>
      </c>
      <c r="H44" s="3">
        <f t="shared" si="5"/>
        <v>-3.6966400000000021</v>
      </c>
      <c r="I44" s="3">
        <f t="shared" si="6"/>
        <v>-3.5940877381157041</v>
      </c>
    </row>
    <row r="45" spans="1:9">
      <c r="A45" t="s">
        <v>38</v>
      </c>
      <c r="B45" t="s">
        <v>41</v>
      </c>
      <c r="C45">
        <v>122.63</v>
      </c>
      <c r="D45">
        <v>22</v>
      </c>
      <c r="E45">
        <v>5.0999999999999996</v>
      </c>
      <c r="F45" s="3">
        <f t="shared" si="4"/>
        <v>2468.3999999999996</v>
      </c>
      <c r="G45" s="3">
        <f t="shared" si="3"/>
        <v>124.17771999999998</v>
      </c>
      <c r="H45" s="3">
        <f t="shared" si="5"/>
        <v>1.547719999999984</v>
      </c>
      <c r="I45" s="3">
        <f t="shared" si="6"/>
        <v>1.2463749535745898</v>
      </c>
    </row>
    <row r="46" spans="1:9">
      <c r="A46" t="s">
        <v>38</v>
      </c>
      <c r="B46" t="s">
        <v>42</v>
      </c>
      <c r="C46">
        <v>118.14</v>
      </c>
      <c r="D46">
        <v>21.3</v>
      </c>
      <c r="E46">
        <v>5.4</v>
      </c>
      <c r="F46" s="3">
        <f t="shared" si="4"/>
        <v>2449.9260000000004</v>
      </c>
      <c r="G46" s="3">
        <f t="shared" si="3"/>
        <v>123.25771480000002</v>
      </c>
      <c r="H46" s="3">
        <f t="shared" si="5"/>
        <v>5.1177148000000159</v>
      </c>
      <c r="I46" s="3">
        <f t="shared" si="6"/>
        <v>4.1520442012932852</v>
      </c>
    </row>
    <row r="47" spans="1:9">
      <c r="A47" t="s">
        <v>38</v>
      </c>
      <c r="B47" t="s">
        <v>43</v>
      </c>
      <c r="C47">
        <v>135.34</v>
      </c>
      <c r="D47">
        <v>21.7</v>
      </c>
      <c r="E47">
        <v>5.7</v>
      </c>
      <c r="F47" s="3">
        <f t="shared" si="4"/>
        <v>2684.0729999999999</v>
      </c>
      <c r="G47" s="3">
        <f t="shared" si="3"/>
        <v>134.91823539999999</v>
      </c>
      <c r="H47" s="3">
        <f t="shared" si="5"/>
        <v>-0.42176460000001725</v>
      </c>
      <c r="I47" s="3">
        <f t="shared" si="6"/>
        <v>-0.3126075572731789</v>
      </c>
    </row>
    <row r="48" spans="1:9">
      <c r="A48" t="s">
        <v>38</v>
      </c>
      <c r="B48" t="s">
        <v>44</v>
      </c>
      <c r="C48" s="18">
        <v>72.099999999999994</v>
      </c>
      <c r="D48">
        <v>19.5</v>
      </c>
      <c r="E48">
        <v>4</v>
      </c>
      <c r="F48" s="3">
        <f t="shared" si="4"/>
        <v>1521</v>
      </c>
      <c r="G48" s="3">
        <f t="shared" si="3"/>
        <v>76.997199999999992</v>
      </c>
      <c r="H48" s="3">
        <f t="shared" si="5"/>
        <v>4.897199999999998</v>
      </c>
      <c r="I48" s="3">
        <f t="shared" si="6"/>
        <v>6.3602312811374935</v>
      </c>
    </row>
    <row r="49" spans="1:9">
      <c r="A49" t="s">
        <v>38</v>
      </c>
      <c r="B49" t="s">
        <v>45</v>
      </c>
      <c r="C49">
        <v>77.61</v>
      </c>
      <c r="D49">
        <v>19.100000000000001</v>
      </c>
      <c r="E49">
        <v>4.5999999999999996</v>
      </c>
      <c r="F49" s="3">
        <f t="shared" si="4"/>
        <v>1678.1260000000002</v>
      </c>
      <c r="G49" s="3">
        <f t="shared" si="3"/>
        <v>84.82207480000001</v>
      </c>
      <c r="H49" s="3">
        <f t="shared" si="5"/>
        <v>7.2120748000000106</v>
      </c>
      <c r="I49" s="3">
        <f t="shared" si="6"/>
        <v>8.5025918276641939</v>
      </c>
    </row>
    <row r="50" spans="1:9">
      <c r="A50" t="s">
        <v>38</v>
      </c>
      <c r="B50" t="s">
        <v>46</v>
      </c>
      <c r="C50">
        <v>66.430000000000007</v>
      </c>
      <c r="D50">
        <v>18.399999999999999</v>
      </c>
      <c r="E50">
        <v>4.3</v>
      </c>
      <c r="F50" s="3">
        <f t="shared" si="4"/>
        <v>1455.8079999999998</v>
      </c>
      <c r="G50" s="3">
        <f t="shared" si="3"/>
        <v>73.750638399999985</v>
      </c>
      <c r="H50" s="3">
        <f t="shared" si="5"/>
        <v>7.3206383999999787</v>
      </c>
      <c r="I50" s="3">
        <f t="shared" si="6"/>
        <v>9.9262034320234172</v>
      </c>
    </row>
    <row r="51" spans="1:9">
      <c r="A51" t="s">
        <v>38</v>
      </c>
      <c r="B51" t="s">
        <v>39</v>
      </c>
      <c r="C51">
        <v>94.01</v>
      </c>
      <c r="D51">
        <v>19.5</v>
      </c>
      <c r="E51">
        <v>5.2</v>
      </c>
      <c r="F51" s="3">
        <f t="shared" si="4"/>
        <v>1977.3</v>
      </c>
      <c r="G51" s="3">
        <f t="shared" si="3"/>
        <v>99.720939999999999</v>
      </c>
      <c r="H51" s="3">
        <f t="shared" si="5"/>
        <v>5.7109399999999937</v>
      </c>
      <c r="I51" s="3">
        <f t="shared" si="6"/>
        <v>5.7269215472698045</v>
      </c>
    </row>
    <row r="52" spans="1:9">
      <c r="A52" t="s">
        <v>38</v>
      </c>
      <c r="B52" t="s">
        <v>47</v>
      </c>
      <c r="C52">
        <v>106.36</v>
      </c>
      <c r="D52">
        <v>20.5</v>
      </c>
      <c r="E52">
        <v>5.2</v>
      </c>
      <c r="F52" s="3">
        <f t="shared" si="4"/>
        <v>2185.3000000000002</v>
      </c>
      <c r="G52" s="3">
        <f t="shared" si="3"/>
        <v>110.07934</v>
      </c>
      <c r="H52" s="3">
        <f t="shared" si="5"/>
        <v>3.7193400000000025</v>
      </c>
      <c r="I52" s="3">
        <f t="shared" si="6"/>
        <v>3.3787811591166901</v>
      </c>
    </row>
    <row r="53" spans="1:9">
      <c r="A53" t="s">
        <v>38</v>
      </c>
      <c r="B53" t="s">
        <v>48</v>
      </c>
      <c r="C53" s="18">
        <v>113.2</v>
      </c>
      <c r="D53">
        <v>20.399999999999999</v>
      </c>
      <c r="E53">
        <v>5.3</v>
      </c>
      <c r="F53" s="3">
        <f t="shared" si="4"/>
        <v>2205.6479999999997</v>
      </c>
      <c r="G53" s="3">
        <f t="shared" si="3"/>
        <v>111.09267039999997</v>
      </c>
      <c r="H53" s="3">
        <f t="shared" si="5"/>
        <v>-2.1073296000000283</v>
      </c>
      <c r="I53" s="3">
        <f t="shared" si="6"/>
        <v>-1.8969114635667528</v>
      </c>
    </row>
    <row r="54" spans="1:9">
      <c r="A54" t="s">
        <v>38</v>
      </c>
      <c r="B54" t="s">
        <v>49</v>
      </c>
      <c r="C54">
        <v>111.76</v>
      </c>
      <c r="D54">
        <v>21.1</v>
      </c>
      <c r="E54">
        <v>5.2</v>
      </c>
      <c r="F54" s="3">
        <f t="shared" si="4"/>
        <v>2315.0920000000001</v>
      </c>
      <c r="G54" s="3">
        <f t="shared" si="3"/>
        <v>116.5429816</v>
      </c>
      <c r="H54" s="3">
        <f t="shared" si="5"/>
        <v>4.7829815999999994</v>
      </c>
      <c r="I54" s="3">
        <f t="shared" si="6"/>
        <v>4.104049453974155</v>
      </c>
    </row>
    <row r="55" spans="1:9">
      <c r="A55" t="s">
        <v>38</v>
      </c>
      <c r="B55">
        <v>33</v>
      </c>
      <c r="C55">
        <v>164.36</v>
      </c>
      <c r="D55">
        <v>23.1</v>
      </c>
      <c r="E55">
        <v>6.1</v>
      </c>
      <c r="F55" s="3">
        <f t="shared" si="4"/>
        <v>3255.0209999999997</v>
      </c>
      <c r="G55" s="3">
        <f t="shared" si="3"/>
        <v>163.35144579999996</v>
      </c>
      <c r="H55" s="3">
        <f t="shared" si="5"/>
        <v>-1.0085542000000487</v>
      </c>
      <c r="I55" s="3">
        <f t="shared" si="6"/>
        <v>-0.61741369662248136</v>
      </c>
    </row>
    <row r="56" spans="1:9">
      <c r="A56" t="s">
        <v>38</v>
      </c>
      <c r="B56">
        <v>35</v>
      </c>
      <c r="C56">
        <v>122.99</v>
      </c>
      <c r="D56">
        <v>21.9</v>
      </c>
      <c r="E56">
        <v>5.5</v>
      </c>
      <c r="F56" s="3">
        <f t="shared" si="4"/>
        <v>2637.8549999999996</v>
      </c>
      <c r="G56" s="3">
        <f t="shared" si="3"/>
        <v>132.61657899999997</v>
      </c>
      <c r="H56" s="3">
        <f t="shared" si="5"/>
        <v>9.6265789999999782</v>
      </c>
      <c r="I56" s="3">
        <f t="shared" si="6"/>
        <v>7.2589559107839596</v>
      </c>
    </row>
    <row r="57" spans="1:9">
      <c r="A57" t="s">
        <v>38</v>
      </c>
      <c r="B57">
        <v>36</v>
      </c>
      <c r="C57">
        <v>135.74</v>
      </c>
      <c r="D57">
        <v>21.9</v>
      </c>
      <c r="E57">
        <v>6.1</v>
      </c>
      <c r="F57" s="3">
        <f t="shared" si="4"/>
        <v>2925.6209999999996</v>
      </c>
      <c r="G57" s="3">
        <f t="shared" si="3"/>
        <v>146.94732579999996</v>
      </c>
      <c r="H57" s="3">
        <f t="shared" si="5"/>
        <v>11.20732579999995</v>
      </c>
      <c r="I57" s="3">
        <f t="shared" si="6"/>
        <v>7.6267640387369013</v>
      </c>
    </row>
    <row r="58" spans="1:9">
      <c r="A58" t="s">
        <v>38</v>
      </c>
      <c r="B58">
        <v>37</v>
      </c>
      <c r="C58" s="18">
        <v>81.3</v>
      </c>
      <c r="D58">
        <v>18.600000000000001</v>
      </c>
      <c r="E58">
        <v>4.5</v>
      </c>
      <c r="F58" s="3">
        <f t="shared" si="4"/>
        <v>1556.8200000000002</v>
      </c>
      <c r="G58" s="3">
        <f t="shared" si="3"/>
        <v>78.781036000000014</v>
      </c>
      <c r="H58" s="3">
        <f t="shared" si="5"/>
        <v>-2.5189639999999827</v>
      </c>
      <c r="I58" s="3">
        <f t="shared" si="6"/>
        <v>-3.1974243141458336</v>
      </c>
    </row>
    <row r="59" spans="1:9">
      <c r="A59" t="s">
        <v>38</v>
      </c>
      <c r="B59" t="s">
        <v>50</v>
      </c>
      <c r="C59">
        <v>132.85</v>
      </c>
      <c r="D59">
        <v>21.7</v>
      </c>
      <c r="E59">
        <v>5.7</v>
      </c>
      <c r="F59" s="3">
        <f t="shared" si="4"/>
        <v>2684.0729999999999</v>
      </c>
      <c r="G59" s="3">
        <f t="shared" si="3"/>
        <v>134.91823539999999</v>
      </c>
      <c r="H59" s="3">
        <f t="shared" si="5"/>
        <v>2.0682353999999918</v>
      </c>
      <c r="I59" s="3">
        <f t="shared" si="6"/>
        <v>1.5329546772296372</v>
      </c>
    </row>
    <row r="60" spans="1:9">
      <c r="A60" t="s">
        <v>38</v>
      </c>
      <c r="B60">
        <v>39</v>
      </c>
      <c r="C60">
        <v>152.06</v>
      </c>
      <c r="D60">
        <v>21.7</v>
      </c>
      <c r="E60">
        <v>5.4</v>
      </c>
      <c r="F60" s="3">
        <f t="shared" si="4"/>
        <v>2542.806</v>
      </c>
      <c r="G60" s="3">
        <f t="shared" si="3"/>
        <v>127.8831388</v>
      </c>
      <c r="H60" s="3">
        <f t="shared" si="5"/>
        <v>-24.176861200000005</v>
      </c>
      <c r="I60" s="3">
        <f t="shared" si="6"/>
        <v>-18.905433059326821</v>
      </c>
    </row>
    <row r="61" spans="1:9">
      <c r="A61" t="s">
        <v>38</v>
      </c>
      <c r="B61" t="s">
        <v>51</v>
      </c>
      <c r="C61" s="18">
        <v>211.2</v>
      </c>
      <c r="D61">
        <v>25</v>
      </c>
      <c r="E61">
        <v>6.8</v>
      </c>
      <c r="F61" s="3">
        <f t="shared" si="4"/>
        <v>4250</v>
      </c>
      <c r="G61" s="3">
        <f t="shared" si="3"/>
        <v>212.90139999999997</v>
      </c>
      <c r="H61" s="3">
        <f t="shared" si="5"/>
        <v>1.7013999999999783</v>
      </c>
      <c r="I61" s="3">
        <f t="shared" si="6"/>
        <v>0.79914927755288523</v>
      </c>
    </row>
    <row r="62" spans="1:9">
      <c r="A62" t="s">
        <v>38</v>
      </c>
      <c r="B62">
        <v>40</v>
      </c>
      <c r="C62">
        <v>88.74</v>
      </c>
      <c r="D62">
        <v>18.600000000000001</v>
      </c>
      <c r="E62">
        <v>4.5999999999999996</v>
      </c>
      <c r="F62" s="3">
        <f t="shared" si="4"/>
        <v>1591.4159999999999</v>
      </c>
      <c r="G62" s="3">
        <f t="shared" si="3"/>
        <v>80.503916799999999</v>
      </c>
      <c r="H62" s="3">
        <f t="shared" si="5"/>
        <v>-8.2360831999999959</v>
      </c>
      <c r="I62" s="3">
        <f t="shared" si="6"/>
        <v>-10.23066147261048</v>
      </c>
    </row>
    <row r="63" spans="1:9">
      <c r="A63" t="s">
        <v>38</v>
      </c>
      <c r="B63">
        <v>41</v>
      </c>
      <c r="C63">
        <v>99.11</v>
      </c>
      <c r="D63">
        <v>19.7</v>
      </c>
      <c r="E63">
        <v>4.9000000000000004</v>
      </c>
      <c r="F63" s="3">
        <f t="shared" si="4"/>
        <v>1901.6410000000001</v>
      </c>
      <c r="G63" s="3">
        <f t="shared" si="3"/>
        <v>95.953121800000005</v>
      </c>
      <c r="H63" s="3">
        <f t="shared" si="5"/>
        <v>-3.1568781999999942</v>
      </c>
      <c r="I63" s="3">
        <f t="shared" si="6"/>
        <v>-3.290021357074798</v>
      </c>
    </row>
    <row r="64" spans="1:9">
      <c r="A64" t="s">
        <v>38</v>
      </c>
      <c r="B64">
        <v>42</v>
      </c>
      <c r="C64">
        <v>141.51</v>
      </c>
      <c r="D64">
        <v>21.5</v>
      </c>
      <c r="E64">
        <v>5.9</v>
      </c>
      <c r="F64" s="3">
        <f t="shared" si="4"/>
        <v>2727.2750000000001</v>
      </c>
      <c r="G64" s="3">
        <f t="shared" si="3"/>
        <v>137.069695</v>
      </c>
      <c r="H64" s="3">
        <f t="shared" si="5"/>
        <v>-4.4403049999999951</v>
      </c>
      <c r="I64" s="3">
        <f t="shared" si="6"/>
        <v>-3.2394505583455158</v>
      </c>
    </row>
    <row r="65" spans="1:9">
      <c r="A65" t="s">
        <v>38</v>
      </c>
      <c r="B65">
        <v>43</v>
      </c>
      <c r="C65">
        <v>115.34</v>
      </c>
      <c r="D65">
        <v>20.399999999999999</v>
      </c>
      <c r="E65">
        <v>5.3</v>
      </c>
      <c r="F65" s="3">
        <f t="shared" si="4"/>
        <v>2205.6479999999997</v>
      </c>
      <c r="G65" s="3">
        <f t="shared" si="3"/>
        <v>111.09267039999997</v>
      </c>
      <c r="H65" s="3">
        <f t="shared" si="5"/>
        <v>-4.2473296000000289</v>
      </c>
      <c r="I65" s="3">
        <f t="shared" si="6"/>
        <v>-3.8232311679133333</v>
      </c>
    </row>
    <row r="66" spans="1:9">
      <c r="A66" t="s">
        <v>38</v>
      </c>
      <c r="B66" t="s">
        <v>52</v>
      </c>
      <c r="C66">
        <v>143.41999999999999</v>
      </c>
      <c r="D66">
        <v>22</v>
      </c>
      <c r="E66">
        <v>5.8</v>
      </c>
      <c r="F66" s="3">
        <f t="shared" si="4"/>
        <v>2807.2</v>
      </c>
      <c r="G66" s="3">
        <f t="shared" si="3"/>
        <v>141.04995999999997</v>
      </c>
      <c r="H66" s="3">
        <f t="shared" si="5"/>
        <v>-2.3700400000000172</v>
      </c>
      <c r="I66" s="3">
        <f t="shared" si="6"/>
        <v>-1.6802840638877301</v>
      </c>
    </row>
    <row r="67" spans="1:9">
      <c r="A67" t="s">
        <v>38</v>
      </c>
      <c r="B67">
        <v>44</v>
      </c>
      <c r="C67">
        <v>119.69</v>
      </c>
      <c r="D67">
        <v>21.5</v>
      </c>
      <c r="E67">
        <v>5.0999999999999996</v>
      </c>
      <c r="F67" s="3">
        <f t="shared" si="4"/>
        <v>2357.4749999999999</v>
      </c>
      <c r="G67" s="3">
        <f t="shared" ref="G67:G91" si="7">0.0498*F67+1.2514</f>
        <v>118.65365499999999</v>
      </c>
      <c r="H67" s="3">
        <f t="shared" si="5"/>
        <v>-1.0363450000000114</v>
      </c>
      <c r="I67" s="3">
        <f t="shared" si="6"/>
        <v>-0.87342020774666529</v>
      </c>
    </row>
    <row r="68" spans="1:9">
      <c r="A68" t="s">
        <v>38</v>
      </c>
      <c r="B68">
        <v>45</v>
      </c>
      <c r="C68">
        <v>126.3</v>
      </c>
      <c r="D68">
        <v>21.3</v>
      </c>
      <c r="E68">
        <v>5.5</v>
      </c>
      <c r="F68" s="3">
        <f t="shared" si="4"/>
        <v>2495.2950000000001</v>
      </c>
      <c r="G68" s="3">
        <f t="shared" si="7"/>
        <v>125.51709099999999</v>
      </c>
      <c r="H68" s="3">
        <f t="shared" si="5"/>
        <v>-0.78290900000000363</v>
      </c>
      <c r="I68" s="3">
        <f t="shared" si="6"/>
        <v>-0.6237469286154852</v>
      </c>
    </row>
    <row r="69" spans="1:9">
      <c r="A69" t="s">
        <v>38</v>
      </c>
      <c r="B69" t="s">
        <v>53</v>
      </c>
      <c r="C69">
        <v>120.87</v>
      </c>
      <c r="D69">
        <v>21.2</v>
      </c>
      <c r="E69">
        <v>5.0999999999999996</v>
      </c>
      <c r="F69" s="3">
        <f t="shared" si="4"/>
        <v>2292.1439999999998</v>
      </c>
      <c r="G69" s="3">
        <f t="shared" si="7"/>
        <v>115.40017119999999</v>
      </c>
      <c r="H69" s="3">
        <f t="shared" si="5"/>
        <v>-5.4698288000000161</v>
      </c>
      <c r="I69" s="3">
        <f t="shared" si="6"/>
        <v>-4.739879276712907</v>
      </c>
    </row>
    <row r="70" spans="1:9">
      <c r="A70" t="s">
        <v>38</v>
      </c>
      <c r="B70" t="s">
        <v>53</v>
      </c>
      <c r="C70">
        <v>121.07</v>
      </c>
      <c r="D70">
        <v>20.9</v>
      </c>
      <c r="E70">
        <v>5.7</v>
      </c>
      <c r="F70" s="3">
        <f t="shared" si="4"/>
        <v>2489.8169999999996</v>
      </c>
      <c r="G70" s="3">
        <f t="shared" si="7"/>
        <v>125.24428659999998</v>
      </c>
      <c r="H70" s="3">
        <f t="shared" si="5"/>
        <v>4.1742865999999879</v>
      </c>
      <c r="I70" s="3">
        <f t="shared" si="6"/>
        <v>3.3329157866750858</v>
      </c>
    </row>
    <row r="71" spans="1:9">
      <c r="A71" t="s">
        <v>38</v>
      </c>
      <c r="B71">
        <v>46</v>
      </c>
      <c r="C71">
        <v>95.24</v>
      </c>
      <c r="D71">
        <v>19.100000000000001</v>
      </c>
      <c r="E71">
        <v>5.0999999999999996</v>
      </c>
      <c r="F71" s="3">
        <f t="shared" si="4"/>
        <v>1860.5310000000002</v>
      </c>
      <c r="G71" s="3">
        <f t="shared" si="7"/>
        <v>93.905843800000014</v>
      </c>
      <c r="H71" s="3">
        <f t="shared" si="5"/>
        <v>-1.3341561999999811</v>
      </c>
      <c r="I71" s="3">
        <f t="shared" si="6"/>
        <v>-1.4207382054320894</v>
      </c>
    </row>
    <row r="72" spans="1:9">
      <c r="A72" t="s">
        <v>38</v>
      </c>
      <c r="B72" t="s">
        <v>42</v>
      </c>
      <c r="C72">
        <v>103.16</v>
      </c>
      <c r="D72">
        <v>20.7</v>
      </c>
      <c r="E72">
        <v>5</v>
      </c>
      <c r="F72" s="3">
        <f t="shared" si="4"/>
        <v>2142.4499999999998</v>
      </c>
      <c r="G72" s="3">
        <f t="shared" si="7"/>
        <v>107.94541</v>
      </c>
      <c r="H72" s="3">
        <f t="shared" si="5"/>
        <v>4.7854099999999988</v>
      </c>
      <c r="I72" s="3">
        <f t="shared" si="6"/>
        <v>4.4331759914571629</v>
      </c>
    </row>
    <row r="73" spans="1:9">
      <c r="A73" t="s">
        <v>38</v>
      </c>
      <c r="B73">
        <v>47</v>
      </c>
      <c r="C73">
        <v>141.16</v>
      </c>
      <c r="D73">
        <v>22.6</v>
      </c>
      <c r="E73">
        <v>5.8</v>
      </c>
      <c r="F73" s="3">
        <f t="shared" si="4"/>
        <v>2962.4080000000004</v>
      </c>
      <c r="G73" s="3">
        <f t="shared" si="7"/>
        <v>148.77931839999999</v>
      </c>
      <c r="H73" s="3">
        <f t="shared" si="5"/>
        <v>7.6193183999999974</v>
      </c>
      <c r="I73" s="3">
        <f t="shared" si="6"/>
        <v>5.1212214721370835</v>
      </c>
    </row>
    <row r="74" spans="1:9">
      <c r="A74" t="s">
        <v>38</v>
      </c>
      <c r="B74">
        <v>48</v>
      </c>
      <c r="C74">
        <v>158.44999999999999</v>
      </c>
      <c r="D74">
        <v>22.8</v>
      </c>
      <c r="E74">
        <v>5.9</v>
      </c>
      <c r="F74" s="3">
        <f t="shared" si="4"/>
        <v>3067.0560000000005</v>
      </c>
      <c r="G74" s="3">
        <f t="shared" si="7"/>
        <v>153.99078880000002</v>
      </c>
      <c r="H74" s="3">
        <f t="shared" si="5"/>
        <v>-4.4592111999999702</v>
      </c>
      <c r="I74" s="3">
        <f t="shared" si="6"/>
        <v>-2.895764892659586</v>
      </c>
    </row>
    <row r="75" spans="1:9">
      <c r="A75" t="s">
        <v>38</v>
      </c>
      <c r="B75">
        <v>49</v>
      </c>
      <c r="C75">
        <v>69.23</v>
      </c>
      <c r="D75">
        <v>19.100000000000001</v>
      </c>
      <c r="E75">
        <v>3.9</v>
      </c>
      <c r="F75" s="3">
        <f t="shared" si="4"/>
        <v>1422.7590000000002</v>
      </c>
      <c r="G75" s="3">
        <f t="shared" si="7"/>
        <v>72.104798200000005</v>
      </c>
      <c r="H75" s="3">
        <f t="shared" si="5"/>
        <v>2.8747982000000007</v>
      </c>
      <c r="I75" s="3">
        <f t="shared" si="6"/>
        <v>3.9869721180358293</v>
      </c>
    </row>
    <row r="76" spans="1:9">
      <c r="A76" t="s">
        <v>38</v>
      </c>
      <c r="B76">
        <v>50</v>
      </c>
      <c r="C76">
        <v>70.75</v>
      </c>
      <c r="D76">
        <v>18.100000000000001</v>
      </c>
      <c r="E76">
        <v>4.3</v>
      </c>
      <c r="F76" s="3">
        <f t="shared" si="4"/>
        <v>1408.7230000000002</v>
      </c>
      <c r="G76" s="3">
        <f t="shared" si="7"/>
        <v>71.405805400000006</v>
      </c>
      <c r="H76" s="3">
        <f t="shared" si="5"/>
        <v>0.65580540000000553</v>
      </c>
      <c r="I76" s="3">
        <f t="shared" si="6"/>
        <v>0.91842028295363987</v>
      </c>
    </row>
    <row r="77" spans="1:9">
      <c r="A77" t="s">
        <v>38</v>
      </c>
      <c r="B77">
        <v>51</v>
      </c>
      <c r="C77">
        <v>113.12</v>
      </c>
      <c r="D77">
        <v>20.2</v>
      </c>
      <c r="E77">
        <v>5.3</v>
      </c>
      <c r="F77" s="3">
        <f t="shared" si="4"/>
        <v>2162.6119999999996</v>
      </c>
      <c r="G77" s="3">
        <f t="shared" si="7"/>
        <v>108.94947759999998</v>
      </c>
      <c r="H77" s="3">
        <f t="shared" si="5"/>
        <v>-4.1705224000000243</v>
      </c>
      <c r="I77" s="3">
        <f t="shared" si="6"/>
        <v>-3.8279416219982183</v>
      </c>
    </row>
    <row r="78" spans="1:9">
      <c r="A78" t="s">
        <v>38</v>
      </c>
      <c r="B78">
        <v>52</v>
      </c>
      <c r="C78">
        <v>77.16</v>
      </c>
      <c r="D78">
        <v>18.600000000000001</v>
      </c>
      <c r="E78">
        <v>4.5999999999999996</v>
      </c>
      <c r="F78" s="3">
        <f t="shared" si="4"/>
        <v>1591.4159999999999</v>
      </c>
      <c r="G78" s="3">
        <f t="shared" si="7"/>
        <v>80.503916799999999</v>
      </c>
      <c r="H78" s="3">
        <f t="shared" si="5"/>
        <v>3.3439168000000024</v>
      </c>
      <c r="I78" s="3">
        <f t="shared" si="6"/>
        <v>4.1537318094813518</v>
      </c>
    </row>
    <row r="79" spans="1:9">
      <c r="A79" t="s">
        <v>38</v>
      </c>
      <c r="B79">
        <v>53</v>
      </c>
      <c r="C79" s="18">
        <v>71.8</v>
      </c>
      <c r="D79">
        <v>18.399999999999999</v>
      </c>
      <c r="E79">
        <v>4.3</v>
      </c>
      <c r="F79" s="3">
        <f t="shared" si="4"/>
        <v>1455.8079999999998</v>
      </c>
      <c r="G79" s="3">
        <f t="shared" si="7"/>
        <v>73.750638399999985</v>
      </c>
      <c r="H79" s="3">
        <f t="shared" si="5"/>
        <v>1.9506383999999883</v>
      </c>
      <c r="I79" s="3">
        <f t="shared" si="6"/>
        <v>2.644910528665998</v>
      </c>
    </row>
    <row r="80" spans="1:9">
      <c r="A80" t="s">
        <v>38</v>
      </c>
      <c r="B80">
        <v>54</v>
      </c>
      <c r="C80">
        <v>110.86</v>
      </c>
      <c r="D80">
        <v>21.3</v>
      </c>
      <c r="E80">
        <v>5</v>
      </c>
      <c r="F80" s="3">
        <f t="shared" si="4"/>
        <v>2268.4500000000003</v>
      </c>
      <c r="G80" s="3">
        <f t="shared" si="7"/>
        <v>114.22021000000001</v>
      </c>
      <c r="H80" s="3">
        <f t="shared" si="5"/>
        <v>3.3602100000000092</v>
      </c>
      <c r="I80" s="3">
        <f t="shared" si="6"/>
        <v>2.9418699195177531</v>
      </c>
    </row>
    <row r="81" spans="1:9">
      <c r="A81" t="s">
        <v>38</v>
      </c>
      <c r="B81">
        <v>55</v>
      </c>
      <c r="C81">
        <v>136.99</v>
      </c>
      <c r="D81">
        <v>22</v>
      </c>
      <c r="E81">
        <v>5.5</v>
      </c>
      <c r="F81" s="3">
        <f t="shared" si="4"/>
        <v>2662</v>
      </c>
      <c r="G81" s="3">
        <f t="shared" si="7"/>
        <v>133.81899999999999</v>
      </c>
      <c r="H81" s="3">
        <f t="shared" si="5"/>
        <v>-3.1710000000000207</v>
      </c>
      <c r="I81" s="3">
        <f t="shared" si="6"/>
        <v>-2.3696186640163361</v>
      </c>
    </row>
    <row r="82" spans="1:9">
      <c r="A82" t="s">
        <v>38</v>
      </c>
      <c r="B82" t="s">
        <v>54</v>
      </c>
      <c r="C82">
        <v>179.36</v>
      </c>
      <c r="D82">
        <v>22.7</v>
      </c>
      <c r="E82">
        <v>6.4</v>
      </c>
      <c r="F82" s="3">
        <f t="shared" si="4"/>
        <v>3297.8559999999998</v>
      </c>
      <c r="G82" s="3">
        <f t="shared" si="7"/>
        <v>165.48462879999997</v>
      </c>
      <c r="H82" s="3">
        <f t="shared" si="5"/>
        <v>-13.875371200000046</v>
      </c>
      <c r="I82" s="3">
        <f t="shared" si="6"/>
        <v>-8.3846888382421465</v>
      </c>
    </row>
    <row r="83" spans="1:9">
      <c r="A83" t="s">
        <v>38</v>
      </c>
      <c r="B83" t="s">
        <v>55</v>
      </c>
      <c r="C83" s="18">
        <v>170.2</v>
      </c>
      <c r="D83">
        <v>23.8</v>
      </c>
      <c r="E83">
        <v>6.2</v>
      </c>
      <c r="F83" s="3">
        <f t="shared" ref="F83:F91" si="8">D83*D83*E83</f>
        <v>3511.9280000000003</v>
      </c>
      <c r="G83" s="3">
        <f t="shared" si="7"/>
        <v>176.14541439999999</v>
      </c>
      <c r="H83" s="3">
        <f t="shared" ref="H83:H91" si="9">G83-C83</f>
        <v>5.9454144000000042</v>
      </c>
      <c r="I83" s="3">
        <f t="shared" ref="I83:I91" si="10">H83/G83*100</f>
        <v>3.3752876396196467</v>
      </c>
    </row>
    <row r="84" spans="1:9">
      <c r="A84" t="s">
        <v>38</v>
      </c>
      <c r="B84">
        <v>56</v>
      </c>
      <c r="C84">
        <v>184.71</v>
      </c>
      <c r="D84">
        <v>23.9</v>
      </c>
      <c r="E84">
        <v>6.3</v>
      </c>
      <c r="F84" s="3">
        <f t="shared" si="8"/>
        <v>3598.6229999999996</v>
      </c>
      <c r="G84" s="3">
        <f t="shared" si="7"/>
        <v>180.46282539999996</v>
      </c>
      <c r="H84" s="3">
        <f t="shared" si="9"/>
        <v>-4.2471746000000508</v>
      </c>
      <c r="I84" s="3">
        <f t="shared" si="10"/>
        <v>-2.3534900279800519</v>
      </c>
    </row>
    <row r="85" spans="1:9">
      <c r="A85" t="s">
        <v>38</v>
      </c>
      <c r="B85">
        <v>57</v>
      </c>
      <c r="C85" s="18">
        <v>99.4</v>
      </c>
      <c r="D85">
        <v>21.2</v>
      </c>
      <c r="E85">
        <v>4.8</v>
      </c>
      <c r="F85" s="3">
        <f t="shared" si="8"/>
        <v>2157.3119999999999</v>
      </c>
      <c r="G85" s="3">
        <f t="shared" si="7"/>
        <v>108.68553759999999</v>
      </c>
      <c r="H85" s="3">
        <f t="shared" si="9"/>
        <v>9.2855375999999836</v>
      </c>
      <c r="I85" s="3">
        <f t="shared" si="10"/>
        <v>8.5434895985645696</v>
      </c>
    </row>
    <row r="86" spans="1:9">
      <c r="A86" t="s">
        <v>38</v>
      </c>
      <c r="B86">
        <v>58</v>
      </c>
      <c r="C86">
        <v>77.349999999999994</v>
      </c>
      <c r="D86">
        <v>18.7</v>
      </c>
      <c r="E86">
        <v>4.5</v>
      </c>
      <c r="F86" s="3">
        <f t="shared" si="8"/>
        <v>1573.605</v>
      </c>
      <c r="G86" s="3">
        <f t="shared" si="7"/>
        <v>79.616928999999999</v>
      </c>
      <c r="H86" s="3">
        <f t="shared" si="9"/>
        <v>2.2669290000000046</v>
      </c>
      <c r="I86" s="3">
        <f t="shared" si="10"/>
        <v>2.8472952027577008</v>
      </c>
    </row>
    <row r="87" spans="1:9">
      <c r="A87" t="s">
        <v>38</v>
      </c>
      <c r="B87">
        <v>59</v>
      </c>
      <c r="C87">
        <v>70.23</v>
      </c>
      <c r="D87">
        <v>18.399999999999999</v>
      </c>
      <c r="E87">
        <v>4.2</v>
      </c>
      <c r="F87" s="3">
        <f t="shared" si="8"/>
        <v>1421.9519999999998</v>
      </c>
      <c r="G87" s="3">
        <f t="shared" si="7"/>
        <v>72.064609599999983</v>
      </c>
      <c r="H87" s="3">
        <f t="shared" si="9"/>
        <v>1.834609599999979</v>
      </c>
      <c r="I87" s="3">
        <f t="shared" si="10"/>
        <v>2.545784415100723</v>
      </c>
    </row>
    <row r="88" spans="1:9">
      <c r="A88" t="s">
        <v>38</v>
      </c>
      <c r="B88">
        <v>60</v>
      </c>
      <c r="C88">
        <v>94.1</v>
      </c>
      <c r="D88">
        <v>19.899999999999999</v>
      </c>
      <c r="E88">
        <v>5</v>
      </c>
      <c r="F88" s="3">
        <f t="shared" si="8"/>
        <v>1980.0499999999997</v>
      </c>
      <c r="G88" s="3">
        <f t="shared" si="7"/>
        <v>99.857889999999983</v>
      </c>
      <c r="H88" s="3">
        <f t="shared" si="9"/>
        <v>5.7578899999999891</v>
      </c>
      <c r="I88" s="3">
        <f t="shared" si="10"/>
        <v>5.7660841822313591</v>
      </c>
    </row>
    <row r="89" spans="1:9">
      <c r="A89" t="s">
        <v>38</v>
      </c>
      <c r="B89">
        <v>61</v>
      </c>
      <c r="C89">
        <v>79.510000000000005</v>
      </c>
      <c r="D89">
        <v>19.8</v>
      </c>
      <c r="E89">
        <v>4.4000000000000004</v>
      </c>
      <c r="F89" s="3">
        <f t="shared" si="8"/>
        <v>1724.9760000000003</v>
      </c>
      <c r="G89" s="3">
        <f t="shared" si="7"/>
        <v>87.155204800000021</v>
      </c>
      <c r="H89" s="3">
        <f t="shared" si="9"/>
        <v>7.6452048000000161</v>
      </c>
      <c r="I89" s="3">
        <f t="shared" si="10"/>
        <v>8.7719429006493641</v>
      </c>
    </row>
    <row r="90" spans="1:9">
      <c r="A90" t="s">
        <v>38</v>
      </c>
      <c r="B90">
        <v>62</v>
      </c>
      <c r="C90">
        <v>162.74</v>
      </c>
      <c r="D90">
        <v>21.9</v>
      </c>
      <c r="E90">
        <v>6.5</v>
      </c>
      <c r="F90" s="3">
        <f t="shared" si="8"/>
        <v>3117.4649999999997</v>
      </c>
      <c r="G90" s="3">
        <f t="shared" si="7"/>
        <v>156.50115699999998</v>
      </c>
      <c r="H90" s="3">
        <f t="shared" si="9"/>
        <v>-6.2388430000000312</v>
      </c>
      <c r="I90" s="3">
        <f t="shared" si="10"/>
        <v>-3.9864516784371329</v>
      </c>
    </row>
    <row r="91" spans="1:9">
      <c r="A91" t="s">
        <v>38</v>
      </c>
      <c r="B91">
        <v>63</v>
      </c>
      <c r="C91">
        <v>105.27</v>
      </c>
      <c r="D91">
        <v>20.8</v>
      </c>
      <c r="E91">
        <v>5</v>
      </c>
      <c r="F91" s="3">
        <f t="shared" si="8"/>
        <v>2163.2000000000003</v>
      </c>
      <c r="G91" s="3">
        <f t="shared" si="7"/>
        <v>108.97876000000001</v>
      </c>
      <c r="H91" s="3">
        <f t="shared" si="9"/>
        <v>3.7087600000000123</v>
      </c>
      <c r="I91" s="3">
        <f t="shared" si="10"/>
        <v>3.4031952648387742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DC9E-1FBE-401C-904C-72A276638C1E}">
  <dimension ref="A1:L66"/>
  <sheetViews>
    <sheetView zoomScale="55" zoomScaleNormal="55" workbookViewId="0">
      <selection activeCell="P37" sqref="P37"/>
    </sheetView>
  </sheetViews>
  <sheetFormatPr defaultColWidth="10.81640625" defaultRowHeight="14.5"/>
  <cols>
    <col min="1" max="1" width="12.7265625" style="1" bestFit="1" customWidth="1"/>
    <col min="2" max="4" width="10.81640625" style="1"/>
    <col min="5" max="5" width="13.453125" customWidth="1"/>
    <col min="6" max="8" width="10.81640625" style="1"/>
    <col min="9" max="9" width="10.81640625" style="1" customWidth="1"/>
    <col min="10" max="10" width="10.81640625" customWidth="1"/>
    <col min="11" max="12" width="11.54296875" customWidth="1"/>
    <col min="13" max="14" width="12.453125" customWidth="1"/>
  </cols>
  <sheetData>
    <row r="1" spans="1:10">
      <c r="A1" s="2" t="s">
        <v>0</v>
      </c>
      <c r="B1" s="20" t="s">
        <v>1</v>
      </c>
      <c r="C1" s="20" t="s">
        <v>56</v>
      </c>
      <c r="D1" s="21" t="s">
        <v>5</v>
      </c>
      <c r="E1" s="21" t="s">
        <v>57</v>
      </c>
      <c r="F1" s="21" t="s">
        <v>58</v>
      </c>
      <c r="G1" s="6" t="s">
        <v>36</v>
      </c>
      <c r="H1" s="6" t="s">
        <v>29</v>
      </c>
      <c r="I1" s="6" t="s">
        <v>30</v>
      </c>
      <c r="J1" s="6" t="s">
        <v>31</v>
      </c>
    </row>
    <row r="2" spans="1:10">
      <c r="A2" s="1" t="s">
        <v>59</v>
      </c>
      <c r="B2" s="7">
        <v>1</v>
      </c>
      <c r="C2" s="7">
        <v>183</v>
      </c>
      <c r="D2" s="7">
        <v>24.1</v>
      </c>
      <c r="E2" s="7">
        <v>5.92</v>
      </c>
      <c r="F2" s="7">
        <v>4.93</v>
      </c>
      <c r="G2" s="3">
        <f>D2*D2*F2</f>
        <v>2863.3933000000002</v>
      </c>
      <c r="H2" s="3">
        <f>0.0675*G2-4.4942</f>
        <v>188.78484775000001</v>
      </c>
      <c r="I2" s="3">
        <f>H2-C2</f>
        <v>5.7848477500000115</v>
      </c>
      <c r="J2" s="3">
        <f>I2/H2*100</f>
        <v>3.0642542656075062</v>
      </c>
    </row>
    <row r="3" spans="1:10">
      <c r="A3" s="1" t="s">
        <v>59</v>
      </c>
      <c r="B3" s="7">
        <v>2</v>
      </c>
      <c r="C3" s="7">
        <v>259.89999999999998</v>
      </c>
      <c r="D3" s="7">
        <v>25.7</v>
      </c>
      <c r="E3" s="7">
        <v>7.2</v>
      </c>
      <c r="F3" s="7">
        <v>5.74</v>
      </c>
      <c r="G3" s="3">
        <f t="shared" ref="G3:G65" si="0">D3*D3*F3</f>
        <v>3791.2126000000003</v>
      </c>
      <c r="H3" s="3">
        <f t="shared" ref="H3:H65" si="1">0.0675*G3-4.4942</f>
        <v>251.41265050000004</v>
      </c>
      <c r="I3" s="3">
        <f t="shared" ref="I3:I59" si="2">H3-C3</f>
        <v>-8.4873494999999366</v>
      </c>
      <c r="J3" s="3">
        <f t="shared" ref="J3:J59" si="3">I3/H3*100</f>
        <v>-3.3758641353649526</v>
      </c>
    </row>
    <row r="4" spans="1:10">
      <c r="A4" s="1" t="s">
        <v>59</v>
      </c>
      <c r="B4" s="7">
        <v>3</v>
      </c>
      <c r="C4" s="7">
        <v>258.99</v>
      </c>
      <c r="D4" s="7">
        <v>25.6</v>
      </c>
      <c r="E4" s="7">
        <v>7.26</v>
      </c>
      <c r="F4" s="7">
        <v>5.76</v>
      </c>
      <c r="G4" s="3">
        <f t="shared" si="0"/>
        <v>3774.8736000000008</v>
      </c>
      <c r="H4" s="3">
        <f t="shared" si="1"/>
        <v>250.30976800000008</v>
      </c>
      <c r="I4" s="3">
        <f t="shared" si="2"/>
        <v>-8.6802319999999327</v>
      </c>
      <c r="J4" s="3">
        <f t="shared" si="3"/>
        <v>-3.4677959511352072</v>
      </c>
    </row>
    <row r="5" spans="1:10">
      <c r="A5" s="1" t="s">
        <v>59</v>
      </c>
      <c r="B5" s="7">
        <v>4</v>
      </c>
      <c r="C5" s="7">
        <v>256.27</v>
      </c>
      <c r="D5" s="7">
        <v>25.1</v>
      </c>
      <c r="E5" s="7">
        <v>7.01</v>
      </c>
      <c r="F5" s="7">
        <v>5.88</v>
      </c>
      <c r="G5" s="3">
        <f t="shared" si="0"/>
        <v>3704.4588000000003</v>
      </c>
      <c r="H5" s="3">
        <f t="shared" si="1"/>
        <v>245.55676900000003</v>
      </c>
      <c r="I5" s="3">
        <f t="shared" si="2"/>
        <v>-10.713230999999951</v>
      </c>
      <c r="J5" s="3">
        <f t="shared" si="3"/>
        <v>-4.3628326938932602</v>
      </c>
    </row>
    <row r="6" spans="1:10">
      <c r="A6" s="1" t="s">
        <v>59</v>
      </c>
      <c r="B6" s="7">
        <v>5</v>
      </c>
      <c r="C6" s="7">
        <v>259.31</v>
      </c>
      <c r="D6" s="7">
        <v>25.4</v>
      </c>
      <c r="E6" s="7">
        <v>7.11</v>
      </c>
      <c r="F6" s="7">
        <v>5.94</v>
      </c>
      <c r="G6" s="3">
        <f t="shared" si="0"/>
        <v>3832.2503999999999</v>
      </c>
      <c r="H6" s="3">
        <f t="shared" si="1"/>
        <v>254.18270199999998</v>
      </c>
      <c r="I6" s="3">
        <f t="shared" si="2"/>
        <v>-5.1272980000000246</v>
      </c>
      <c r="J6" s="3">
        <f t="shared" si="3"/>
        <v>-2.0171703108262751</v>
      </c>
    </row>
    <row r="7" spans="1:10">
      <c r="A7" s="1" t="s">
        <v>59</v>
      </c>
      <c r="B7" s="7">
        <v>6</v>
      </c>
      <c r="C7" s="7">
        <v>259.17</v>
      </c>
      <c r="D7" s="7">
        <v>24.9</v>
      </c>
      <c r="E7" s="7">
        <v>6.85</v>
      </c>
      <c r="F7" s="7">
        <v>6.3</v>
      </c>
      <c r="G7" s="3">
        <f t="shared" si="0"/>
        <v>3906.0629999999992</v>
      </c>
      <c r="H7" s="3">
        <f t="shared" si="1"/>
        <v>259.1650525</v>
      </c>
      <c r="I7" s="3">
        <f t="shared" si="2"/>
        <v>-4.9475000000143154E-3</v>
      </c>
      <c r="J7" s="3">
        <f t="shared" si="3"/>
        <v>-1.9090151053504081E-3</v>
      </c>
    </row>
    <row r="8" spans="1:10">
      <c r="A8" s="1" t="s">
        <v>59</v>
      </c>
      <c r="B8" s="7">
        <v>7</v>
      </c>
      <c r="C8" s="7">
        <v>155.38</v>
      </c>
      <c r="D8" s="7">
        <v>22.5</v>
      </c>
      <c r="E8" s="7">
        <v>5.97</v>
      </c>
      <c r="F8" s="7">
        <v>4.8</v>
      </c>
      <c r="G8" s="3">
        <f t="shared" si="0"/>
        <v>2430</v>
      </c>
      <c r="H8" s="3">
        <f t="shared" si="1"/>
        <v>159.5308</v>
      </c>
      <c r="I8" s="3">
        <f t="shared" si="2"/>
        <v>4.1508000000000038</v>
      </c>
      <c r="J8" s="3">
        <f t="shared" si="3"/>
        <v>2.6018800131385311</v>
      </c>
    </row>
    <row r="9" spans="1:10">
      <c r="A9" s="1" t="s">
        <v>59</v>
      </c>
      <c r="B9" s="7">
        <v>8</v>
      </c>
      <c r="C9" s="7">
        <v>170.66</v>
      </c>
      <c r="D9" s="7">
        <v>24.1</v>
      </c>
      <c r="E9" s="7">
        <v>6.47</v>
      </c>
      <c r="F9" s="7">
        <v>4.74</v>
      </c>
      <c r="G9" s="3">
        <f t="shared" si="0"/>
        <v>2753.0394000000006</v>
      </c>
      <c r="H9" s="3">
        <f t="shared" si="1"/>
        <v>181.33595950000006</v>
      </c>
      <c r="I9" s="3">
        <f t="shared" si="2"/>
        <v>10.675959500000062</v>
      </c>
      <c r="J9" s="3">
        <f t="shared" si="3"/>
        <v>5.8873924010643117</v>
      </c>
    </row>
    <row r="10" spans="1:10">
      <c r="A10" s="1" t="s">
        <v>59</v>
      </c>
      <c r="B10" s="7">
        <v>9</v>
      </c>
      <c r="C10" s="22">
        <v>127.9</v>
      </c>
      <c r="D10" s="7">
        <v>21.2</v>
      </c>
      <c r="E10" s="7">
        <v>5.61</v>
      </c>
      <c r="F10" s="7">
        <v>4.38</v>
      </c>
      <c r="G10" s="3">
        <f t="shared" si="0"/>
        <v>1968.5472</v>
      </c>
      <c r="H10" s="3">
        <f t="shared" si="1"/>
        <v>128.38273599999999</v>
      </c>
      <c r="I10" s="3">
        <f t="shared" si="2"/>
        <v>0.48273599999998851</v>
      </c>
      <c r="J10" s="3">
        <f t="shared" si="3"/>
        <v>0.37601317360925268</v>
      </c>
    </row>
    <row r="11" spans="1:10">
      <c r="A11" s="1" t="s">
        <v>59</v>
      </c>
      <c r="B11" s="7">
        <v>10</v>
      </c>
      <c r="C11" s="7">
        <v>127.01</v>
      </c>
      <c r="D11" s="7">
        <v>21.6</v>
      </c>
      <c r="E11" s="7">
        <v>5.64</v>
      </c>
      <c r="F11" s="7">
        <v>4.33</v>
      </c>
      <c r="G11" s="3">
        <f t="shared" si="0"/>
        <v>2020.2048000000002</v>
      </c>
      <c r="H11" s="3">
        <f t="shared" si="1"/>
        <v>131.86962400000002</v>
      </c>
      <c r="I11" s="3">
        <f t="shared" si="2"/>
        <v>4.8596240000000108</v>
      </c>
      <c r="J11" s="3">
        <f t="shared" si="3"/>
        <v>3.685173167703891</v>
      </c>
    </row>
    <row r="12" spans="1:10">
      <c r="A12" s="1" t="s">
        <v>59</v>
      </c>
      <c r="B12" s="7">
        <v>11</v>
      </c>
      <c r="C12" s="22">
        <v>138</v>
      </c>
      <c r="D12" s="7">
        <v>22.2</v>
      </c>
      <c r="E12" s="7">
        <v>5.73</v>
      </c>
      <c r="F12" s="7">
        <v>4.5</v>
      </c>
      <c r="G12" s="3">
        <f t="shared" si="0"/>
        <v>2217.7799999999997</v>
      </c>
      <c r="H12" s="3">
        <f t="shared" si="1"/>
        <v>145.20594999999997</v>
      </c>
      <c r="I12" s="3">
        <f t="shared" si="2"/>
        <v>7.205949999999973</v>
      </c>
      <c r="J12" s="3">
        <f t="shared" si="3"/>
        <v>4.9625721260044608</v>
      </c>
    </row>
    <row r="13" spans="1:10">
      <c r="A13" s="1" t="s">
        <v>59</v>
      </c>
      <c r="B13" s="7">
        <v>12</v>
      </c>
      <c r="C13" s="22">
        <v>179.3</v>
      </c>
      <c r="D13" s="7">
        <v>24.2</v>
      </c>
      <c r="E13" s="7">
        <v>7.3</v>
      </c>
      <c r="F13" s="7">
        <v>5.42</v>
      </c>
      <c r="G13" s="3">
        <f t="shared" si="0"/>
        <v>3174.1687999999999</v>
      </c>
      <c r="H13" s="3">
        <f t="shared" si="1"/>
        <v>209.76219399999999</v>
      </c>
      <c r="I13" s="19">
        <f t="shared" si="2"/>
        <v>30.462193999999982</v>
      </c>
      <c r="J13" s="19">
        <f t="shared" si="3"/>
        <v>14.52225180291544</v>
      </c>
    </row>
    <row r="14" spans="1:10">
      <c r="A14" s="1" t="s">
        <v>59</v>
      </c>
      <c r="B14" s="7">
        <v>13</v>
      </c>
      <c r="C14" s="7">
        <v>154.44</v>
      </c>
      <c r="D14" s="7">
        <v>22.4</v>
      </c>
      <c r="E14" s="7">
        <v>5.93</v>
      </c>
      <c r="F14" s="7">
        <v>4.76</v>
      </c>
      <c r="G14" s="3">
        <f t="shared" si="0"/>
        <v>2388.3775999999998</v>
      </c>
      <c r="H14" s="3">
        <f t="shared" si="1"/>
        <v>156.72128799999999</v>
      </c>
      <c r="I14" s="3">
        <f t="shared" si="2"/>
        <v>2.2812879999999893</v>
      </c>
      <c r="J14" s="3">
        <f t="shared" si="3"/>
        <v>1.4556337745258892</v>
      </c>
    </row>
    <row r="15" spans="1:10">
      <c r="A15" s="1" t="s">
        <v>59</v>
      </c>
      <c r="B15" s="7">
        <v>14</v>
      </c>
      <c r="C15" s="7">
        <v>154.44</v>
      </c>
      <c r="D15" s="7">
        <v>22.6</v>
      </c>
      <c r="E15" s="7">
        <v>5.97</v>
      </c>
      <c r="F15" s="7">
        <v>4.83</v>
      </c>
      <c r="G15" s="3">
        <f t="shared" si="0"/>
        <v>2466.9708000000001</v>
      </c>
      <c r="H15" s="3">
        <f t="shared" si="1"/>
        <v>162.026329</v>
      </c>
      <c r="I15" s="3">
        <f t="shared" si="2"/>
        <v>7.5863290000000063</v>
      </c>
      <c r="J15" s="3">
        <f t="shared" si="3"/>
        <v>4.6821581694910863</v>
      </c>
    </row>
    <row r="16" spans="1:10">
      <c r="A16" s="1" t="s">
        <v>59</v>
      </c>
      <c r="B16" s="7">
        <v>15</v>
      </c>
      <c r="C16" s="7">
        <v>152.62</v>
      </c>
      <c r="D16" s="7">
        <v>22.3</v>
      </c>
      <c r="E16" s="7">
        <v>6</v>
      </c>
      <c r="F16" s="7">
        <v>4.95</v>
      </c>
      <c r="G16" s="3">
        <f t="shared" si="0"/>
        <v>2461.5855000000001</v>
      </c>
      <c r="H16" s="3">
        <f t="shared" si="1"/>
        <v>161.66282125000001</v>
      </c>
      <c r="I16" s="3">
        <f t="shared" si="2"/>
        <v>9.0428212500000029</v>
      </c>
      <c r="J16" s="3">
        <f t="shared" si="3"/>
        <v>5.5936307309742705</v>
      </c>
    </row>
    <row r="17" spans="1:10">
      <c r="A17" s="1" t="s">
        <v>59</v>
      </c>
      <c r="B17" s="7">
        <v>16</v>
      </c>
      <c r="C17" s="22">
        <v>152.69999999999999</v>
      </c>
      <c r="D17" s="7">
        <v>22.5</v>
      </c>
      <c r="E17" s="7">
        <v>5.77</v>
      </c>
      <c r="F17" s="7">
        <v>5.22</v>
      </c>
      <c r="G17" s="3">
        <f t="shared" si="0"/>
        <v>2642.625</v>
      </c>
      <c r="H17" s="3">
        <f t="shared" si="1"/>
        <v>173.88298750000001</v>
      </c>
      <c r="I17" s="3">
        <f t="shared" si="2"/>
        <v>21.182987500000024</v>
      </c>
      <c r="J17" s="3">
        <f t="shared" si="3"/>
        <v>12.182323184434603</v>
      </c>
    </row>
    <row r="18" spans="1:10">
      <c r="A18" s="1" t="s">
        <v>59</v>
      </c>
      <c r="B18" s="7">
        <v>17</v>
      </c>
      <c r="C18" s="7">
        <v>216.47</v>
      </c>
      <c r="D18" s="7">
        <v>24.6</v>
      </c>
      <c r="E18" s="7">
        <v>6.62</v>
      </c>
      <c r="F18" s="7">
        <v>5.3</v>
      </c>
      <c r="G18" s="3">
        <f t="shared" si="0"/>
        <v>3207.3480000000004</v>
      </c>
      <c r="H18" s="3">
        <f t="shared" si="1"/>
        <v>212.00179000000003</v>
      </c>
      <c r="I18" s="3">
        <f t="shared" si="2"/>
        <v>-4.4682099999999707</v>
      </c>
      <c r="J18" s="3">
        <f t="shared" si="3"/>
        <v>-2.1076284308731403</v>
      </c>
    </row>
    <row r="19" spans="1:10">
      <c r="A19" s="1" t="s">
        <v>59</v>
      </c>
      <c r="B19" s="7">
        <v>18</v>
      </c>
      <c r="C19" s="7">
        <v>149.5</v>
      </c>
      <c r="D19" s="7">
        <v>22.3</v>
      </c>
      <c r="E19" s="7">
        <v>5.97</v>
      </c>
      <c r="F19" s="7">
        <v>4.7300000000000004</v>
      </c>
      <c r="G19" s="3">
        <f t="shared" si="0"/>
        <v>2352.1817000000001</v>
      </c>
      <c r="H19" s="3">
        <f t="shared" si="1"/>
        <v>154.27806475</v>
      </c>
      <c r="I19" s="3">
        <f t="shared" si="2"/>
        <v>4.7780647499999986</v>
      </c>
      <c r="J19" s="3">
        <f t="shared" si="3"/>
        <v>3.097047372056823</v>
      </c>
    </row>
    <row r="20" spans="1:10">
      <c r="A20" s="1" t="s">
        <v>59</v>
      </c>
      <c r="B20" s="7">
        <v>19</v>
      </c>
      <c r="C20" s="22">
        <v>143.11000000000001</v>
      </c>
      <c r="D20" s="7">
        <v>23</v>
      </c>
      <c r="E20" s="7">
        <v>5.66</v>
      </c>
      <c r="F20" s="7">
        <v>4.5199999999999996</v>
      </c>
      <c r="G20" s="3">
        <f t="shared" si="0"/>
        <v>2391.08</v>
      </c>
      <c r="H20" s="3">
        <f t="shared" si="1"/>
        <v>156.90369999999999</v>
      </c>
      <c r="I20" s="3">
        <f t="shared" si="2"/>
        <v>13.793699999999973</v>
      </c>
      <c r="J20" s="3">
        <f t="shared" si="3"/>
        <v>8.79118848057756</v>
      </c>
    </row>
    <row r="21" spans="1:10">
      <c r="A21" s="1" t="s">
        <v>59</v>
      </c>
      <c r="B21" s="7">
        <v>20</v>
      </c>
      <c r="C21" s="7">
        <v>140.41</v>
      </c>
      <c r="D21" s="7">
        <v>22</v>
      </c>
      <c r="E21" s="7">
        <v>5.95</v>
      </c>
      <c r="F21" s="7">
        <v>4.3600000000000003</v>
      </c>
      <c r="G21" s="3">
        <f t="shared" si="0"/>
        <v>2110.2400000000002</v>
      </c>
      <c r="H21" s="3">
        <f t="shared" si="1"/>
        <v>137.94700000000003</v>
      </c>
      <c r="I21" s="3">
        <f t="shared" si="2"/>
        <v>-2.4629999999999654</v>
      </c>
      <c r="J21" s="3">
        <f t="shared" si="3"/>
        <v>-1.7854683320405411</v>
      </c>
    </row>
    <row r="22" spans="1:10">
      <c r="A22" s="1" t="s">
        <v>59</v>
      </c>
      <c r="B22" s="7">
        <v>21</v>
      </c>
      <c r="C22" s="7">
        <v>139.19999999999999</v>
      </c>
      <c r="D22" s="7">
        <v>20.6</v>
      </c>
      <c r="E22" s="7">
        <v>5.26</v>
      </c>
      <c r="F22" s="7">
        <v>4.17</v>
      </c>
      <c r="G22" s="3">
        <f t="shared" si="0"/>
        <v>1769.5812000000003</v>
      </c>
      <c r="H22" s="3">
        <f t="shared" si="1"/>
        <v>114.95253100000002</v>
      </c>
      <c r="I22" s="19">
        <f t="shared" si="2"/>
        <v>-24.247468999999967</v>
      </c>
      <c r="J22" s="19">
        <f t="shared" si="3"/>
        <v>-21.093462483222716</v>
      </c>
    </row>
    <row r="23" spans="1:10">
      <c r="A23" s="1" t="s">
        <v>59</v>
      </c>
      <c r="B23" s="7">
        <v>22</v>
      </c>
      <c r="C23" s="7">
        <v>139.29</v>
      </c>
      <c r="D23" s="7">
        <v>21</v>
      </c>
      <c r="E23" s="7">
        <v>5.63</v>
      </c>
      <c r="F23" s="7">
        <v>4.58</v>
      </c>
      <c r="G23" s="3">
        <f t="shared" si="0"/>
        <v>2019.78</v>
      </c>
      <c r="H23" s="3">
        <f t="shared" si="1"/>
        <v>131.84094999999999</v>
      </c>
      <c r="I23" s="3">
        <f t="shared" si="2"/>
        <v>-7.4490499999999997</v>
      </c>
      <c r="J23" s="3">
        <f t="shared" si="3"/>
        <v>-5.6500275521376331</v>
      </c>
    </row>
    <row r="24" spans="1:10">
      <c r="A24" s="1" t="s">
        <v>59</v>
      </c>
      <c r="B24" s="7">
        <v>23</v>
      </c>
      <c r="C24" s="7">
        <v>155.85</v>
      </c>
      <c r="D24" s="7">
        <v>23.2</v>
      </c>
      <c r="E24" s="7">
        <v>6.11</v>
      </c>
      <c r="F24" s="7">
        <v>4.6500000000000004</v>
      </c>
      <c r="G24" s="3">
        <f t="shared" si="0"/>
        <v>2502.8160000000003</v>
      </c>
      <c r="H24" s="3">
        <f t="shared" si="1"/>
        <v>164.44588000000002</v>
      </c>
      <c r="I24" s="3">
        <f t="shared" si="2"/>
        <v>8.5958800000000224</v>
      </c>
      <c r="J24" s="3">
        <f t="shared" si="3"/>
        <v>5.2271786924671035</v>
      </c>
    </row>
    <row r="25" spans="1:10">
      <c r="A25" s="1" t="s">
        <v>59</v>
      </c>
      <c r="B25" s="7">
        <v>24</v>
      </c>
      <c r="C25" s="7">
        <v>171.51</v>
      </c>
      <c r="D25" s="7">
        <v>23.2</v>
      </c>
      <c r="E25" s="7">
        <v>5.82</v>
      </c>
      <c r="F25" s="7">
        <v>4.62</v>
      </c>
      <c r="G25" s="3">
        <f t="shared" si="0"/>
        <v>2486.6687999999999</v>
      </c>
      <c r="H25" s="3">
        <f t="shared" si="1"/>
        <v>163.35594399999999</v>
      </c>
      <c r="I25" s="3">
        <f t="shared" si="2"/>
        <v>-8.1540559999999971</v>
      </c>
      <c r="J25" s="3">
        <f t="shared" si="3"/>
        <v>-4.9915881848780455</v>
      </c>
    </row>
    <row r="26" spans="1:10">
      <c r="A26" s="1" t="s">
        <v>59</v>
      </c>
      <c r="B26" s="7">
        <v>25</v>
      </c>
      <c r="C26" s="7">
        <v>153.4</v>
      </c>
      <c r="D26" s="7">
        <v>22.2</v>
      </c>
      <c r="E26" s="7">
        <v>5.93</v>
      </c>
      <c r="F26" s="7">
        <v>4.7300000000000004</v>
      </c>
      <c r="G26" s="3">
        <f t="shared" si="0"/>
        <v>2331.1332000000002</v>
      </c>
      <c r="H26" s="3">
        <f t="shared" si="1"/>
        <v>152.85729100000003</v>
      </c>
      <c r="I26" s="3">
        <f t="shared" si="2"/>
        <v>-0.54270899999997368</v>
      </c>
      <c r="J26" s="3">
        <f t="shared" si="3"/>
        <v>-0.35504292693501521</v>
      </c>
    </row>
    <row r="27" spans="1:10">
      <c r="A27" s="1" t="s">
        <v>59</v>
      </c>
      <c r="B27" s="7">
        <v>26</v>
      </c>
      <c r="C27" s="7">
        <v>135.88999999999999</v>
      </c>
      <c r="D27" s="7">
        <v>22.3</v>
      </c>
      <c r="E27" s="7">
        <v>5.74</v>
      </c>
      <c r="F27" s="7">
        <v>4.4400000000000004</v>
      </c>
      <c r="G27" s="3">
        <f t="shared" si="0"/>
        <v>2207.9676000000004</v>
      </c>
      <c r="H27" s="3">
        <f t="shared" si="1"/>
        <v>144.54361300000002</v>
      </c>
      <c r="I27" s="3">
        <f t="shared" si="2"/>
        <v>8.6536130000000355</v>
      </c>
      <c r="J27" s="3">
        <f t="shared" si="3"/>
        <v>5.986852563315983</v>
      </c>
    </row>
    <row r="28" spans="1:10">
      <c r="A28" s="1" t="s">
        <v>59</v>
      </c>
      <c r="B28" s="7">
        <v>27</v>
      </c>
      <c r="C28" s="7">
        <v>136.16</v>
      </c>
      <c r="D28" s="7">
        <v>22.9</v>
      </c>
      <c r="E28" s="7">
        <v>5.59</v>
      </c>
      <c r="F28" s="7">
        <v>4.67</v>
      </c>
      <c r="G28" s="3">
        <f t="shared" si="0"/>
        <v>2448.9946999999997</v>
      </c>
      <c r="H28" s="3">
        <f t="shared" si="1"/>
        <v>160.81294224999999</v>
      </c>
      <c r="I28" s="19">
        <f t="shared" si="2"/>
        <v>24.652942249999995</v>
      </c>
      <c r="J28" s="19">
        <f t="shared" si="3"/>
        <v>15.330197871558434</v>
      </c>
    </row>
    <row r="29" spans="1:10">
      <c r="A29" s="1" t="s">
        <v>59</v>
      </c>
      <c r="B29" s="7">
        <v>28</v>
      </c>
      <c r="C29" s="7">
        <v>142.38999999999999</v>
      </c>
      <c r="D29" s="7">
        <v>22.6</v>
      </c>
      <c r="E29" s="7">
        <v>5.5</v>
      </c>
      <c r="F29" s="7">
        <v>4.17</v>
      </c>
      <c r="G29" s="3">
        <f t="shared" si="0"/>
        <v>2129.8692000000001</v>
      </c>
      <c r="H29" s="3">
        <f t="shared" si="1"/>
        <v>139.27197100000001</v>
      </c>
      <c r="I29" s="3">
        <f t="shared" si="2"/>
        <v>-3.1180289999999786</v>
      </c>
      <c r="J29" s="3">
        <f t="shared" si="3"/>
        <v>-2.2388058254736545</v>
      </c>
    </row>
    <row r="30" spans="1:10">
      <c r="A30" s="1" t="s">
        <v>59</v>
      </c>
      <c r="B30" s="7">
        <v>29</v>
      </c>
      <c r="C30" s="7">
        <v>159.97</v>
      </c>
      <c r="D30" s="7">
        <v>23.1</v>
      </c>
      <c r="E30" s="7">
        <v>5.82</v>
      </c>
      <c r="F30" s="7">
        <v>4.45</v>
      </c>
      <c r="G30" s="3">
        <f t="shared" si="0"/>
        <v>2374.5645</v>
      </c>
      <c r="H30" s="3">
        <f t="shared" si="1"/>
        <v>155.78890375</v>
      </c>
      <c r="I30" s="3">
        <f t="shared" si="2"/>
        <v>-4.181096249999996</v>
      </c>
      <c r="J30" s="3">
        <f t="shared" si="3"/>
        <v>-2.6838216004841717</v>
      </c>
    </row>
    <row r="31" spans="1:10">
      <c r="A31" s="1" t="s">
        <v>59</v>
      </c>
      <c r="B31" s="7">
        <v>30</v>
      </c>
      <c r="C31" s="22">
        <v>200.91</v>
      </c>
      <c r="D31" s="7">
        <v>23.2</v>
      </c>
      <c r="E31" s="7">
        <v>5.99</v>
      </c>
      <c r="F31" s="7">
        <v>4.68</v>
      </c>
      <c r="G31" s="3">
        <f t="shared" si="0"/>
        <v>2518.9631999999997</v>
      </c>
      <c r="H31" s="3">
        <f t="shared" si="1"/>
        <v>165.53581599999998</v>
      </c>
      <c r="I31" s="19">
        <f t="shared" si="2"/>
        <v>-35.374184000000014</v>
      </c>
      <c r="J31" s="19">
        <f t="shared" si="3"/>
        <v>-21.369504711898735</v>
      </c>
    </row>
    <row r="32" spans="1:10">
      <c r="A32" s="1" t="s">
        <v>59</v>
      </c>
      <c r="B32" s="7">
        <v>31</v>
      </c>
      <c r="C32" s="7">
        <v>166.23</v>
      </c>
      <c r="D32" s="7">
        <v>22.5</v>
      </c>
      <c r="E32" s="7">
        <v>6.06</v>
      </c>
      <c r="F32" s="7">
        <v>5.01</v>
      </c>
      <c r="G32" s="3">
        <f t="shared" si="0"/>
        <v>2536.3125</v>
      </c>
      <c r="H32" s="3">
        <f t="shared" si="1"/>
        <v>166.70689375000001</v>
      </c>
      <c r="I32" s="3">
        <f t="shared" si="2"/>
        <v>0.47689375000001633</v>
      </c>
      <c r="J32" s="3">
        <f t="shared" si="3"/>
        <v>0.28606720410445913</v>
      </c>
    </row>
    <row r="33" spans="1:10">
      <c r="A33" s="1" t="s">
        <v>59</v>
      </c>
      <c r="B33" s="7">
        <v>32</v>
      </c>
      <c r="C33" s="7">
        <v>131.31</v>
      </c>
      <c r="D33" s="7">
        <v>21.4</v>
      </c>
      <c r="E33" s="7">
        <v>5.68</v>
      </c>
      <c r="F33" s="7">
        <v>4.13</v>
      </c>
      <c r="G33" s="3">
        <f t="shared" si="0"/>
        <v>1891.3747999999996</v>
      </c>
      <c r="H33" s="3">
        <f t="shared" si="1"/>
        <v>123.17359899999998</v>
      </c>
      <c r="I33" s="3">
        <f t="shared" si="2"/>
        <v>-8.1364010000000206</v>
      </c>
      <c r="J33" s="3">
        <f t="shared" si="3"/>
        <v>-6.6056371381987642</v>
      </c>
    </row>
    <row r="34" spans="1:10">
      <c r="A34" s="1" t="s">
        <v>59</v>
      </c>
      <c r="B34" s="7">
        <v>33</v>
      </c>
      <c r="C34" s="7">
        <v>119.62</v>
      </c>
      <c r="D34" s="7">
        <v>21.3</v>
      </c>
      <c r="E34" s="7">
        <v>5.21</v>
      </c>
      <c r="F34" s="7">
        <v>4.57</v>
      </c>
      <c r="G34" s="3">
        <f t="shared" si="0"/>
        <v>2073.3633000000004</v>
      </c>
      <c r="H34" s="3">
        <f t="shared" si="1"/>
        <v>135.45782275000002</v>
      </c>
      <c r="I34" s="19">
        <f t="shared" si="2"/>
        <v>15.837822750000015</v>
      </c>
      <c r="J34" s="19">
        <f t="shared" si="3"/>
        <v>11.692069478504898</v>
      </c>
    </row>
    <row r="35" spans="1:10">
      <c r="A35" s="1" t="s">
        <v>59</v>
      </c>
      <c r="B35" s="7">
        <v>34</v>
      </c>
      <c r="C35" s="22">
        <v>150.75</v>
      </c>
      <c r="D35" s="7">
        <v>22.6</v>
      </c>
      <c r="E35" s="7">
        <v>6.07</v>
      </c>
      <c r="F35" s="7">
        <v>4.8</v>
      </c>
      <c r="G35" s="3">
        <f t="shared" si="0"/>
        <v>2451.6480000000001</v>
      </c>
      <c r="H35" s="3">
        <f t="shared" si="1"/>
        <v>160.99204</v>
      </c>
      <c r="I35" s="3">
        <f t="shared" si="2"/>
        <v>10.242040000000003</v>
      </c>
      <c r="J35" s="3">
        <f t="shared" si="3"/>
        <v>6.3618300631509497</v>
      </c>
    </row>
    <row r="36" spans="1:10">
      <c r="A36" s="1" t="s">
        <v>59</v>
      </c>
      <c r="B36" s="7">
        <v>35</v>
      </c>
      <c r="C36" s="7">
        <v>150.88999999999999</v>
      </c>
      <c r="D36" s="7">
        <v>22.5</v>
      </c>
      <c r="E36" s="7">
        <v>6.14</v>
      </c>
      <c r="F36" s="7">
        <v>4.7300000000000004</v>
      </c>
      <c r="G36" s="3">
        <f t="shared" si="0"/>
        <v>2394.5625</v>
      </c>
      <c r="H36" s="3">
        <f t="shared" si="1"/>
        <v>157.13876875</v>
      </c>
      <c r="I36" s="3">
        <f t="shared" si="2"/>
        <v>6.2487687500000106</v>
      </c>
      <c r="J36" s="3">
        <f t="shared" si="3"/>
        <v>3.9765926637375477</v>
      </c>
    </row>
    <row r="37" spans="1:10">
      <c r="A37" s="1" t="s">
        <v>59</v>
      </c>
      <c r="B37" s="7">
        <v>36</v>
      </c>
      <c r="C37" s="7">
        <v>195.24</v>
      </c>
      <c r="D37" s="7">
        <v>23.3</v>
      </c>
      <c r="E37" s="7">
        <v>6.27</v>
      </c>
      <c r="F37" s="7">
        <v>5.18</v>
      </c>
      <c r="G37" s="3">
        <f t="shared" si="0"/>
        <v>2812.1701999999996</v>
      </c>
      <c r="H37" s="3">
        <f t="shared" si="1"/>
        <v>185.32728849999998</v>
      </c>
      <c r="I37" s="3">
        <f t="shared" si="2"/>
        <v>-9.9127115000000288</v>
      </c>
      <c r="J37" s="3">
        <f t="shared" si="3"/>
        <v>-5.348759796914651</v>
      </c>
    </row>
    <row r="38" spans="1:10">
      <c r="A38" s="1" t="s">
        <v>59</v>
      </c>
      <c r="B38" s="7">
        <v>37</v>
      </c>
      <c r="C38" s="7">
        <v>171.33</v>
      </c>
      <c r="D38" s="7">
        <v>23.1</v>
      </c>
      <c r="E38" s="7">
        <v>6.28</v>
      </c>
      <c r="F38" s="7">
        <v>5.22</v>
      </c>
      <c r="G38" s="3">
        <f t="shared" si="0"/>
        <v>2785.4441999999999</v>
      </c>
      <c r="H38" s="3">
        <f t="shared" si="1"/>
        <v>183.52328349999999</v>
      </c>
      <c r="I38" s="3">
        <f t="shared" si="2"/>
        <v>12.193283499999978</v>
      </c>
      <c r="J38" s="3">
        <f t="shared" si="3"/>
        <v>6.6439981170018561</v>
      </c>
    </row>
    <row r="39" spans="1:10">
      <c r="A39" s="1" t="s">
        <v>59</v>
      </c>
      <c r="B39" s="7">
        <v>38</v>
      </c>
      <c r="C39" s="22">
        <v>251.64</v>
      </c>
      <c r="D39" s="7">
        <v>23</v>
      </c>
      <c r="E39" s="7">
        <v>6.2</v>
      </c>
      <c r="F39" s="7">
        <v>5.27</v>
      </c>
      <c r="G39" s="3">
        <f t="shared" si="0"/>
        <v>2787.83</v>
      </c>
      <c r="H39" s="3">
        <f t="shared" si="1"/>
        <v>183.684325</v>
      </c>
      <c r="I39" s="19">
        <f t="shared" si="2"/>
        <v>-67.955674999999985</v>
      </c>
      <c r="J39" s="19">
        <f t="shared" si="3"/>
        <v>-36.995903161578966</v>
      </c>
    </row>
    <row r="40" spans="1:10">
      <c r="A40" s="1" t="s">
        <v>59</v>
      </c>
      <c r="B40" s="7">
        <v>39</v>
      </c>
      <c r="C40" s="22">
        <v>171.2</v>
      </c>
      <c r="D40" s="7">
        <v>23</v>
      </c>
      <c r="E40" s="7">
        <v>6.23</v>
      </c>
      <c r="F40" s="7">
        <v>5.3</v>
      </c>
      <c r="G40" s="3">
        <f t="shared" si="0"/>
        <v>2803.7</v>
      </c>
      <c r="H40" s="3">
        <f t="shared" si="1"/>
        <v>184.75555</v>
      </c>
      <c r="I40" s="3">
        <f t="shared" si="2"/>
        <v>13.555550000000011</v>
      </c>
      <c r="J40" s="3">
        <f t="shared" si="3"/>
        <v>7.3370191044328639</v>
      </c>
    </row>
    <row r="41" spans="1:10">
      <c r="A41" s="1" t="s">
        <v>59</v>
      </c>
      <c r="B41" s="7">
        <v>40</v>
      </c>
      <c r="C41" s="7">
        <v>130.35</v>
      </c>
      <c r="D41" s="7">
        <v>21.7</v>
      </c>
      <c r="E41" s="7">
        <v>5.48</v>
      </c>
      <c r="F41" s="7">
        <v>4.43</v>
      </c>
      <c r="G41" s="3">
        <f t="shared" si="0"/>
        <v>2086.0427</v>
      </c>
      <c r="H41" s="3">
        <f t="shared" si="1"/>
        <v>136.31368225</v>
      </c>
      <c r="I41" s="3">
        <f t="shared" si="2"/>
        <v>5.9636822500000051</v>
      </c>
      <c r="J41" s="3">
        <f t="shared" si="3"/>
        <v>4.3749696667005011</v>
      </c>
    </row>
    <row r="42" spans="1:10">
      <c r="A42" s="1" t="s">
        <v>59</v>
      </c>
      <c r="B42" s="7">
        <v>41</v>
      </c>
      <c r="C42" s="22">
        <v>121.3</v>
      </c>
      <c r="D42" s="7">
        <v>21.6</v>
      </c>
      <c r="E42" s="7">
        <v>5.28</v>
      </c>
      <c r="F42" s="7">
        <v>4.1399999999999997</v>
      </c>
      <c r="G42" s="3">
        <f t="shared" si="0"/>
        <v>1931.5584000000001</v>
      </c>
      <c r="H42" s="3">
        <f t="shared" si="1"/>
        <v>125.88599200000002</v>
      </c>
      <c r="I42" s="3">
        <f t="shared" si="2"/>
        <v>4.5859920000000187</v>
      </c>
      <c r="J42" s="3">
        <f t="shared" si="3"/>
        <v>3.6429724444638905</v>
      </c>
    </row>
    <row r="43" spans="1:10">
      <c r="A43" s="1" t="s">
        <v>59</v>
      </c>
      <c r="B43" s="7">
        <v>42</v>
      </c>
      <c r="C43" s="7">
        <v>179.74</v>
      </c>
      <c r="D43" s="7">
        <v>23</v>
      </c>
      <c r="E43" s="7">
        <v>6.08</v>
      </c>
      <c r="F43" s="7">
        <v>5.03</v>
      </c>
      <c r="G43" s="3">
        <f t="shared" si="0"/>
        <v>2660.8700000000003</v>
      </c>
      <c r="H43" s="3">
        <f t="shared" si="1"/>
        <v>175.11452500000001</v>
      </c>
      <c r="I43" s="3">
        <f t="shared" si="2"/>
        <v>-4.6254749999999945</v>
      </c>
      <c r="J43" s="3">
        <f t="shared" si="3"/>
        <v>-2.6413999638236714</v>
      </c>
    </row>
    <row r="44" spans="1:10">
      <c r="A44" s="1" t="s">
        <v>59</v>
      </c>
      <c r="B44" s="7">
        <v>43</v>
      </c>
      <c r="C44" s="22">
        <v>141.74</v>
      </c>
      <c r="D44" s="7">
        <v>22.3</v>
      </c>
      <c r="E44" s="7">
        <v>5.48</v>
      </c>
      <c r="F44" s="7">
        <v>4.24</v>
      </c>
      <c r="G44" s="3">
        <f t="shared" si="0"/>
        <v>2108.5096000000003</v>
      </c>
      <c r="H44" s="3">
        <f t="shared" si="1"/>
        <v>137.83019800000002</v>
      </c>
      <c r="I44" s="3">
        <f t="shared" si="2"/>
        <v>-3.9098019999999849</v>
      </c>
      <c r="J44" s="3">
        <f t="shared" si="3"/>
        <v>-2.8366802462258556</v>
      </c>
    </row>
    <row r="45" spans="1:10">
      <c r="A45" s="1" t="s">
        <v>59</v>
      </c>
      <c r="B45" s="7">
        <v>44</v>
      </c>
      <c r="C45" s="7">
        <v>151.19</v>
      </c>
      <c r="D45" s="7">
        <v>21.9</v>
      </c>
      <c r="E45" s="7">
        <v>5.9</v>
      </c>
      <c r="F45" s="7">
        <v>4.8099999999999996</v>
      </c>
      <c r="G45" s="3">
        <f t="shared" si="0"/>
        <v>2306.9240999999997</v>
      </c>
      <c r="H45" s="3">
        <f t="shared" si="1"/>
        <v>151.22317674999999</v>
      </c>
      <c r="I45" s="3">
        <f t="shared" si="2"/>
        <v>3.3176749999995536E-2</v>
      </c>
      <c r="J45" s="3">
        <f t="shared" si="3"/>
        <v>2.1938932055926102E-2</v>
      </c>
    </row>
    <row r="46" spans="1:10">
      <c r="A46" s="1" t="s">
        <v>59</v>
      </c>
      <c r="B46" s="7">
        <v>45</v>
      </c>
      <c r="C46" s="22">
        <v>141.69999999999999</v>
      </c>
      <c r="D46" s="7">
        <v>21.5</v>
      </c>
      <c r="E46" s="7">
        <v>5.75</v>
      </c>
      <c r="F46" s="7">
        <v>4.22</v>
      </c>
      <c r="G46" s="3">
        <f t="shared" si="0"/>
        <v>1950.6949999999999</v>
      </c>
      <c r="H46" s="3">
        <f t="shared" si="1"/>
        <v>127.17771249999998</v>
      </c>
      <c r="I46" s="19">
        <f t="shared" si="2"/>
        <v>-14.522287500000004</v>
      </c>
      <c r="J46" s="19">
        <f t="shared" si="3"/>
        <v>-11.41889346374272</v>
      </c>
    </row>
    <row r="47" spans="1:10">
      <c r="A47" s="1" t="s">
        <v>59</v>
      </c>
      <c r="B47" s="7">
        <v>46</v>
      </c>
      <c r="C47" s="7">
        <v>141.44999999999999</v>
      </c>
      <c r="D47" s="7">
        <v>21.5</v>
      </c>
      <c r="E47" s="7">
        <v>5.77</v>
      </c>
      <c r="F47" s="7">
        <v>4.17</v>
      </c>
      <c r="G47" s="3">
        <f t="shared" si="0"/>
        <v>1927.5825</v>
      </c>
      <c r="H47" s="3">
        <f t="shared" si="1"/>
        <v>125.61761874999999</v>
      </c>
      <c r="I47" s="19">
        <f t="shared" si="2"/>
        <v>-15.832381249999997</v>
      </c>
      <c r="J47" s="19">
        <f t="shared" si="3"/>
        <v>-12.603631088970948</v>
      </c>
    </row>
    <row r="48" spans="1:10">
      <c r="A48" s="1" t="s">
        <v>59</v>
      </c>
      <c r="B48" s="7">
        <v>47</v>
      </c>
      <c r="C48" s="7">
        <v>148.85</v>
      </c>
      <c r="D48" s="7">
        <v>21.1</v>
      </c>
      <c r="E48" s="7">
        <v>5.74</v>
      </c>
      <c r="F48" s="7">
        <v>4.6399999999999997</v>
      </c>
      <c r="G48" s="3">
        <f t="shared" si="0"/>
        <v>2065.7744000000002</v>
      </c>
      <c r="H48" s="3">
        <f t="shared" si="1"/>
        <v>134.94557200000003</v>
      </c>
      <c r="I48" s="19">
        <f t="shared" si="2"/>
        <v>-13.904427999999967</v>
      </c>
      <c r="J48" s="19">
        <f t="shared" si="3"/>
        <v>-10.303730455120057</v>
      </c>
    </row>
    <row r="49" spans="1:12">
      <c r="A49" s="1" t="s">
        <v>59</v>
      </c>
      <c r="B49" s="7">
        <v>48</v>
      </c>
      <c r="C49" s="22">
        <v>109</v>
      </c>
      <c r="D49" s="7">
        <v>20.7</v>
      </c>
      <c r="E49" s="7">
        <v>5.05</v>
      </c>
      <c r="F49" s="7">
        <v>3.93</v>
      </c>
      <c r="G49" s="3">
        <f t="shared" si="0"/>
        <v>1683.9657</v>
      </c>
      <c r="H49" s="3">
        <f t="shared" si="1"/>
        <v>109.17348475</v>
      </c>
      <c r="I49" s="3">
        <f t="shared" si="2"/>
        <v>0.17348475000000008</v>
      </c>
      <c r="J49" s="3">
        <f t="shared" si="3"/>
        <v>0.15890740356714692</v>
      </c>
    </row>
    <row r="50" spans="1:12">
      <c r="A50" s="1" t="s">
        <v>59</v>
      </c>
      <c r="B50" s="7">
        <v>49</v>
      </c>
      <c r="C50" s="7">
        <v>125.57</v>
      </c>
      <c r="D50" s="7">
        <v>21</v>
      </c>
      <c r="E50" s="7">
        <v>5.59</v>
      </c>
      <c r="F50" s="7">
        <v>4.22</v>
      </c>
      <c r="G50" s="3">
        <f t="shared" si="0"/>
        <v>1861.02</v>
      </c>
      <c r="H50" s="3">
        <f t="shared" si="1"/>
        <v>121.12465</v>
      </c>
      <c r="I50" s="3">
        <f t="shared" si="2"/>
        <v>-4.4453499999999906</v>
      </c>
      <c r="J50" s="3">
        <f t="shared" si="3"/>
        <v>-3.6700622045141027</v>
      </c>
    </row>
    <row r="51" spans="1:12">
      <c r="A51" s="1" t="s">
        <v>59</v>
      </c>
      <c r="B51" s="7">
        <v>50</v>
      </c>
      <c r="C51" s="7">
        <v>157.68</v>
      </c>
      <c r="D51" s="7">
        <v>22.4</v>
      </c>
      <c r="E51" s="7">
        <v>6.13</v>
      </c>
      <c r="F51" s="7">
        <v>4.7</v>
      </c>
      <c r="G51" s="3">
        <f t="shared" si="0"/>
        <v>2358.2719999999999</v>
      </c>
      <c r="H51" s="3">
        <f t="shared" si="1"/>
        <v>154.68915999999999</v>
      </c>
      <c r="I51" s="3">
        <f t="shared" si="2"/>
        <v>-2.9908400000000199</v>
      </c>
      <c r="J51" s="3">
        <f t="shared" si="3"/>
        <v>-1.9334515747580632</v>
      </c>
    </row>
    <row r="52" spans="1:12">
      <c r="A52" s="1" t="s">
        <v>59</v>
      </c>
      <c r="B52" s="7">
        <v>51</v>
      </c>
      <c r="C52" s="7">
        <v>157.66</v>
      </c>
      <c r="D52" s="7">
        <v>22.4</v>
      </c>
      <c r="E52" s="7">
        <v>6.12</v>
      </c>
      <c r="F52" s="7">
        <v>4.7300000000000004</v>
      </c>
      <c r="G52" s="3">
        <f t="shared" si="0"/>
        <v>2373.3247999999999</v>
      </c>
      <c r="H52" s="3">
        <f t="shared" si="1"/>
        <v>155.70522399999999</v>
      </c>
      <c r="I52" s="3">
        <f t="shared" si="2"/>
        <v>-1.9547760000000096</v>
      </c>
      <c r="J52" s="3">
        <f t="shared" si="3"/>
        <v>-1.2554337932810846</v>
      </c>
    </row>
    <row r="53" spans="1:12">
      <c r="A53" s="1" t="s">
        <v>59</v>
      </c>
      <c r="B53" s="7">
        <v>52</v>
      </c>
      <c r="C53" s="7">
        <v>139.65</v>
      </c>
      <c r="D53" s="7">
        <v>22.1</v>
      </c>
      <c r="E53" s="7">
        <v>5.7</v>
      </c>
      <c r="F53" s="7">
        <v>4.8</v>
      </c>
      <c r="G53" s="3">
        <f t="shared" si="0"/>
        <v>2344.3680000000004</v>
      </c>
      <c r="H53" s="3">
        <f t="shared" si="1"/>
        <v>153.75064000000003</v>
      </c>
      <c r="I53" s="3">
        <f t="shared" si="2"/>
        <v>14.100640000000027</v>
      </c>
      <c r="J53" s="3">
        <f t="shared" si="3"/>
        <v>9.1711097918031594</v>
      </c>
    </row>
    <row r="54" spans="1:12">
      <c r="A54" s="1" t="s">
        <v>59</v>
      </c>
      <c r="B54" s="7">
        <v>53</v>
      </c>
      <c r="C54" s="7">
        <v>140.08000000000001</v>
      </c>
      <c r="D54" s="7">
        <v>22.1</v>
      </c>
      <c r="E54" s="7">
        <v>5.59</v>
      </c>
      <c r="F54" s="7">
        <v>4.5199999999999996</v>
      </c>
      <c r="G54" s="3">
        <f t="shared" si="0"/>
        <v>2207.6132000000002</v>
      </c>
      <c r="H54" s="3">
        <f t="shared" si="1"/>
        <v>144.51969100000002</v>
      </c>
      <c r="I54" s="3">
        <f t="shared" si="2"/>
        <v>4.4396910000000105</v>
      </c>
      <c r="J54" s="3">
        <f t="shared" si="3"/>
        <v>3.0720318935639086</v>
      </c>
    </row>
    <row r="55" spans="1:12">
      <c r="A55" s="1" t="s">
        <v>59</v>
      </c>
      <c r="B55" s="7">
        <v>54</v>
      </c>
      <c r="C55" s="7">
        <v>132.59</v>
      </c>
      <c r="D55" s="7">
        <v>21.7</v>
      </c>
      <c r="E55" s="7">
        <v>5.53</v>
      </c>
      <c r="F55" s="7">
        <v>4.29</v>
      </c>
      <c r="G55" s="3">
        <f t="shared" si="0"/>
        <v>2020.1180999999999</v>
      </c>
      <c r="H55" s="3">
        <f t="shared" si="1"/>
        <v>131.86377174999998</v>
      </c>
      <c r="I55" s="3">
        <f t="shared" si="2"/>
        <v>-0.72622825000001967</v>
      </c>
      <c r="J55" s="3">
        <f t="shared" si="3"/>
        <v>-0.55074129941988381</v>
      </c>
    </row>
    <row r="56" spans="1:12">
      <c r="A56" s="1" t="s">
        <v>59</v>
      </c>
      <c r="B56" s="7">
        <v>55</v>
      </c>
      <c r="C56" s="7">
        <v>125.89</v>
      </c>
      <c r="D56" s="7">
        <v>21.1</v>
      </c>
      <c r="E56" s="7">
        <v>5.33</v>
      </c>
      <c r="F56" s="7">
        <v>4.26</v>
      </c>
      <c r="G56" s="3">
        <f t="shared" si="0"/>
        <v>1896.5946000000001</v>
      </c>
      <c r="H56" s="3">
        <f t="shared" si="1"/>
        <v>123.5259355</v>
      </c>
      <c r="I56" s="3">
        <f t="shared" si="2"/>
        <v>-2.3640644999999978</v>
      </c>
      <c r="J56" s="3">
        <f t="shared" si="3"/>
        <v>-1.9138203571832066</v>
      </c>
    </row>
    <row r="57" spans="1:12">
      <c r="A57" s="1" t="s">
        <v>59</v>
      </c>
      <c r="B57" s="7">
        <v>56</v>
      </c>
      <c r="C57" s="7">
        <v>150.01</v>
      </c>
      <c r="D57" s="7">
        <v>22.4</v>
      </c>
      <c r="E57" s="7">
        <v>6.38</v>
      </c>
      <c r="F57" s="7">
        <v>5.0199999999999996</v>
      </c>
      <c r="G57" s="3">
        <f t="shared" si="0"/>
        <v>2518.8351999999995</v>
      </c>
      <c r="H57" s="3">
        <f t="shared" si="1"/>
        <v>165.52717599999997</v>
      </c>
      <c r="I57" s="3">
        <f t="shared" si="2"/>
        <v>15.517175999999978</v>
      </c>
      <c r="J57" s="3">
        <f t="shared" si="3"/>
        <v>9.3743978330180546</v>
      </c>
    </row>
    <row r="58" spans="1:12">
      <c r="A58" s="1" t="s">
        <v>59</v>
      </c>
      <c r="B58" s="7">
        <v>57</v>
      </c>
      <c r="C58" s="7">
        <v>162.85</v>
      </c>
      <c r="D58" s="7">
        <v>22.3</v>
      </c>
      <c r="E58" s="7">
        <v>6.49</v>
      </c>
      <c r="F58" s="7">
        <v>5.08</v>
      </c>
      <c r="G58" s="3">
        <f t="shared" si="0"/>
        <v>2526.2332000000001</v>
      </c>
      <c r="H58" s="3">
        <f t="shared" si="1"/>
        <v>166.02654100000001</v>
      </c>
      <c r="I58" s="3">
        <f t="shared" si="2"/>
        <v>3.1765410000000145</v>
      </c>
      <c r="J58" s="3">
        <f t="shared" si="3"/>
        <v>1.9132730109699836</v>
      </c>
    </row>
    <row r="59" spans="1:12">
      <c r="A59" s="1" t="s">
        <v>59</v>
      </c>
      <c r="B59" s="7">
        <v>58</v>
      </c>
      <c r="C59" s="7">
        <v>162.85</v>
      </c>
      <c r="D59" s="7">
        <v>22.3</v>
      </c>
      <c r="E59" s="7">
        <v>6.49</v>
      </c>
      <c r="F59" s="7">
        <v>5.08</v>
      </c>
      <c r="G59" s="3">
        <f t="shared" si="0"/>
        <v>2526.2332000000001</v>
      </c>
      <c r="H59" s="3">
        <f t="shared" si="1"/>
        <v>166.02654100000001</v>
      </c>
      <c r="I59" s="3">
        <f t="shared" si="2"/>
        <v>3.1765410000000145</v>
      </c>
      <c r="J59" s="3">
        <f t="shared" si="3"/>
        <v>1.9132730109699836</v>
      </c>
    </row>
    <row r="60" spans="1:12">
      <c r="A60" s="1" t="s">
        <v>59</v>
      </c>
      <c r="B60" s="7">
        <v>59</v>
      </c>
      <c r="C60" s="7">
        <v>159.72</v>
      </c>
      <c r="D60" s="7">
        <v>22.6</v>
      </c>
      <c r="E60" s="7">
        <v>5.97</v>
      </c>
      <c r="F60" s="7">
        <v>4.58</v>
      </c>
      <c r="G60" s="3">
        <f t="shared" si="0"/>
        <v>2339.2808000000005</v>
      </c>
      <c r="H60" s="3">
        <f t="shared" si="1"/>
        <v>153.40725400000002</v>
      </c>
      <c r="I60" s="3">
        <f t="shared" ref="I60:I65" si="4">H60-C60</f>
        <v>-6.3127459999999758</v>
      </c>
      <c r="J60" s="3">
        <f t="shared" ref="J60:J65" si="5">I60/H60*100</f>
        <v>-4.1150244433682222</v>
      </c>
      <c r="K60" s="1"/>
      <c r="L60" s="1"/>
    </row>
    <row r="61" spans="1:12">
      <c r="A61" s="1" t="s">
        <v>59</v>
      </c>
      <c r="B61" s="7">
        <v>60</v>
      </c>
      <c r="C61" s="7">
        <v>150.58000000000001</v>
      </c>
      <c r="D61" s="7">
        <v>22.5</v>
      </c>
      <c r="E61" s="7">
        <v>5.94</v>
      </c>
      <c r="F61" s="7">
        <v>4.6100000000000003</v>
      </c>
      <c r="G61" s="3">
        <f t="shared" si="0"/>
        <v>2333.8125</v>
      </c>
      <c r="H61" s="3">
        <f t="shared" si="1"/>
        <v>153.03814375000002</v>
      </c>
      <c r="I61" s="3">
        <f t="shared" si="4"/>
        <v>2.458143750000005</v>
      </c>
      <c r="J61" s="3">
        <f t="shared" si="5"/>
        <v>1.6062294600329041</v>
      </c>
      <c r="K61" s="1"/>
      <c r="L61" s="1"/>
    </row>
    <row r="62" spans="1:12">
      <c r="A62" s="1" t="s">
        <v>59</v>
      </c>
      <c r="B62" s="7">
        <v>61</v>
      </c>
      <c r="C62" s="7">
        <v>160.07</v>
      </c>
      <c r="D62" s="7">
        <v>22.5</v>
      </c>
      <c r="E62" s="7">
        <v>5.96</v>
      </c>
      <c r="F62" s="7">
        <v>4.6500000000000004</v>
      </c>
      <c r="G62" s="3">
        <f t="shared" si="0"/>
        <v>2354.0625</v>
      </c>
      <c r="H62" s="3">
        <f t="shared" si="1"/>
        <v>154.40501875000001</v>
      </c>
      <c r="I62" s="3">
        <f t="shared" si="4"/>
        <v>-5.6649812499999825</v>
      </c>
      <c r="J62" s="3">
        <f t="shared" si="5"/>
        <v>-3.6689100495964166</v>
      </c>
      <c r="K62" s="1"/>
      <c r="L62" s="1"/>
    </row>
    <row r="63" spans="1:12">
      <c r="A63" s="1" t="s">
        <v>59</v>
      </c>
      <c r="B63" s="7">
        <v>71</v>
      </c>
      <c r="C63" s="7">
        <v>134.02000000000001</v>
      </c>
      <c r="D63" s="7">
        <v>20.6</v>
      </c>
      <c r="E63" s="7">
        <v>5.59</v>
      </c>
      <c r="F63" s="7">
        <v>4.71</v>
      </c>
      <c r="G63" s="3">
        <f t="shared" si="0"/>
        <v>1998.7356000000002</v>
      </c>
      <c r="H63" s="3">
        <f t="shared" si="1"/>
        <v>130.42045300000001</v>
      </c>
      <c r="I63" s="3">
        <f t="shared" si="4"/>
        <v>-3.5995470000000012</v>
      </c>
      <c r="J63" s="3">
        <f t="shared" si="5"/>
        <v>-2.759955909676223</v>
      </c>
      <c r="K63" s="1"/>
      <c r="L63" s="1"/>
    </row>
    <row r="64" spans="1:12">
      <c r="A64" s="1" t="s">
        <v>59</v>
      </c>
      <c r="B64" s="7">
        <v>76</v>
      </c>
      <c r="C64" s="7">
        <v>139.56</v>
      </c>
      <c r="D64" s="7">
        <v>22.1</v>
      </c>
      <c r="E64" s="7">
        <v>5.46</v>
      </c>
      <c r="F64" s="7">
        <v>4.51</v>
      </c>
      <c r="G64" s="3">
        <f t="shared" si="0"/>
        <v>2202.7291000000005</v>
      </c>
      <c r="H64" s="3">
        <f t="shared" si="1"/>
        <v>144.19001425000005</v>
      </c>
      <c r="I64" s="3">
        <f t="shared" si="4"/>
        <v>4.6300142500000447</v>
      </c>
      <c r="J64" s="3">
        <f t="shared" si="5"/>
        <v>3.2110505530378939</v>
      </c>
      <c r="K64" s="1"/>
      <c r="L64" s="1"/>
    </row>
    <row r="65" spans="1:12">
      <c r="A65" s="1" t="s">
        <v>59</v>
      </c>
      <c r="B65" s="7">
        <v>80</v>
      </c>
      <c r="C65" s="7">
        <v>156.11000000000001</v>
      </c>
      <c r="D65" s="7">
        <v>22.7</v>
      </c>
      <c r="E65" s="7">
        <v>5.98</v>
      </c>
      <c r="F65" s="7">
        <v>4.87</v>
      </c>
      <c r="G65" s="3">
        <f t="shared" si="0"/>
        <v>2509.4622999999997</v>
      </c>
      <c r="H65" s="3">
        <f t="shared" si="1"/>
        <v>164.89450524999998</v>
      </c>
      <c r="I65" s="3">
        <f t="shared" si="4"/>
        <v>8.7845052499999667</v>
      </c>
      <c r="J65" s="3">
        <f t="shared" si="5"/>
        <v>5.3273486807104922</v>
      </c>
      <c r="K65" s="1"/>
      <c r="L65" s="1"/>
    </row>
    <row r="66" spans="1:12">
      <c r="J66" s="1"/>
      <c r="K66" s="1"/>
      <c r="L66" s="1"/>
    </row>
  </sheetData>
  <autoFilter ref="A1:J65" xr:uid="{653816F6-8E67-4CAB-B851-579DCD9CD2F6}"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790ac5-8755-4b54-a6f8-5f8ec642bd95">
      <Terms xmlns="http://schemas.microsoft.com/office/infopath/2007/PartnerControls"/>
    </lcf76f155ced4ddcb4097134ff3c332f>
    <TaxCatchAll xmlns="8ef4a5d4-c9d8-4cc4-b0df-c566bc6f48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F8C4E962D1104CACE489080B6F049B" ma:contentTypeVersion="16" ma:contentTypeDescription="Create a new document." ma:contentTypeScope="" ma:versionID="dcd32c18b0b6d8a0fdbb9225a261281d">
  <xsd:schema xmlns:xsd="http://www.w3.org/2001/XMLSchema" xmlns:xs="http://www.w3.org/2001/XMLSchema" xmlns:p="http://schemas.microsoft.com/office/2006/metadata/properties" xmlns:ns2="90790ac5-8755-4b54-a6f8-5f8ec642bd95" xmlns:ns3="8ef4a5d4-c9d8-4cc4-b0df-c566bc6f489a" targetNamespace="http://schemas.microsoft.com/office/2006/metadata/properties" ma:root="true" ma:fieldsID="92e6268da0fb84a8a471d9a64887a3cb" ns2:_="" ns3:_="">
    <xsd:import namespace="90790ac5-8755-4b54-a6f8-5f8ec642bd95"/>
    <xsd:import namespace="8ef4a5d4-c9d8-4cc4-b0df-c566bc6f48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90ac5-8755-4b54-a6f8-5f8ec642bd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0c7f2c1-cf50-4446-b4c5-96a3d7847e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4a5d4-c9d8-4cc4-b0df-c566bc6f489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a77a796-feb3-4e44-bcb5-17ec43ec6fb8}" ma:internalName="TaxCatchAll" ma:showField="CatchAllData" ma:web="8ef4a5d4-c9d8-4cc4-b0df-c566bc6f48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36507-F0FF-42F1-9626-FFDAC153AC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2DDC4C-414C-4DFB-8756-A4A0B7298AC2}">
  <ds:schemaRefs>
    <ds:schemaRef ds:uri="http://schemas.microsoft.com/office/2006/metadata/properties"/>
    <ds:schemaRef ds:uri="http://schemas.microsoft.com/office/infopath/2007/PartnerControls"/>
    <ds:schemaRef ds:uri="90790ac5-8755-4b54-a6f8-5f8ec642bd95"/>
    <ds:schemaRef ds:uri="8ef4a5d4-c9d8-4cc4-b0df-c566bc6f489a"/>
  </ds:schemaRefs>
</ds:datastoreItem>
</file>

<file path=customXml/itemProps3.xml><?xml version="1.0" encoding="utf-8"?>
<ds:datastoreItem xmlns:ds="http://schemas.openxmlformats.org/officeDocument/2006/customXml" ds:itemID="{F44F9542-6F49-4077-9918-E7C678E23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790ac5-8755-4b54-a6f8-5f8ec642bd95"/>
    <ds:schemaRef ds:uri="8ef4a5d4-c9d8-4cc4-b0df-c566bc6f48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accuracy_lengths</vt:lpstr>
      <vt:lpstr>AreaWeightCorrelation_Char</vt:lpstr>
      <vt:lpstr>AreaWeightCorrelation_Salmon</vt:lpstr>
      <vt:lpstr>AreaWeightCorrelation_Tilapia_L</vt:lpstr>
      <vt:lpstr>AreaWeightCorrelation_Pikeperch</vt:lpstr>
      <vt:lpstr>AreaWeightCorrelation_Trout</vt:lpstr>
      <vt:lpstr>AreaWeightCorrelation_Perch</vt:lpstr>
    </vt:vector>
  </TitlesOfParts>
  <Manager/>
  <Company>ZHAW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Tschirren Linda (tscr)</dc:creator>
  <cp:keywords/>
  <dc:description/>
  <cp:lastModifiedBy>Kanwal</cp:lastModifiedBy>
  <cp:revision/>
  <dcterms:created xsi:type="dcterms:W3CDTF">2021-11-11T17:28:43Z</dcterms:created>
  <dcterms:modified xsi:type="dcterms:W3CDTF">2023-07-26T07:00:31Z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2021-11-11T17:28:46Z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205f68f9-9d72-4700-be27-3de4637040dd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0x010100A4F8C4E962D1104CACE489080B6F049B</vt:lpwstr>
  </property>
  <property fmtid="{D5CDD505-2E9C-101B-9397-08002B2CF9AE}" pid="10" name="MediaServiceImageTags">
    <vt:lpwstr/>
  </property>
</Properties>
</file>